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n5707847\Desktop\"/>
    </mc:Choice>
  </mc:AlternateContent>
  <bookViews>
    <workbookView showSheetTabs="0" xWindow="0" yWindow="0" windowWidth="15300" windowHeight="7830" tabRatio="744" firstSheet="1" activeTab="1"/>
  </bookViews>
  <sheets>
    <sheet name="HC's" sheetId="6" state="hidden" r:id="rId1"/>
    <sheet name="CAPA" sheetId="13" r:id="rId2"/>
    <sheet name="Instruções" sheetId="15" r:id="rId3"/>
    <sheet name="Simulação_DRE" sheetId="9" r:id="rId4"/>
    <sheet name="AJUSTE DE MIX" sheetId="10" r:id="rId5"/>
    <sheet name="Passo a Passo" sheetId="16" r:id="rId6"/>
    <sheet name="Glossário" sheetId="17" r:id="rId7"/>
    <sheet name="Plan3" sheetId="14" state="hidden" r:id="rId8"/>
  </sheets>
  <externalReferences>
    <externalReference r:id="rId9"/>
    <externalReference r:id="rId10"/>
    <externalReference r:id="rId11"/>
    <externalReference r:id="rId12"/>
    <externalReference r:id="rId13"/>
    <externalReference r:id="rId14"/>
  </externalReferences>
  <definedNames>
    <definedName name="__123Graph_A" hidden="1">[1]Macroeconomics!$B$12:$B$19</definedName>
    <definedName name="__123Graph_B" hidden="1">[1]Macroeconomics!$C$12:$C$19</definedName>
    <definedName name="__123Graph_C" hidden="1">[1]Macroeconomics!$D$12:$D$19</definedName>
    <definedName name="__123Graph_D" hidden="1">[1]Macroeconomics!$E$12:$E$19</definedName>
    <definedName name="__123Graph_E" hidden="1">[1]Macroeconomics!$F$12:$F$19</definedName>
    <definedName name="_Table2_In1" hidden="1">[1]Macroeconomics!$P$17:$P$17</definedName>
    <definedName name="_Table2_In2" hidden="1">[1]Macroeconomics!$G$62:$G$62</definedName>
    <definedName name="_Table2_Out" hidden="1">#REF!</definedName>
    <definedName name="_Table3_In2" hidden="1">[1]Macroeconomics!$P$12:$P$12</definedName>
    <definedName name="aa" hidden="1">{#N/A,#N/A,FALSE,"GP";#N/A,#N/A,FALSE,"Assinantes";#N/A,#N/A,FALSE,"Rede";#N/A,#N/A,FALSE,"Evolução";#N/A,#N/A,FALSE,"Resultado"}</definedName>
    <definedName name="AS2DocOpenMode" hidden="1">"AS2DocumentEdit"</definedName>
    <definedName name="Calend_Inst">'[2]Dias Uteis_09'!$C$6:$CF$300</definedName>
    <definedName name="Calend_Liq">'[2]Dias Uteis_09'!$C$319:$CF$613</definedName>
    <definedName name="CANAL">[3]LISTA_BUSCA!$E$33:$E$33</definedName>
    <definedName name="dados">Simulação_DRE!$C$29:$BV$31</definedName>
    <definedName name="dados_ok" hidden="1">{#N/A,#N/A,FALSE,"NET";#N/A,#N/A,FALSE,"caxi";#N/A,#N/A,FALSE,"nhai";#N/A,#N/A,FALSE,"urui";#N/A,#N/A,FALSE,"cali";#N/A,#N/A,FALSE,"joii";#N/A,#N/A,FALSE,"hol";#N/A,#N/A,FALSE,"poa";#N/A,#N/A,FALSE,"pel";#N/A,#N/A,FALSE,"cha";#N/A,#N/A,FALSE,"rgr";#N/A,#N/A,FALSE,"ere";#N/A,#N/A,FALSE,"scr";#N/A,#N/A,FALSE,"cri";#N/A,#N/A,FALSE,"bag";#N/A,#N/A,FALSE,"pfu";#N/A,#N/A,FALSE,"lit";#N/A,#N/A,FALSE,"mmd";#N/A,#N/A,FALSE,"sma";#N/A,#N/A,FALSE,"btg";#N/A,#N/A,FALSE,"far";#N/A,#N/A,FALSE,"laj";#N/A,#N/A,FALSE,"flo";#N/A,#N/A,FALSE,"076";#N/A,#N/A,FALSE,"iflo";#N/A,#N/A,FALSE,"blu"}</definedName>
    <definedName name="dados2" hidden="1">{#N/A,#N/A,FALSE,"NET";#N/A,#N/A,FALSE,"caxi";#N/A,#N/A,FALSE,"nhai";#N/A,#N/A,FALSE,"urui";#N/A,#N/A,FALSE,"cali";#N/A,#N/A,FALSE,"joii";#N/A,#N/A,FALSE,"hol";#N/A,#N/A,FALSE,"poa";#N/A,#N/A,FALSE,"pel";#N/A,#N/A,FALSE,"cha";#N/A,#N/A,FALSE,"rgr";#N/A,#N/A,FALSE,"ere";#N/A,#N/A,FALSE,"scr";#N/A,#N/A,FALSE,"cri";#N/A,#N/A,FALSE,"bag";#N/A,#N/A,FALSE,"pfu";#N/A,#N/A,FALSE,"lit";#N/A,#N/A,FALSE,"mmd";#N/A,#N/A,FALSE,"sma";#N/A,#N/A,FALSE,"btg";#N/A,#N/A,FALSE,"far";#N/A,#N/A,FALSE,"laj";#N/A,#N/A,FALSE,"flo";#N/A,#N/A,FALSE,"076";#N/A,#N/A,FALSE,"iflo";#N/A,#N/A,FALSE,"blu"}</definedName>
    <definedName name="dados3" hidden="1">{#N/A,#N/A,FALSE,"NET";#N/A,#N/A,FALSE,"caxi";#N/A,#N/A,FALSE,"nhai";#N/A,#N/A,FALSE,"urui";#N/A,#N/A,FALSE,"cali";#N/A,#N/A,FALSE,"joii";#N/A,#N/A,FALSE,"hol";#N/A,#N/A,FALSE,"poa";#N/A,#N/A,FALSE,"pel";#N/A,#N/A,FALSE,"cha";#N/A,#N/A,FALSE,"rgr";#N/A,#N/A,FALSE,"ere";#N/A,#N/A,FALSE,"scr";#N/A,#N/A,FALSE,"cri";#N/A,#N/A,FALSE,"bag";#N/A,#N/A,FALSE,"pfu";#N/A,#N/A,FALSE,"lit";#N/A,#N/A,FALSE,"mmd";#N/A,#N/A,FALSE,"sma";#N/A,#N/A,FALSE,"btg";#N/A,#N/A,FALSE,"far";#N/A,#N/A,FALSE,"laj";#N/A,#N/A,FALSE,"flo";#N/A,#N/A,FALSE,"076";#N/A,#N/A,FALSE,"iflo";#N/A,#N/A,FALSE,"blu"}</definedName>
    <definedName name="data_Atualizacao">[2]Apoio!$F$51</definedName>
    <definedName name="Dom_list_canal">[2]DOM_CANAL!$C$1058:$C$1094</definedName>
    <definedName name="Dom_list_ope">[4]DOM_OPERACOES!$D$3165:$D$3415</definedName>
    <definedName name="dom_result_canal">[2]DOM_CANAL!$D$1054</definedName>
    <definedName name="ev.Calculation" hidden="1">-4135</definedName>
    <definedName name="ev.Initialized" hidden="1">FALSE</definedName>
    <definedName name="Evolução" hidden="1">{#N/A,#N/A,FALSE,"GP";#N/A,#N/A,FALSE,"Assinantes";#N/A,#N/A,FALSE,"Rede";#N/A,#N/A,FALSE,"Evolução";#N/A,#N/A,FALSE,"Resultado"}</definedName>
    <definedName name="Feriados">'[2]Dias Uteis_09'!$B$630:$C$648</definedName>
    <definedName name="Filtro_Oper">[2]Filtros!$D$3:$E$281</definedName>
    <definedName name="LEIVLAJA" hidden="1">{#N/A,#N/A,TRUE,"DIVIDER PAGE";#N/A,#N/A,TRUE,"Exist + Reg A IS";#N/A,#N/A,TRUE,"Summary IS exc. B";#N/A,#N/A,TRUE,"New Stores";#N/A,#N/A,TRUE,"Existing DCF";#N/A,#N/A,TRUE,"Region A DCF";#N/A,#N/A,TRUE,"Existing + Reg. A DCF"}</definedName>
    <definedName name="list_Canal">[2]PROD_CANAL!$C$1058:$C$1094</definedName>
    <definedName name="list_dom_anual">[2]DOM_ANUAL!$C$1047:$C$1055</definedName>
    <definedName name="LIST_OPE">[5]PROD_OPERACOES!$E$1562:$E$1756</definedName>
    <definedName name="List_Oper">[2]Filtros!$D$3:$D$295</definedName>
    <definedName name="List_Operacao">[6]VENDAS_OPERACOES!$D$1641:$D$1836</definedName>
    <definedName name="List_prod">[2]PROD_ANUAL!$C$1047:$C$1051</definedName>
    <definedName name="Meses">[2]Filtros!$B$3:$B$26</definedName>
    <definedName name="Mineiro" hidden="1">{#N/A,#N/A,FALSE,"NET";#N/A,#N/A,FALSE,"caxi";#N/A,#N/A,FALSE,"nhai";#N/A,#N/A,FALSE,"urui";#N/A,#N/A,FALSE,"cali";#N/A,#N/A,FALSE,"joii";#N/A,#N/A,FALSE,"hol";#N/A,#N/A,FALSE,"poa";#N/A,#N/A,FALSE,"pel";#N/A,#N/A,FALSE,"cha";#N/A,#N/A,FALSE,"rgr";#N/A,#N/A,FALSE,"ere";#N/A,#N/A,FALSE,"scr";#N/A,#N/A,FALSE,"cri";#N/A,#N/A,FALSE,"bag";#N/A,#N/A,FALSE,"pfu";#N/A,#N/A,FALSE,"lit";#N/A,#N/A,FALSE,"mmd";#N/A,#N/A,FALSE,"sma";#N/A,#N/A,FALSE,"btg";#N/A,#N/A,FALSE,"far";#N/A,#N/A,FALSE,"laj";#N/A,#N/A,FALSE,"flo";#N/A,#N/A,FALSE,"076";#N/A,#N/A,FALSE,"iflo";#N/A,#N/A,FALSE,"blu"}</definedName>
    <definedName name="paulista" hidden="1">{#N/A,#N/A,FALSE,"GP";#N/A,#N/A,FALSE,"Assinantes";#N/A,#N/A,FALSE,"Rede";#N/A,#N/A,FALSE,"Evolução";#N/A,#N/A,FALSE,"Resultado"}</definedName>
    <definedName name="QWEW" hidden="1">{#N/A,#N/A,FALSE,"GP";#N/A,#N/A,FALSE,"Assinantes";#N/A,#N/A,FALSE,"Rede";#N/A,#N/A,FALSE,"Evolução";#N/A,#N/A,FALSE,"Resultado"}</definedName>
    <definedName name="res_dom_anual">[2]DOM_ANUAL!$D$1043</definedName>
    <definedName name="Res_Meses_Des">[2]DESIST_ANUAL!$Q$700</definedName>
    <definedName name="Res_Meses_Dom">[2]DOM_ANUAL!$Q$699</definedName>
    <definedName name="Res_Meses_Prod">[2]PROD_ANUAL!$Q$700</definedName>
    <definedName name="resuls_dom_ope">[2]DOM_OPERACOES!$F$3193</definedName>
    <definedName name="RESULT_CANAL">[5]PROD_CANAL!$D$911</definedName>
    <definedName name="result_canal_2">[2]PROD_CANAL!$D$1054</definedName>
    <definedName name="RESULT_OPE">[5]PROD_OPERACOES!$F$1558</definedName>
    <definedName name="result_operacao">[2]PROD_OPERACOES!$F$2575</definedName>
    <definedName name="solver_lin" hidden="1">0</definedName>
    <definedName name="tdados">Simulação_DRE!$C$29:$BV$29</definedName>
    <definedName name="VENDEDOR">[3]LISTA_VENDEDORES!$E$387:$E$404</definedName>
    <definedName name="w" hidden="1">{#N/A,#N/A,FALSE,"NET";#N/A,#N/A,FALSE,"caxi";#N/A,#N/A,FALSE,"nhai";#N/A,#N/A,FALSE,"urui";#N/A,#N/A,FALSE,"cali";#N/A,#N/A,FALSE,"joii";#N/A,#N/A,FALSE,"hol";#N/A,#N/A,FALSE,"poa";#N/A,#N/A,FALSE,"pel";#N/A,#N/A,FALSE,"cha";#N/A,#N/A,FALSE,"rgr";#N/A,#N/A,FALSE,"ere";#N/A,#N/A,FALSE,"scr";#N/A,#N/A,FALSE,"cri";#N/A,#N/A,FALSE,"bag";#N/A,#N/A,FALSE,"pfu";#N/A,#N/A,FALSE,"lit";#N/A,#N/A,FALSE,"mmd";#N/A,#N/A,FALSE,"sma";#N/A,#N/A,FALSE,"btg";#N/A,#N/A,FALSE,"far";#N/A,#N/A,FALSE,"laj";#N/A,#N/A,FALSE,"flo";#N/A,#N/A,FALSE,"076";#N/A,#N/A,FALSE,"iflo";#N/A,#N/A,FALSE,"blu"}</definedName>
    <definedName name="we" hidden="1">{#N/A,#N/A,FALSE,"NET";#N/A,#N/A,FALSE,"caxi";#N/A,#N/A,FALSE,"nhai";#N/A,#N/A,FALSE,"urui";#N/A,#N/A,FALSE,"cali";#N/A,#N/A,FALSE,"joii";#N/A,#N/A,FALSE,"hol";#N/A,#N/A,FALSE,"poa";#N/A,#N/A,FALSE,"pel";#N/A,#N/A,FALSE,"cha";#N/A,#N/A,FALSE,"rgr";#N/A,#N/A,FALSE,"ere";#N/A,#N/A,FALSE,"scr";#N/A,#N/A,FALSE,"cri";#N/A,#N/A,FALSE,"bag";#N/A,#N/A,FALSE,"pfu";#N/A,#N/A,FALSE,"lit";#N/A,#N/A,FALSE,"mmd";#N/A,#N/A,FALSE,"sma";#N/A,#N/A,FALSE,"btg";#N/A,#N/A,FALSE,"far";#N/A,#N/A,FALSE,"laj";#N/A,#N/A,FALSE,"flo";#N/A,#N/A,FALSE,"076";#N/A,#N/A,FALSE,"iflo";#N/A,#N/A,FALSE,"blu"}</definedName>
    <definedName name="wrn.Accretion._.Dilution." hidden="1">{#N/A,#N/A,TRUE,"Snapshot";#N/A,#N/A,TRUE,"PE at Different Premiums";#N/A,#N/A,TRUE,"EBITDA at Different Premiums";#N/A,#N/A,TRUE,"Long Form Dilution";#N/A,#N/A,TRUE,"AVP";#N/A,#N/A,TRUE,"Has-Gets";#N/A,#N/A,TRUE,"Contribution"}</definedName>
    <definedName name="wrn.Accretion._.Dilution._split" hidden="1">{#N/A,#N/A,TRUE,"Snapshot";#N/A,#N/A,TRUE,"PE at Different Premiums";#N/A,#N/A,TRUE,"EBITDA at Different Premiums";#N/A,#N/A,TRUE,"Long Form Dilution";#N/A,#N/A,TRUE,"AVP";#N/A,#N/A,TRUE,"Has-Gets";#N/A,#N/A,TRUE,"Contribution"}</definedName>
    <definedName name="wrn.Board._.Pack." hidden="1">{"Board Income Statement",#N/A,FALSE,"Board Summary";"Board Balance Sheet",#N/A,FALSE,"Board Summary";"Board Cash Flow",#N/A,FALSE,"Board Summary"}</definedName>
    <definedName name="wrn.Carrefour._.Worse._.Case." hidden="1">{#N/A,#N/A,TRUE,"DIVIDER PAGE";#N/A,#N/A,TRUE,"Exist + Reg A IS";#N/A,#N/A,TRUE,"Summary IS exc. B";#N/A,#N/A,TRUE,"New Stores";#N/A,#N/A,TRUE,"Existing DCF";#N/A,#N/A,TRUE,"Region A DCF";#N/A,#N/A,TRUE,"Existing + Reg. A DCF"}</definedName>
    <definedName name="wrn.Carrefour._.Worse._.Case._Split" hidden="1">{#N/A,#N/A,TRUE,"DIVIDER PAGE";#N/A,#N/A,TRUE,"Exist + Reg A IS";#N/A,#N/A,TRUE,"Summary IS exc. B";#N/A,#N/A,TRUE,"New Stores";#N/A,#N/A,TRUE,"Existing DCF";#N/A,#N/A,TRUE,"Region A DCF";#N/A,#N/A,TRUE,"Existing + Reg. A DCF"}</definedName>
    <definedName name="wrn.Company._.Analysis." hidden="1">{#N/A,#N/A,TRUE,"Summary LTM";#N/A,#N/A,TRUE,"95-97";#N/A,#N/A,TRUE,"97 US &amp; Peso Sum";#N/A,#N/A,TRUE,"1997 Peso Comparison";#N/A,#N/A,TRUE,"97 IS per store";#N/A,#N/A,TRUE,"96 IS per store";#N/A,#N/A,TRUE,"95 IS per store"}</definedName>
    <definedName name="wrn.Company._Analysis._Split" hidden="1">{#N/A,#N/A,TRUE,"Summary LTM";#N/A,#N/A,TRUE,"95-97";#N/A,#N/A,TRUE,"97 US &amp; Peso Sum";#N/A,#N/A,TRUE,"1997 Peso Comparison";#N/A,#N/A,TRUE,"97 IS per store";#N/A,#N/A,TRUE,"96 IS per store";#N/A,#N/A,TRUE,"95 IS per store"}</definedName>
    <definedName name="wrn.divestiture." hidden="1">{#N/A,#N/A,TRUE,"Overview";#N/A,#N/A,TRUE,"Divest Val";#N/A,#N/A,TRUE,"sources &amp; uses";#N/A,#N/A,TRUE,"Has-Gets Divest"}</definedName>
    <definedName name="wrn.EXITO." hidden="1">{#N/A,#N/A,TRUE,"Op. Stats";#N/A,#N/A,TRUE,"New Stores";#N/A,#N/A,TRUE,"LAZARD TOTAL";#N/A,#N/A,TRUE,"Summary IS";#N/A,#N/A,TRUE,"97-LTM-98 Pro Forma";#N/A,#N/A,TRUE,"1997 Reconciliation";#N/A,#N/A,TRUE,"CAPEX &amp; WC";#N/A,#N/A,TRUE,"All Stores DCF Dollars";#N/A,#N/A,TRUE,"Existing DCF";#N/A,#N/A,TRUE,"Region A DCF";#N/A,#N/A,TRUE,"Region B DCF";#N/A,#N/A,TRUE,"APPENDIX";#N/A,#N/A,TRUE,"Total Region IS";#N/A,#N/A,TRUE,"LAZARD MEDELLIN";#N/A,#N/A,TRUE,"LAZARD BOGOTA";#N/A,#N/A,TRUE,"LAZARD CALI";#N/A,#N/A,TRUE,"LAZARD ATLANTICO";#N/A,#N/A,TRUE,"LAZARD OTHER";#N/A,#N/A,TRUE,"Existing IS";#N/A,#N/A,TRUE,"Region A IS";#N/A,#N/A,TRUE,"Region B IS";#N/A,#N/A,TRUE,"Sales Sq. M"}</definedName>
    <definedName name="wrn.Friendly." hidden="1">{#N/A,#N/A,TRUE,"Julio";#N/A,#N/A,TRUE,"Agosto";#N/A,#N/A,TRUE,"BHCo";#N/A,#N/A,TRUE,"Abril";#N/A,#N/A,TRUE,"Pro Forma"}</definedName>
    <definedName name="wrn.imp." hidden="1">{#N/A,#N/A,FALSE,"NET";#N/A,#N/A,FALSE,"caxi";#N/A,#N/A,FALSE,"nhai";#N/A,#N/A,FALSE,"urui";#N/A,#N/A,FALSE,"cali";#N/A,#N/A,FALSE,"joii";#N/A,#N/A,FALSE,"hol";#N/A,#N/A,FALSE,"poa";#N/A,#N/A,FALSE,"pel";#N/A,#N/A,FALSE,"cha";#N/A,#N/A,FALSE,"rgr";#N/A,#N/A,FALSE,"ere";#N/A,#N/A,FALSE,"scr";#N/A,#N/A,FALSE,"cri";#N/A,#N/A,FALSE,"bag";#N/A,#N/A,FALSE,"pfu";#N/A,#N/A,FALSE,"lit";#N/A,#N/A,FALSE,"mmd";#N/A,#N/A,FALSE,"sma";#N/A,#N/A,FALSE,"btg";#N/A,#N/A,FALSE,"far";#N/A,#N/A,FALSE,"laj";#N/A,#N/A,FALSE,"flo";#N/A,#N/A,FALSE,"076";#N/A,#N/A,FALSE,"iflo";#N/A,#N/A,FALSE,"blu"}</definedName>
    <definedName name="wrn.PL." hidden="1">{"20 Years",#N/A,FALSE,"P&amp;Ls";"2001",#N/A,FALSE,"P&amp;Ls"}</definedName>
    <definedName name="wrn.prices." hidden="1">{#N/A,#N/A,TRUE,"BANAMEX";#N/A,#N/A,TRUE,"CGT";#N/A,#N/A,TRUE,"ALFA";#N/A,#N/A,TRUE,"ICA (2)"}</definedName>
    <definedName name="wrn.Relatório._.Resumido." hidden="1">{#N/A,#N/A,FALSE,"GP";#N/A,#N/A,FALSE,"Assinantes";#N/A,#N/A,FALSE,"Rede";#N/A,#N/A,FALSE,"Evolução";#N/A,#N/A,FALSE,"Resultado"}</definedName>
    <definedName name="wrn.Scenario._.Summary." hidden="1">{#N/A,#N/A,TRUE,"Summary";#N/A,"1",TRUE,"Summary";#N/A,"2",TRUE,"Summary";#N/A,"3",TRUE,"Summary";#N/A,"4",TRUE,"Summary";#N/A,"5",TRUE,"Summary";#N/A,"6",TRUE,"Summary";#N/A,"7",TRUE,"Summary";#N/A,"8",TRUE,"Summary";#N/A,"9",TRUE,"Summary";#N/A,"10",TRUE,"Summary";#N/A,"11",TRUE,"Summary"}</definedName>
    <definedName name="wrn.totalcomp." hidden="1">{"comp1",#N/A,FALSE,"COMPS";"footnotes",#N/A,FALSE,"COMPS"}</definedName>
    <definedName name="wrn.Whole._.Pack." hidden="1">{"Board Income Statement",#N/A,FALSE,"Board Summary";"Board Balance Sheet",#N/A,FALSE,"Board Summary";"Board Cash Flow",#N/A,FALSE,"Board Summary";"Op Cap Startup",#N/A,FALSE,"Operating-Startup Expense (2)";"Total Salary",#N/A,FALSE,"Operating-Startup Expense (2)";"Op Salary",#N/A,FALSE,"Operating-Startup Expense (2)";"Cap Salary",#N/A,FALSE,"Operating-Startup Expense (2)";"Startup Salary",#N/A,FALSE,"Operating-Startup Expense (2)";#N/A,#N/A,FALSE,"Advertising &amp; Promotion (2)";#N/A,#N/A,FALSE,"G&amp;A (2)";#N/A,#N/A,FALSE,"Billings (2)";#N/A,#N/A,FALSE,"Travel (2)";#N/A,#N/A,FALSE,"Comms Cost (2)";#N/A,#N/A,FALSE,"CAPEX (3)";#N/A,#N/A,FALSE,"CAPEX (2)"}</definedName>
    <definedName name="z" hidden="1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V81" i="9" l="1"/>
  <c r="BU81" i="9"/>
  <c r="BT81" i="9"/>
  <c r="BS81" i="9"/>
  <c r="BR81" i="9"/>
  <c r="BQ81" i="9"/>
  <c r="BP81" i="9"/>
  <c r="BO81" i="9"/>
  <c r="BN81" i="9"/>
  <c r="BM81" i="9"/>
  <c r="BL81" i="9"/>
  <c r="BK81" i="9"/>
  <c r="BJ81" i="9"/>
  <c r="BI81" i="9"/>
  <c r="BH81" i="9"/>
  <c r="BG81" i="9"/>
  <c r="BF81" i="9"/>
  <c r="BE81" i="9"/>
  <c r="BD81" i="9"/>
  <c r="BC81" i="9"/>
  <c r="BB81" i="9"/>
  <c r="BA81" i="9"/>
  <c r="AZ81" i="9"/>
  <c r="AY81" i="9"/>
  <c r="AX81" i="9"/>
  <c r="AW81" i="9"/>
  <c r="AV81" i="9"/>
  <c r="AU81" i="9"/>
  <c r="AT81" i="9"/>
  <c r="AS81" i="9"/>
  <c r="AR81" i="9"/>
  <c r="AQ81" i="9"/>
  <c r="AP81" i="9"/>
  <c r="AO81" i="9"/>
  <c r="AN81" i="9"/>
  <c r="AM81" i="9"/>
  <c r="AL81" i="9"/>
  <c r="AK81" i="9"/>
  <c r="AJ81" i="9"/>
  <c r="AI81" i="9"/>
  <c r="AH81" i="9"/>
  <c r="AG81" i="9"/>
  <c r="AF81" i="9"/>
  <c r="AE81" i="9"/>
  <c r="AD81" i="9"/>
  <c r="AC81" i="9"/>
  <c r="AB81" i="9"/>
  <c r="AA81" i="9"/>
  <c r="Z81" i="9"/>
  <c r="Y81" i="9"/>
  <c r="X81" i="9"/>
  <c r="W81" i="9"/>
  <c r="V81" i="9"/>
  <c r="U81" i="9"/>
  <c r="T81" i="9"/>
  <c r="S81" i="9"/>
  <c r="R81" i="9"/>
  <c r="Q81" i="9"/>
  <c r="P81" i="9"/>
  <c r="O81" i="9"/>
  <c r="N81" i="9"/>
  <c r="M81" i="9"/>
  <c r="L81" i="9"/>
  <c r="K81" i="9"/>
  <c r="J81" i="9"/>
  <c r="I81" i="9"/>
  <c r="H81" i="9"/>
  <c r="G81" i="9"/>
  <c r="F81" i="9"/>
  <c r="E81" i="9"/>
  <c r="D81" i="9"/>
  <c r="BV80" i="9"/>
  <c r="BU80" i="9"/>
  <c r="BT80" i="9"/>
  <c r="BS80" i="9"/>
  <c r="BR80" i="9"/>
  <c r="BQ80" i="9"/>
  <c r="BP80" i="9"/>
  <c r="BO80" i="9"/>
  <c r="BN80" i="9"/>
  <c r="BM80" i="9"/>
  <c r="BL80" i="9"/>
  <c r="BK80" i="9"/>
  <c r="BJ80" i="9"/>
  <c r="BI80" i="9"/>
  <c r="BH80" i="9"/>
  <c r="BG80" i="9"/>
  <c r="BF80" i="9"/>
  <c r="BE80" i="9"/>
  <c r="BD80" i="9"/>
  <c r="BC80" i="9"/>
  <c r="BB80" i="9"/>
  <c r="BA80" i="9"/>
  <c r="AZ80" i="9"/>
  <c r="AY80" i="9"/>
  <c r="AX80" i="9"/>
  <c r="AW80" i="9"/>
  <c r="AV80" i="9"/>
  <c r="AU80" i="9"/>
  <c r="AT80" i="9"/>
  <c r="AS80" i="9"/>
  <c r="AR80" i="9"/>
  <c r="AQ80" i="9"/>
  <c r="AP80" i="9"/>
  <c r="AO80" i="9"/>
  <c r="AN80" i="9"/>
  <c r="AM80" i="9"/>
  <c r="AL80" i="9"/>
  <c r="AK80" i="9"/>
  <c r="AJ80" i="9"/>
  <c r="AI80" i="9"/>
  <c r="AH80" i="9"/>
  <c r="AG80" i="9"/>
  <c r="AF80" i="9"/>
  <c r="AE80" i="9"/>
  <c r="AD80" i="9"/>
  <c r="AC80" i="9"/>
  <c r="AB80" i="9"/>
  <c r="AA80" i="9"/>
  <c r="Z80" i="9"/>
  <c r="Y80" i="9"/>
  <c r="X80" i="9"/>
  <c r="W80" i="9"/>
  <c r="V80" i="9"/>
  <c r="U80" i="9"/>
  <c r="T80" i="9"/>
  <c r="S80" i="9"/>
  <c r="R80" i="9"/>
  <c r="Q80" i="9"/>
  <c r="P80" i="9"/>
  <c r="O80" i="9"/>
  <c r="N80" i="9"/>
  <c r="M80" i="9"/>
  <c r="L80" i="9"/>
  <c r="K80" i="9"/>
  <c r="J80" i="9"/>
  <c r="I80" i="9"/>
  <c r="H80" i="9"/>
  <c r="G80" i="9"/>
  <c r="F80" i="9"/>
  <c r="E80" i="9"/>
  <c r="D80" i="9"/>
  <c r="BV79" i="9"/>
  <c r="BU79" i="9"/>
  <c r="BT79" i="9"/>
  <c r="BS79" i="9"/>
  <c r="BR79" i="9"/>
  <c r="BQ79" i="9"/>
  <c r="BP79" i="9"/>
  <c r="BO79" i="9"/>
  <c r="BN79" i="9"/>
  <c r="BM79" i="9"/>
  <c r="BL79" i="9"/>
  <c r="BK79" i="9"/>
  <c r="BJ79" i="9"/>
  <c r="BI79" i="9"/>
  <c r="BH79" i="9"/>
  <c r="BG79" i="9"/>
  <c r="BF79" i="9"/>
  <c r="BE79" i="9"/>
  <c r="BD79" i="9"/>
  <c r="BC79" i="9"/>
  <c r="BB79" i="9"/>
  <c r="BA79" i="9"/>
  <c r="AZ79" i="9"/>
  <c r="AY79" i="9"/>
  <c r="AX79" i="9"/>
  <c r="AW79" i="9"/>
  <c r="AV79" i="9"/>
  <c r="AU79" i="9"/>
  <c r="AT79" i="9"/>
  <c r="AS79" i="9"/>
  <c r="AR79" i="9"/>
  <c r="AQ79" i="9"/>
  <c r="AP79" i="9"/>
  <c r="AO79" i="9"/>
  <c r="AN79" i="9"/>
  <c r="AM79" i="9"/>
  <c r="AL79" i="9"/>
  <c r="AK79" i="9"/>
  <c r="AJ79" i="9"/>
  <c r="AI79" i="9"/>
  <c r="AH79" i="9"/>
  <c r="AG79" i="9"/>
  <c r="AF79" i="9"/>
  <c r="AE79" i="9"/>
  <c r="AD79" i="9"/>
  <c r="AC79" i="9"/>
  <c r="AB79" i="9"/>
  <c r="AA79" i="9"/>
  <c r="Z79" i="9"/>
  <c r="Y79" i="9"/>
  <c r="X79" i="9"/>
  <c r="W79" i="9"/>
  <c r="V79" i="9"/>
  <c r="U79" i="9"/>
  <c r="T79" i="9"/>
  <c r="S79" i="9"/>
  <c r="R79" i="9"/>
  <c r="Q79" i="9"/>
  <c r="P79" i="9"/>
  <c r="O79" i="9"/>
  <c r="N79" i="9"/>
  <c r="M79" i="9"/>
  <c r="L79" i="9"/>
  <c r="K79" i="9"/>
  <c r="J79" i="9"/>
  <c r="I79" i="9"/>
  <c r="H79" i="9"/>
  <c r="G79" i="9"/>
  <c r="F79" i="9"/>
  <c r="E79" i="9"/>
  <c r="D79" i="9"/>
  <c r="BV78" i="9"/>
  <c r="BU78" i="9"/>
  <c r="BT78" i="9"/>
  <c r="BS78" i="9"/>
  <c r="BR78" i="9"/>
  <c r="BQ78" i="9"/>
  <c r="BP78" i="9"/>
  <c r="BO78" i="9"/>
  <c r="BN78" i="9"/>
  <c r="BM78" i="9"/>
  <c r="BL78" i="9"/>
  <c r="BK78" i="9"/>
  <c r="BJ78" i="9"/>
  <c r="BI78" i="9"/>
  <c r="BH78" i="9"/>
  <c r="BG78" i="9"/>
  <c r="BF78" i="9"/>
  <c r="BE78" i="9"/>
  <c r="BD78" i="9"/>
  <c r="BC78" i="9"/>
  <c r="BB78" i="9"/>
  <c r="BA78" i="9"/>
  <c r="AZ78" i="9"/>
  <c r="AY78" i="9"/>
  <c r="AX78" i="9"/>
  <c r="AW78" i="9"/>
  <c r="AV78" i="9"/>
  <c r="AU78" i="9"/>
  <c r="AT78" i="9"/>
  <c r="AS78" i="9"/>
  <c r="AR78" i="9"/>
  <c r="AQ78" i="9"/>
  <c r="AP78" i="9"/>
  <c r="AO78" i="9"/>
  <c r="AN78" i="9"/>
  <c r="AM78" i="9"/>
  <c r="AL78" i="9"/>
  <c r="AK78" i="9"/>
  <c r="AJ78" i="9"/>
  <c r="AI78" i="9"/>
  <c r="AH78" i="9"/>
  <c r="AG78" i="9"/>
  <c r="AF78" i="9"/>
  <c r="AE78" i="9"/>
  <c r="AD78" i="9"/>
  <c r="AC78" i="9"/>
  <c r="AB78" i="9"/>
  <c r="AA78" i="9"/>
  <c r="Z78" i="9"/>
  <c r="Y78" i="9"/>
  <c r="X78" i="9"/>
  <c r="W78" i="9"/>
  <c r="V78" i="9"/>
  <c r="U78" i="9"/>
  <c r="T78" i="9"/>
  <c r="S78" i="9"/>
  <c r="R78" i="9"/>
  <c r="Q78" i="9"/>
  <c r="P78" i="9"/>
  <c r="O78" i="9"/>
  <c r="N78" i="9"/>
  <c r="M78" i="9"/>
  <c r="L78" i="9"/>
  <c r="K78" i="9"/>
  <c r="J78" i="9"/>
  <c r="I78" i="9"/>
  <c r="H78" i="9"/>
  <c r="G78" i="9"/>
  <c r="F78" i="9"/>
  <c r="E78" i="9"/>
  <c r="D78" i="9"/>
  <c r="BV77" i="9"/>
  <c r="BU77" i="9"/>
  <c r="BT77" i="9"/>
  <c r="BS77" i="9"/>
  <c r="BR77" i="9"/>
  <c r="BQ77" i="9"/>
  <c r="BP77" i="9"/>
  <c r="BO77" i="9"/>
  <c r="BN77" i="9"/>
  <c r="BM77" i="9"/>
  <c r="BL77" i="9"/>
  <c r="BK77" i="9"/>
  <c r="BJ77" i="9"/>
  <c r="BI77" i="9"/>
  <c r="BH77" i="9"/>
  <c r="BG77" i="9"/>
  <c r="BF77" i="9"/>
  <c r="BE77" i="9"/>
  <c r="BD77" i="9"/>
  <c r="BC77" i="9"/>
  <c r="BB77" i="9"/>
  <c r="BA77" i="9"/>
  <c r="AZ77" i="9"/>
  <c r="AY77" i="9"/>
  <c r="AX77" i="9"/>
  <c r="AW77" i="9"/>
  <c r="AV77" i="9"/>
  <c r="AU77" i="9"/>
  <c r="AT77" i="9"/>
  <c r="AS77" i="9"/>
  <c r="AR77" i="9"/>
  <c r="AQ77" i="9"/>
  <c r="AP77" i="9"/>
  <c r="AO77" i="9"/>
  <c r="AN77" i="9"/>
  <c r="AM77" i="9"/>
  <c r="AL77" i="9"/>
  <c r="AK77" i="9"/>
  <c r="AJ77" i="9"/>
  <c r="AI77" i="9"/>
  <c r="AH77" i="9"/>
  <c r="AG77" i="9"/>
  <c r="AF77" i="9"/>
  <c r="AE77" i="9"/>
  <c r="AD77" i="9"/>
  <c r="AC77" i="9"/>
  <c r="AB77" i="9"/>
  <c r="AA77" i="9"/>
  <c r="Z77" i="9"/>
  <c r="Y77" i="9"/>
  <c r="X77" i="9"/>
  <c r="W77" i="9"/>
  <c r="V77" i="9"/>
  <c r="U77" i="9"/>
  <c r="T77" i="9"/>
  <c r="S77" i="9"/>
  <c r="R77" i="9"/>
  <c r="Q77" i="9"/>
  <c r="P77" i="9"/>
  <c r="O77" i="9"/>
  <c r="N77" i="9"/>
  <c r="M77" i="9"/>
  <c r="L77" i="9"/>
  <c r="K77" i="9"/>
  <c r="J77" i="9"/>
  <c r="I77" i="9"/>
  <c r="H77" i="9"/>
  <c r="G77" i="9"/>
  <c r="F77" i="9"/>
  <c r="E77" i="9"/>
  <c r="D77" i="9"/>
  <c r="BV76" i="9"/>
  <c r="BU76" i="9"/>
  <c r="BT76" i="9"/>
  <c r="BS76" i="9"/>
  <c r="BR76" i="9"/>
  <c r="BQ76" i="9"/>
  <c r="BP76" i="9"/>
  <c r="BO76" i="9"/>
  <c r="BN76" i="9"/>
  <c r="BM76" i="9"/>
  <c r="BL76" i="9"/>
  <c r="BK76" i="9"/>
  <c r="BJ76" i="9"/>
  <c r="BI76" i="9"/>
  <c r="BH76" i="9"/>
  <c r="BG76" i="9"/>
  <c r="BF76" i="9"/>
  <c r="BE76" i="9"/>
  <c r="BD76" i="9"/>
  <c r="BC76" i="9"/>
  <c r="BB76" i="9"/>
  <c r="BA76" i="9"/>
  <c r="AZ76" i="9"/>
  <c r="AY76" i="9"/>
  <c r="AX76" i="9"/>
  <c r="AW76" i="9"/>
  <c r="AV76" i="9"/>
  <c r="AU76" i="9"/>
  <c r="AT76" i="9"/>
  <c r="AS76" i="9"/>
  <c r="AR76" i="9"/>
  <c r="AQ76" i="9"/>
  <c r="AP76" i="9"/>
  <c r="AO76" i="9"/>
  <c r="AN76" i="9"/>
  <c r="AM76" i="9"/>
  <c r="AL76" i="9"/>
  <c r="AK76" i="9"/>
  <c r="AJ76" i="9"/>
  <c r="AI76" i="9"/>
  <c r="AH76" i="9"/>
  <c r="AG76" i="9"/>
  <c r="AF76" i="9"/>
  <c r="AE76" i="9"/>
  <c r="AD76" i="9"/>
  <c r="AC76" i="9"/>
  <c r="AB76" i="9"/>
  <c r="AA76" i="9"/>
  <c r="Z76" i="9"/>
  <c r="Y76" i="9"/>
  <c r="X76" i="9"/>
  <c r="W76" i="9"/>
  <c r="V76" i="9"/>
  <c r="U76" i="9"/>
  <c r="T76" i="9"/>
  <c r="S76" i="9"/>
  <c r="R76" i="9"/>
  <c r="Q76" i="9"/>
  <c r="P76" i="9"/>
  <c r="O76" i="9"/>
  <c r="N76" i="9"/>
  <c r="M76" i="9"/>
  <c r="L76" i="9"/>
  <c r="K76" i="9"/>
  <c r="J76" i="9"/>
  <c r="I76" i="9"/>
  <c r="H76" i="9"/>
  <c r="G76" i="9"/>
  <c r="F76" i="9"/>
  <c r="E76" i="9"/>
  <c r="D76" i="9"/>
  <c r="BV75" i="9"/>
  <c r="BU75" i="9"/>
  <c r="BT75" i="9"/>
  <c r="BS75" i="9"/>
  <c r="BR75" i="9"/>
  <c r="BQ75" i="9"/>
  <c r="BP75" i="9"/>
  <c r="BO75" i="9"/>
  <c r="BN75" i="9"/>
  <c r="BM75" i="9"/>
  <c r="BL75" i="9"/>
  <c r="BK75" i="9"/>
  <c r="BJ75" i="9"/>
  <c r="BI75" i="9"/>
  <c r="BH75" i="9"/>
  <c r="BG75" i="9"/>
  <c r="BF75" i="9"/>
  <c r="BE75" i="9"/>
  <c r="BD75" i="9"/>
  <c r="BC75" i="9"/>
  <c r="BB75" i="9"/>
  <c r="BA75" i="9"/>
  <c r="AZ75" i="9"/>
  <c r="AY75" i="9"/>
  <c r="AX75" i="9"/>
  <c r="AW75" i="9"/>
  <c r="AV75" i="9"/>
  <c r="AU75" i="9"/>
  <c r="AT75" i="9"/>
  <c r="AS75" i="9"/>
  <c r="AR75" i="9"/>
  <c r="AQ75" i="9"/>
  <c r="AP75" i="9"/>
  <c r="AO75" i="9"/>
  <c r="AN75" i="9"/>
  <c r="AM75" i="9"/>
  <c r="AL75" i="9"/>
  <c r="AK75" i="9"/>
  <c r="AJ75" i="9"/>
  <c r="AI75" i="9"/>
  <c r="AH75" i="9"/>
  <c r="AG75" i="9"/>
  <c r="AF75" i="9"/>
  <c r="AE75" i="9"/>
  <c r="AD75" i="9"/>
  <c r="AC75" i="9"/>
  <c r="AB75" i="9"/>
  <c r="AA75" i="9"/>
  <c r="Z75" i="9"/>
  <c r="Y75" i="9"/>
  <c r="X75" i="9"/>
  <c r="W75" i="9"/>
  <c r="V75" i="9"/>
  <c r="U75" i="9"/>
  <c r="T75" i="9"/>
  <c r="S75" i="9"/>
  <c r="R75" i="9"/>
  <c r="Q75" i="9"/>
  <c r="P75" i="9"/>
  <c r="O75" i="9"/>
  <c r="N75" i="9"/>
  <c r="M75" i="9"/>
  <c r="L75" i="9"/>
  <c r="K75" i="9"/>
  <c r="J75" i="9"/>
  <c r="I75" i="9"/>
  <c r="H75" i="9"/>
  <c r="G75" i="9"/>
  <c r="F75" i="9"/>
  <c r="E75" i="9"/>
  <c r="D75" i="9"/>
  <c r="BV71" i="9"/>
  <c r="BU71" i="9"/>
  <c r="BT71" i="9"/>
  <c r="BS71" i="9"/>
  <c r="BR71" i="9"/>
  <c r="BQ71" i="9"/>
  <c r="BP71" i="9"/>
  <c r="BO71" i="9"/>
  <c r="BN71" i="9"/>
  <c r="BM71" i="9"/>
  <c r="BL71" i="9"/>
  <c r="BK71" i="9"/>
  <c r="BJ71" i="9"/>
  <c r="BI71" i="9"/>
  <c r="BH71" i="9"/>
  <c r="BG71" i="9"/>
  <c r="BF71" i="9"/>
  <c r="BE71" i="9"/>
  <c r="BD71" i="9"/>
  <c r="BC71" i="9"/>
  <c r="BB71" i="9"/>
  <c r="BA71" i="9"/>
  <c r="AZ71" i="9"/>
  <c r="AY71" i="9"/>
  <c r="AX71" i="9"/>
  <c r="AW71" i="9"/>
  <c r="AV71" i="9"/>
  <c r="AU71" i="9"/>
  <c r="AT71" i="9"/>
  <c r="AS71" i="9"/>
  <c r="AR71" i="9"/>
  <c r="AQ71" i="9"/>
  <c r="AP71" i="9"/>
  <c r="AO71" i="9"/>
  <c r="AN71" i="9"/>
  <c r="AM71" i="9"/>
  <c r="AL71" i="9"/>
  <c r="AK71" i="9"/>
  <c r="AJ71" i="9"/>
  <c r="AI71" i="9"/>
  <c r="AH71" i="9"/>
  <c r="AG71" i="9"/>
  <c r="AF71" i="9"/>
  <c r="AE71" i="9"/>
  <c r="AD71" i="9"/>
  <c r="AC71" i="9"/>
  <c r="AB71" i="9"/>
  <c r="AA71" i="9"/>
  <c r="Z71" i="9"/>
  <c r="Y71" i="9"/>
  <c r="X71" i="9"/>
  <c r="W71" i="9"/>
  <c r="V71" i="9"/>
  <c r="U71" i="9"/>
  <c r="T71" i="9"/>
  <c r="S71" i="9"/>
  <c r="R71" i="9"/>
  <c r="Q71" i="9"/>
  <c r="P71" i="9"/>
  <c r="O71" i="9"/>
  <c r="N71" i="9"/>
  <c r="M71" i="9"/>
  <c r="L71" i="9"/>
  <c r="K71" i="9"/>
  <c r="J71" i="9"/>
  <c r="I71" i="9"/>
  <c r="H71" i="9"/>
  <c r="G71" i="9"/>
  <c r="F71" i="9"/>
  <c r="E71" i="9"/>
  <c r="D71" i="9"/>
  <c r="C71" i="9"/>
  <c r="BV70" i="9"/>
  <c r="BU70" i="9"/>
  <c r="BT70" i="9"/>
  <c r="BS70" i="9"/>
  <c r="BR70" i="9"/>
  <c r="BQ70" i="9"/>
  <c r="BP70" i="9"/>
  <c r="BO70" i="9"/>
  <c r="BN70" i="9"/>
  <c r="BM70" i="9"/>
  <c r="BL70" i="9"/>
  <c r="BK70" i="9"/>
  <c r="BJ70" i="9"/>
  <c r="BI70" i="9"/>
  <c r="BH70" i="9"/>
  <c r="BG70" i="9"/>
  <c r="BF70" i="9"/>
  <c r="BE70" i="9"/>
  <c r="BD70" i="9"/>
  <c r="BC70" i="9"/>
  <c r="BB70" i="9"/>
  <c r="BA70" i="9"/>
  <c r="AZ70" i="9"/>
  <c r="AY70" i="9"/>
  <c r="AX70" i="9"/>
  <c r="AW70" i="9"/>
  <c r="AV70" i="9"/>
  <c r="AU70" i="9"/>
  <c r="AT70" i="9"/>
  <c r="AS70" i="9"/>
  <c r="AR70" i="9"/>
  <c r="AQ70" i="9"/>
  <c r="AP70" i="9"/>
  <c r="AO70" i="9"/>
  <c r="AN70" i="9"/>
  <c r="AM70" i="9"/>
  <c r="AL70" i="9"/>
  <c r="AK70" i="9"/>
  <c r="AJ70" i="9"/>
  <c r="AI70" i="9"/>
  <c r="AH70" i="9"/>
  <c r="AG70" i="9"/>
  <c r="AF70" i="9"/>
  <c r="AE70" i="9"/>
  <c r="AD70" i="9"/>
  <c r="AC70" i="9"/>
  <c r="AB70" i="9"/>
  <c r="AA70" i="9"/>
  <c r="Z70" i="9"/>
  <c r="Y70" i="9"/>
  <c r="X70" i="9"/>
  <c r="W70" i="9"/>
  <c r="V70" i="9"/>
  <c r="U70" i="9"/>
  <c r="T70" i="9"/>
  <c r="S70" i="9"/>
  <c r="R70" i="9"/>
  <c r="Q70" i="9"/>
  <c r="P70" i="9"/>
  <c r="O70" i="9"/>
  <c r="N70" i="9"/>
  <c r="M70" i="9"/>
  <c r="L70" i="9"/>
  <c r="K70" i="9"/>
  <c r="J70" i="9"/>
  <c r="I70" i="9"/>
  <c r="H70" i="9"/>
  <c r="G70" i="9"/>
  <c r="F70" i="9"/>
  <c r="E70" i="9"/>
  <c r="D70" i="9"/>
  <c r="C70" i="9"/>
  <c r="BV69" i="9"/>
  <c r="BU69" i="9"/>
  <c r="BT69" i="9"/>
  <c r="BS69" i="9"/>
  <c r="BR69" i="9"/>
  <c r="BQ69" i="9"/>
  <c r="BP69" i="9"/>
  <c r="BO69" i="9"/>
  <c r="BN69" i="9"/>
  <c r="BM69" i="9"/>
  <c r="BL69" i="9"/>
  <c r="BK69" i="9"/>
  <c r="BJ69" i="9"/>
  <c r="BI69" i="9"/>
  <c r="BH69" i="9"/>
  <c r="BG69" i="9"/>
  <c r="BF69" i="9"/>
  <c r="BE69" i="9"/>
  <c r="BD69" i="9"/>
  <c r="BC69" i="9"/>
  <c r="BB69" i="9"/>
  <c r="BA69" i="9"/>
  <c r="AZ69" i="9"/>
  <c r="AY69" i="9"/>
  <c r="AX69" i="9"/>
  <c r="AW69" i="9"/>
  <c r="AV69" i="9"/>
  <c r="AU69" i="9"/>
  <c r="AT69" i="9"/>
  <c r="AS69" i="9"/>
  <c r="AR69" i="9"/>
  <c r="AQ69" i="9"/>
  <c r="AP69" i="9"/>
  <c r="AO69" i="9"/>
  <c r="AN69" i="9"/>
  <c r="AM69" i="9"/>
  <c r="AL69" i="9"/>
  <c r="AK69" i="9"/>
  <c r="AJ69" i="9"/>
  <c r="AI69" i="9"/>
  <c r="AH69" i="9"/>
  <c r="AG69" i="9"/>
  <c r="AF69" i="9"/>
  <c r="AE69" i="9"/>
  <c r="AD69" i="9"/>
  <c r="AC69" i="9"/>
  <c r="AB69" i="9"/>
  <c r="AA69" i="9"/>
  <c r="Z69" i="9"/>
  <c r="Y69" i="9"/>
  <c r="X69" i="9"/>
  <c r="W69" i="9"/>
  <c r="V69" i="9"/>
  <c r="U69" i="9"/>
  <c r="T69" i="9"/>
  <c r="S69" i="9"/>
  <c r="R69" i="9"/>
  <c r="Q69" i="9"/>
  <c r="P69" i="9"/>
  <c r="O69" i="9"/>
  <c r="N69" i="9"/>
  <c r="M69" i="9"/>
  <c r="L69" i="9"/>
  <c r="K69" i="9"/>
  <c r="J69" i="9"/>
  <c r="I69" i="9"/>
  <c r="H69" i="9"/>
  <c r="G69" i="9"/>
  <c r="F69" i="9"/>
  <c r="E69" i="9"/>
  <c r="D69" i="9"/>
  <c r="C69" i="9"/>
  <c r="BV68" i="9"/>
  <c r="BU68" i="9"/>
  <c r="BT68" i="9"/>
  <c r="BS68" i="9"/>
  <c r="BR68" i="9"/>
  <c r="BQ68" i="9"/>
  <c r="BP68" i="9"/>
  <c r="BO68" i="9"/>
  <c r="BN68" i="9"/>
  <c r="BM68" i="9"/>
  <c r="BL68" i="9"/>
  <c r="BK68" i="9"/>
  <c r="BJ68" i="9"/>
  <c r="BI68" i="9"/>
  <c r="BH68" i="9"/>
  <c r="BG68" i="9"/>
  <c r="BF68" i="9"/>
  <c r="BE68" i="9"/>
  <c r="BD68" i="9"/>
  <c r="BC68" i="9"/>
  <c r="BB68" i="9"/>
  <c r="BA68" i="9"/>
  <c r="AZ68" i="9"/>
  <c r="AY68" i="9"/>
  <c r="AX68" i="9"/>
  <c r="AW68" i="9"/>
  <c r="AV68" i="9"/>
  <c r="AU68" i="9"/>
  <c r="AT68" i="9"/>
  <c r="AS68" i="9"/>
  <c r="AR68" i="9"/>
  <c r="AQ68" i="9"/>
  <c r="AP68" i="9"/>
  <c r="AO68" i="9"/>
  <c r="AN68" i="9"/>
  <c r="AM68" i="9"/>
  <c r="AL68" i="9"/>
  <c r="AK68" i="9"/>
  <c r="AJ68" i="9"/>
  <c r="AI68" i="9"/>
  <c r="AH68" i="9"/>
  <c r="AG68" i="9"/>
  <c r="AF68" i="9"/>
  <c r="AE68" i="9"/>
  <c r="AD68" i="9"/>
  <c r="AC68" i="9"/>
  <c r="AB68" i="9"/>
  <c r="AA68" i="9"/>
  <c r="Z68" i="9"/>
  <c r="Y68" i="9"/>
  <c r="X68" i="9"/>
  <c r="W68" i="9"/>
  <c r="V68" i="9"/>
  <c r="U68" i="9"/>
  <c r="T68" i="9"/>
  <c r="S68" i="9"/>
  <c r="R68" i="9"/>
  <c r="Q68" i="9"/>
  <c r="P68" i="9"/>
  <c r="O68" i="9"/>
  <c r="N68" i="9"/>
  <c r="M68" i="9"/>
  <c r="L68" i="9"/>
  <c r="K68" i="9"/>
  <c r="J68" i="9"/>
  <c r="I68" i="9"/>
  <c r="H68" i="9"/>
  <c r="G68" i="9"/>
  <c r="F68" i="9"/>
  <c r="E68" i="9"/>
  <c r="D68" i="9"/>
  <c r="C68" i="9"/>
  <c r="BV67" i="9"/>
  <c r="BU67" i="9"/>
  <c r="BT67" i="9"/>
  <c r="BS67" i="9"/>
  <c r="BR67" i="9"/>
  <c r="BQ67" i="9"/>
  <c r="BP67" i="9"/>
  <c r="BO67" i="9"/>
  <c r="BN67" i="9"/>
  <c r="BM67" i="9"/>
  <c r="BL67" i="9"/>
  <c r="BK67" i="9"/>
  <c r="BJ67" i="9"/>
  <c r="BI67" i="9"/>
  <c r="BH67" i="9"/>
  <c r="BG67" i="9"/>
  <c r="BF67" i="9"/>
  <c r="BE67" i="9"/>
  <c r="BD67" i="9"/>
  <c r="BC67" i="9"/>
  <c r="BB67" i="9"/>
  <c r="BA67" i="9"/>
  <c r="AZ67" i="9"/>
  <c r="AY67" i="9"/>
  <c r="AX67" i="9"/>
  <c r="AW67" i="9"/>
  <c r="AV67" i="9"/>
  <c r="AU67" i="9"/>
  <c r="AT67" i="9"/>
  <c r="AS67" i="9"/>
  <c r="AR67" i="9"/>
  <c r="AQ67" i="9"/>
  <c r="AP67" i="9"/>
  <c r="AO67" i="9"/>
  <c r="AN67" i="9"/>
  <c r="AM67" i="9"/>
  <c r="AL67" i="9"/>
  <c r="AK67" i="9"/>
  <c r="AJ67" i="9"/>
  <c r="AI67" i="9"/>
  <c r="AH67" i="9"/>
  <c r="AG67" i="9"/>
  <c r="AF67" i="9"/>
  <c r="AE67" i="9"/>
  <c r="AD67" i="9"/>
  <c r="AC67" i="9"/>
  <c r="AB67" i="9"/>
  <c r="AA67" i="9"/>
  <c r="Z67" i="9"/>
  <c r="Y67" i="9"/>
  <c r="X67" i="9"/>
  <c r="W67" i="9"/>
  <c r="V67" i="9"/>
  <c r="U67" i="9"/>
  <c r="T67" i="9"/>
  <c r="S67" i="9"/>
  <c r="R67" i="9"/>
  <c r="Q67" i="9"/>
  <c r="P67" i="9"/>
  <c r="O67" i="9"/>
  <c r="N67" i="9"/>
  <c r="M67" i="9"/>
  <c r="L67" i="9"/>
  <c r="K67" i="9"/>
  <c r="J67" i="9"/>
  <c r="I67" i="9"/>
  <c r="H67" i="9"/>
  <c r="G67" i="9"/>
  <c r="F67" i="9"/>
  <c r="E67" i="9"/>
  <c r="D67" i="9"/>
  <c r="C67" i="9"/>
  <c r="BV66" i="9"/>
  <c r="BU66" i="9"/>
  <c r="BT66" i="9"/>
  <c r="BS66" i="9"/>
  <c r="BR66" i="9"/>
  <c r="BQ66" i="9"/>
  <c r="BP66" i="9"/>
  <c r="BO66" i="9"/>
  <c r="BN66" i="9"/>
  <c r="BM66" i="9"/>
  <c r="BL66" i="9"/>
  <c r="BK66" i="9"/>
  <c r="BJ66" i="9"/>
  <c r="BI66" i="9"/>
  <c r="BH66" i="9"/>
  <c r="BG66" i="9"/>
  <c r="BF66" i="9"/>
  <c r="BE66" i="9"/>
  <c r="BD66" i="9"/>
  <c r="BC66" i="9"/>
  <c r="BB66" i="9"/>
  <c r="BA66" i="9"/>
  <c r="AZ66" i="9"/>
  <c r="AY66" i="9"/>
  <c r="AX66" i="9"/>
  <c r="AW66" i="9"/>
  <c r="AV66" i="9"/>
  <c r="AU66" i="9"/>
  <c r="AT66" i="9"/>
  <c r="AS66" i="9"/>
  <c r="AR66" i="9"/>
  <c r="AQ66" i="9"/>
  <c r="AP66" i="9"/>
  <c r="AO66" i="9"/>
  <c r="AN66" i="9"/>
  <c r="AM66" i="9"/>
  <c r="AL66" i="9"/>
  <c r="AK66" i="9"/>
  <c r="AJ66" i="9"/>
  <c r="AI66" i="9"/>
  <c r="AH66" i="9"/>
  <c r="AG66" i="9"/>
  <c r="AF66" i="9"/>
  <c r="AE66" i="9"/>
  <c r="AD66" i="9"/>
  <c r="AC66" i="9"/>
  <c r="AB66" i="9"/>
  <c r="AA66" i="9"/>
  <c r="Z66" i="9"/>
  <c r="Y66" i="9"/>
  <c r="X66" i="9"/>
  <c r="W66" i="9"/>
  <c r="V66" i="9"/>
  <c r="U66" i="9"/>
  <c r="T66" i="9"/>
  <c r="S66" i="9"/>
  <c r="R66" i="9"/>
  <c r="Q66" i="9"/>
  <c r="P66" i="9"/>
  <c r="O66" i="9"/>
  <c r="N66" i="9"/>
  <c r="M66" i="9"/>
  <c r="L66" i="9"/>
  <c r="K66" i="9"/>
  <c r="J66" i="9"/>
  <c r="I66" i="9"/>
  <c r="H66" i="9"/>
  <c r="G66" i="9"/>
  <c r="F66" i="9"/>
  <c r="E66" i="9"/>
  <c r="D66" i="9"/>
  <c r="C66" i="9"/>
  <c r="BV65" i="9"/>
  <c r="BU65" i="9"/>
  <c r="BT65" i="9"/>
  <c r="BS65" i="9"/>
  <c r="BR65" i="9"/>
  <c r="BQ65" i="9"/>
  <c r="BP65" i="9"/>
  <c r="BO65" i="9"/>
  <c r="BN65" i="9"/>
  <c r="BM65" i="9"/>
  <c r="BL65" i="9"/>
  <c r="BK65" i="9"/>
  <c r="BJ65" i="9"/>
  <c r="BI65" i="9"/>
  <c r="BH65" i="9"/>
  <c r="BG65" i="9"/>
  <c r="BF65" i="9"/>
  <c r="BE65" i="9"/>
  <c r="BD65" i="9"/>
  <c r="BC65" i="9"/>
  <c r="BB65" i="9"/>
  <c r="BA65" i="9"/>
  <c r="AZ65" i="9"/>
  <c r="AY65" i="9"/>
  <c r="AX65" i="9"/>
  <c r="AW65" i="9"/>
  <c r="AV65" i="9"/>
  <c r="AU65" i="9"/>
  <c r="AT65" i="9"/>
  <c r="AS65" i="9"/>
  <c r="AR65" i="9"/>
  <c r="AQ65" i="9"/>
  <c r="AP65" i="9"/>
  <c r="AO65" i="9"/>
  <c r="AN65" i="9"/>
  <c r="AM65" i="9"/>
  <c r="AL65" i="9"/>
  <c r="AK65" i="9"/>
  <c r="AJ65" i="9"/>
  <c r="AI65" i="9"/>
  <c r="AH65" i="9"/>
  <c r="AG65" i="9"/>
  <c r="AF65" i="9"/>
  <c r="AE65" i="9"/>
  <c r="AD65" i="9"/>
  <c r="AC65" i="9"/>
  <c r="AB65" i="9"/>
  <c r="AA65" i="9"/>
  <c r="Z65" i="9"/>
  <c r="Y65" i="9"/>
  <c r="X65" i="9"/>
  <c r="W65" i="9"/>
  <c r="V65" i="9"/>
  <c r="U65" i="9"/>
  <c r="T65" i="9"/>
  <c r="S65" i="9"/>
  <c r="R65" i="9"/>
  <c r="Q65" i="9"/>
  <c r="P65" i="9"/>
  <c r="O65" i="9"/>
  <c r="N65" i="9"/>
  <c r="M65" i="9"/>
  <c r="L65" i="9"/>
  <c r="K65" i="9"/>
  <c r="J65" i="9"/>
  <c r="I65" i="9"/>
  <c r="H65" i="9"/>
  <c r="G65" i="9"/>
  <c r="F65" i="9"/>
  <c r="E65" i="9"/>
  <c r="D65" i="9"/>
  <c r="C65" i="9"/>
  <c r="P94" i="9" l="1"/>
  <c r="AR94" i="9"/>
  <c r="E94" i="9"/>
  <c r="M94" i="9"/>
  <c r="Y94" i="9"/>
  <c r="AO94" i="9"/>
  <c r="F94" i="9"/>
  <c r="J94" i="9"/>
  <c r="N94" i="9"/>
  <c r="R94" i="9"/>
  <c r="V94" i="9"/>
  <c r="Z94" i="9"/>
  <c r="AD94" i="9"/>
  <c r="AH94" i="9"/>
  <c r="AL94" i="9"/>
  <c r="AP94" i="9"/>
  <c r="AT94" i="9"/>
  <c r="AX94" i="9"/>
  <c r="BB94" i="9"/>
  <c r="BF94" i="9"/>
  <c r="BJ94" i="9"/>
  <c r="BN94" i="9"/>
  <c r="BR94" i="9"/>
  <c r="BV94" i="9"/>
  <c r="L94" i="9"/>
  <c r="AN94" i="9"/>
  <c r="G94" i="9"/>
  <c r="K94" i="9"/>
  <c r="O94" i="9"/>
  <c r="S94" i="9"/>
  <c r="W94" i="9"/>
  <c r="AA94" i="9"/>
  <c r="AE94" i="9"/>
  <c r="AI94" i="9"/>
  <c r="AM94" i="9"/>
  <c r="AQ94" i="9"/>
  <c r="AU94" i="9"/>
  <c r="AY94" i="9"/>
  <c r="BC94" i="9"/>
  <c r="BG94" i="9"/>
  <c r="BK94" i="9"/>
  <c r="BO94" i="9"/>
  <c r="BS94" i="9"/>
  <c r="H94" i="9"/>
  <c r="T94" i="9"/>
  <c r="X94" i="9"/>
  <c r="AB94" i="9"/>
  <c r="AF94" i="9"/>
  <c r="AV94" i="9"/>
  <c r="AZ94" i="9"/>
  <c r="BD94" i="9"/>
  <c r="BH94" i="9"/>
  <c r="BL94" i="9"/>
  <c r="BP94" i="9"/>
  <c r="BT94" i="9"/>
  <c r="D94" i="9"/>
  <c r="AJ94" i="9"/>
  <c r="I94" i="9"/>
  <c r="Q94" i="9"/>
  <c r="U94" i="9"/>
  <c r="AC94" i="9"/>
  <c r="AG94" i="9"/>
  <c r="AK94" i="9"/>
  <c r="AS94" i="9"/>
  <c r="AW94" i="9"/>
  <c r="BA94" i="9"/>
  <c r="BE94" i="9"/>
  <c r="BI94" i="9"/>
  <c r="BM94" i="9"/>
  <c r="BQ94" i="9"/>
  <c r="BU94" i="9"/>
  <c r="P3" i="14"/>
  <c r="P2" i="14"/>
  <c r="O2" i="14"/>
  <c r="N4" i="14"/>
  <c r="E7" i="9" l="1"/>
  <c r="F7" i="9"/>
  <c r="G7" i="9"/>
  <c r="H7" i="9"/>
  <c r="I7" i="9"/>
  <c r="J7" i="9"/>
  <c r="K7" i="9"/>
  <c r="L7" i="9"/>
  <c r="M7" i="9"/>
  <c r="N7" i="9"/>
  <c r="O7" i="9"/>
  <c r="P7" i="9"/>
  <c r="Q7" i="9"/>
  <c r="R7" i="9"/>
  <c r="S7" i="9"/>
  <c r="T7" i="9"/>
  <c r="U7" i="9"/>
  <c r="V7" i="9"/>
  <c r="W7" i="9"/>
  <c r="X7" i="9"/>
  <c r="Y7" i="9"/>
  <c r="Z7" i="9"/>
  <c r="AA7" i="9"/>
  <c r="AB7" i="9"/>
  <c r="AC7" i="9"/>
  <c r="AD7" i="9"/>
  <c r="AE7" i="9"/>
  <c r="AF7" i="9"/>
  <c r="AG7" i="9"/>
  <c r="AH7" i="9"/>
  <c r="AI7" i="9"/>
  <c r="AJ7" i="9"/>
  <c r="AK7" i="9"/>
  <c r="AL7" i="9"/>
  <c r="AM7" i="9"/>
  <c r="AN7" i="9"/>
  <c r="AO7" i="9"/>
  <c r="AP7" i="9"/>
  <c r="AQ7" i="9"/>
  <c r="AR7" i="9"/>
  <c r="AS7" i="9"/>
  <c r="AT7" i="9"/>
  <c r="AU7" i="9"/>
  <c r="AV7" i="9"/>
  <c r="AW7" i="9"/>
  <c r="AX7" i="9"/>
  <c r="AY7" i="9"/>
  <c r="AZ7" i="9"/>
  <c r="BA7" i="9"/>
  <c r="BB7" i="9"/>
  <c r="BC7" i="9"/>
  <c r="BD7" i="9"/>
  <c r="BE7" i="9"/>
  <c r="BF7" i="9"/>
  <c r="BG7" i="9"/>
  <c r="BH7" i="9"/>
  <c r="BI7" i="9"/>
  <c r="BJ7" i="9"/>
  <c r="BK7" i="9"/>
  <c r="BL7" i="9"/>
  <c r="BM7" i="9"/>
  <c r="BN7" i="9"/>
  <c r="BO7" i="9"/>
  <c r="BP7" i="9"/>
  <c r="BQ7" i="9"/>
  <c r="BR7" i="9"/>
  <c r="BS7" i="9"/>
  <c r="BT7" i="9"/>
  <c r="BU7" i="9"/>
  <c r="BV7" i="9"/>
  <c r="BW7" i="9"/>
  <c r="D7" i="9"/>
  <c r="D136" i="9" l="1"/>
  <c r="E136" i="9"/>
  <c r="F136" i="9"/>
  <c r="G136" i="9"/>
  <c r="H136" i="9"/>
  <c r="I136" i="9"/>
  <c r="J136" i="9"/>
  <c r="K136" i="9"/>
  <c r="L136" i="9"/>
  <c r="M136" i="9"/>
  <c r="N136" i="9"/>
  <c r="O136" i="9"/>
  <c r="P136" i="9"/>
  <c r="Q136" i="9"/>
  <c r="R136" i="9"/>
  <c r="S136" i="9"/>
  <c r="T136" i="9"/>
  <c r="U136" i="9"/>
  <c r="V136" i="9"/>
  <c r="W136" i="9"/>
  <c r="X136" i="9"/>
  <c r="Y136" i="9"/>
  <c r="Z136" i="9"/>
  <c r="AA136" i="9"/>
  <c r="AB136" i="9"/>
  <c r="AC136" i="9"/>
  <c r="AD136" i="9"/>
  <c r="AE136" i="9"/>
  <c r="AF136" i="9"/>
  <c r="AG136" i="9"/>
  <c r="AH136" i="9"/>
  <c r="AI136" i="9"/>
  <c r="AJ136" i="9"/>
  <c r="AK136" i="9"/>
  <c r="AL136" i="9"/>
  <c r="AM136" i="9"/>
  <c r="AN136" i="9"/>
  <c r="AO136" i="9"/>
  <c r="AP136" i="9"/>
  <c r="AQ136" i="9"/>
  <c r="AR136" i="9"/>
  <c r="AS136" i="9"/>
  <c r="AT136" i="9"/>
  <c r="AU136" i="9"/>
  <c r="AV136" i="9"/>
  <c r="AW136" i="9"/>
  <c r="AX136" i="9"/>
  <c r="AY136" i="9"/>
  <c r="AZ136" i="9"/>
  <c r="BA136" i="9"/>
  <c r="BB136" i="9"/>
  <c r="BC136" i="9"/>
  <c r="BD136" i="9"/>
  <c r="BE136" i="9"/>
  <c r="BF136" i="9"/>
  <c r="BG136" i="9"/>
  <c r="BH136" i="9"/>
  <c r="BI136" i="9"/>
  <c r="BJ136" i="9"/>
  <c r="BK136" i="9"/>
  <c r="BL136" i="9"/>
  <c r="BM136" i="9"/>
  <c r="BN136" i="9"/>
  <c r="BO136" i="9"/>
  <c r="BP136" i="9"/>
  <c r="BQ136" i="9"/>
  <c r="BR136" i="9"/>
  <c r="BS136" i="9"/>
  <c r="BT136" i="9"/>
  <c r="BU136" i="9"/>
  <c r="BV136" i="9"/>
  <c r="BW136" i="9"/>
  <c r="C136" i="9"/>
  <c r="BW54" i="9" l="1"/>
  <c r="BW55" i="9" s="1"/>
  <c r="BW154" i="9" s="1"/>
  <c r="BV54" i="9"/>
  <c r="BV55" i="9" s="1"/>
  <c r="BV154" i="9" s="1"/>
  <c r="BU54" i="9"/>
  <c r="BU55" i="9" s="1"/>
  <c r="BU154" i="9" s="1"/>
  <c r="BT54" i="9"/>
  <c r="BT55" i="9" s="1"/>
  <c r="BT154" i="9" s="1"/>
  <c r="BS54" i="9"/>
  <c r="BS55" i="9" s="1"/>
  <c r="BS154" i="9" s="1"/>
  <c r="BR54" i="9"/>
  <c r="BR55" i="9" s="1"/>
  <c r="BR154" i="9" s="1"/>
  <c r="BQ54" i="9"/>
  <c r="BQ55" i="9" s="1"/>
  <c r="BQ154" i="9" s="1"/>
  <c r="BP54" i="9"/>
  <c r="BP55" i="9" s="1"/>
  <c r="BP154" i="9" s="1"/>
  <c r="BO54" i="9"/>
  <c r="BO55" i="9" s="1"/>
  <c r="BO154" i="9" s="1"/>
  <c r="BN54" i="9"/>
  <c r="BN55" i="9" s="1"/>
  <c r="BN154" i="9" s="1"/>
  <c r="BM54" i="9"/>
  <c r="BM55" i="9" s="1"/>
  <c r="BM154" i="9" s="1"/>
  <c r="BL54" i="9"/>
  <c r="BL55" i="9" s="1"/>
  <c r="BL154" i="9" s="1"/>
  <c r="BK54" i="9"/>
  <c r="BK55" i="9" s="1"/>
  <c r="BK154" i="9" s="1"/>
  <c r="BJ54" i="9"/>
  <c r="BJ55" i="9" s="1"/>
  <c r="BJ154" i="9" s="1"/>
  <c r="BI54" i="9"/>
  <c r="BI55" i="9" s="1"/>
  <c r="BI154" i="9" s="1"/>
  <c r="BH54" i="9"/>
  <c r="BH55" i="9" s="1"/>
  <c r="BH154" i="9" s="1"/>
  <c r="BG54" i="9"/>
  <c r="BG55" i="9" s="1"/>
  <c r="BG154" i="9" s="1"/>
  <c r="BF54" i="9"/>
  <c r="BF55" i="9" s="1"/>
  <c r="BF154" i="9" s="1"/>
  <c r="BE54" i="9"/>
  <c r="BE55" i="9" s="1"/>
  <c r="BE154" i="9" s="1"/>
  <c r="BD54" i="9"/>
  <c r="BD55" i="9" s="1"/>
  <c r="BD154" i="9" s="1"/>
  <c r="BC54" i="9"/>
  <c r="BC55" i="9" s="1"/>
  <c r="BC154" i="9" s="1"/>
  <c r="BB54" i="9"/>
  <c r="BB55" i="9" s="1"/>
  <c r="BB154" i="9" s="1"/>
  <c r="BA54" i="9"/>
  <c r="BA55" i="9" s="1"/>
  <c r="BA154" i="9" s="1"/>
  <c r="AZ54" i="9"/>
  <c r="AZ55" i="9" s="1"/>
  <c r="AZ154" i="9" s="1"/>
  <c r="AY54" i="9"/>
  <c r="AY55" i="9" s="1"/>
  <c r="AY154" i="9" s="1"/>
  <c r="AX54" i="9"/>
  <c r="AX55" i="9" s="1"/>
  <c r="AX154" i="9" s="1"/>
  <c r="AW54" i="9"/>
  <c r="AW55" i="9" s="1"/>
  <c r="AW154" i="9" s="1"/>
  <c r="AV54" i="9"/>
  <c r="AV55" i="9" s="1"/>
  <c r="AV154" i="9" s="1"/>
  <c r="AU54" i="9"/>
  <c r="AU55" i="9" s="1"/>
  <c r="AU154" i="9" s="1"/>
  <c r="AT54" i="9"/>
  <c r="AT55" i="9" s="1"/>
  <c r="AT154" i="9" s="1"/>
  <c r="AS54" i="9"/>
  <c r="AS55" i="9" s="1"/>
  <c r="AS154" i="9" s="1"/>
  <c r="AR54" i="9"/>
  <c r="AR55" i="9" s="1"/>
  <c r="AR154" i="9" s="1"/>
  <c r="AQ54" i="9"/>
  <c r="AQ55" i="9" s="1"/>
  <c r="AQ154" i="9" s="1"/>
  <c r="AP54" i="9"/>
  <c r="AP55" i="9" s="1"/>
  <c r="AP154" i="9" s="1"/>
  <c r="AO54" i="9"/>
  <c r="AO55" i="9" s="1"/>
  <c r="AO154" i="9" s="1"/>
  <c r="AN54" i="9"/>
  <c r="AN55" i="9" s="1"/>
  <c r="AN154" i="9" s="1"/>
  <c r="AM54" i="9"/>
  <c r="AM55" i="9" s="1"/>
  <c r="AM154" i="9" s="1"/>
  <c r="AL54" i="9"/>
  <c r="AL55" i="9" s="1"/>
  <c r="AL154" i="9" s="1"/>
  <c r="AK54" i="9"/>
  <c r="AK55" i="9" s="1"/>
  <c r="AK154" i="9" s="1"/>
  <c r="AJ54" i="9"/>
  <c r="AJ55" i="9" s="1"/>
  <c r="AJ154" i="9" s="1"/>
  <c r="AI54" i="9"/>
  <c r="AI55" i="9" s="1"/>
  <c r="AI154" i="9" s="1"/>
  <c r="AH54" i="9"/>
  <c r="AH55" i="9" s="1"/>
  <c r="AH154" i="9" s="1"/>
  <c r="AG54" i="9"/>
  <c r="AG55" i="9" s="1"/>
  <c r="AG154" i="9" s="1"/>
  <c r="AF54" i="9"/>
  <c r="AF55" i="9" s="1"/>
  <c r="AF154" i="9" s="1"/>
  <c r="AE54" i="9"/>
  <c r="AE55" i="9" s="1"/>
  <c r="AE154" i="9" s="1"/>
  <c r="AD54" i="9"/>
  <c r="AD55" i="9" s="1"/>
  <c r="AD154" i="9" s="1"/>
  <c r="AC54" i="9"/>
  <c r="AC55" i="9" s="1"/>
  <c r="AC154" i="9" s="1"/>
  <c r="AB54" i="9"/>
  <c r="AB55" i="9" s="1"/>
  <c r="AB154" i="9" s="1"/>
  <c r="AA54" i="9"/>
  <c r="AA55" i="9" s="1"/>
  <c r="AA154" i="9" s="1"/>
  <c r="Z54" i="9"/>
  <c r="Z55" i="9" s="1"/>
  <c r="Z154" i="9" s="1"/>
  <c r="Y54" i="9"/>
  <c r="Y55" i="9" s="1"/>
  <c r="Y154" i="9" s="1"/>
  <c r="X54" i="9"/>
  <c r="X55" i="9" s="1"/>
  <c r="X154" i="9" s="1"/>
  <c r="W54" i="9"/>
  <c r="W55" i="9" s="1"/>
  <c r="W154" i="9" s="1"/>
  <c r="V54" i="9"/>
  <c r="V55" i="9" s="1"/>
  <c r="V154" i="9" s="1"/>
  <c r="U54" i="9"/>
  <c r="U55" i="9" s="1"/>
  <c r="U154" i="9" s="1"/>
  <c r="T54" i="9"/>
  <c r="T55" i="9" s="1"/>
  <c r="T154" i="9" s="1"/>
  <c r="S54" i="9"/>
  <c r="S55" i="9" s="1"/>
  <c r="S154" i="9" s="1"/>
  <c r="R54" i="9"/>
  <c r="R55" i="9" s="1"/>
  <c r="R154" i="9" s="1"/>
  <c r="Q54" i="9"/>
  <c r="Q55" i="9" s="1"/>
  <c r="Q154" i="9" s="1"/>
  <c r="P54" i="9"/>
  <c r="P55" i="9" s="1"/>
  <c r="P154" i="9" s="1"/>
  <c r="O54" i="9"/>
  <c r="O55" i="9" s="1"/>
  <c r="O154" i="9" s="1"/>
  <c r="N54" i="9"/>
  <c r="N55" i="9" s="1"/>
  <c r="N154" i="9" s="1"/>
  <c r="M54" i="9"/>
  <c r="M55" i="9" s="1"/>
  <c r="M154" i="9" s="1"/>
  <c r="L54" i="9"/>
  <c r="L55" i="9" s="1"/>
  <c r="L154" i="9" s="1"/>
  <c r="K54" i="9"/>
  <c r="K55" i="9" s="1"/>
  <c r="K154" i="9" s="1"/>
  <c r="J54" i="9"/>
  <c r="J55" i="9" s="1"/>
  <c r="J154" i="9" s="1"/>
  <c r="I54" i="9"/>
  <c r="I55" i="9" s="1"/>
  <c r="I154" i="9" s="1"/>
  <c r="H54" i="9"/>
  <c r="H55" i="9" s="1"/>
  <c r="H154" i="9" s="1"/>
  <c r="G54" i="9"/>
  <c r="G55" i="9" s="1"/>
  <c r="G154" i="9" s="1"/>
  <c r="F54" i="9"/>
  <c r="F55" i="9" s="1"/>
  <c r="F154" i="9" s="1"/>
  <c r="E54" i="9"/>
  <c r="E55" i="9" s="1"/>
  <c r="E154" i="9" s="1"/>
  <c r="D54" i="9"/>
  <c r="D55" i="9" s="1"/>
  <c r="D154" i="9" s="1"/>
  <c r="C54" i="9"/>
  <c r="C55" i="9" s="1"/>
  <c r="C154" i="9" s="1"/>
  <c r="BW38" i="9"/>
  <c r="BW39" i="9" s="1"/>
  <c r="BW155" i="9" s="1"/>
  <c r="BV38" i="9"/>
  <c r="BV39" i="9" s="1"/>
  <c r="BV155" i="9" s="1"/>
  <c r="BU38" i="9"/>
  <c r="BU39" i="9" s="1"/>
  <c r="BU155" i="9" s="1"/>
  <c r="BT38" i="9"/>
  <c r="BT39" i="9" s="1"/>
  <c r="BT155" i="9" s="1"/>
  <c r="BS38" i="9"/>
  <c r="BS39" i="9" s="1"/>
  <c r="BS155" i="9" s="1"/>
  <c r="BR38" i="9"/>
  <c r="BR39" i="9" s="1"/>
  <c r="BR155" i="9" s="1"/>
  <c r="BQ38" i="9"/>
  <c r="BQ39" i="9" s="1"/>
  <c r="BQ155" i="9" s="1"/>
  <c r="BP38" i="9"/>
  <c r="BP39" i="9" s="1"/>
  <c r="BP155" i="9" s="1"/>
  <c r="BO38" i="9"/>
  <c r="BO39" i="9" s="1"/>
  <c r="BO155" i="9" s="1"/>
  <c r="BN38" i="9"/>
  <c r="BN39" i="9" s="1"/>
  <c r="BN155" i="9" s="1"/>
  <c r="BM38" i="9"/>
  <c r="BM39" i="9" s="1"/>
  <c r="BM155" i="9" s="1"/>
  <c r="BL38" i="9"/>
  <c r="BL39" i="9" s="1"/>
  <c r="BL155" i="9" s="1"/>
  <c r="BK38" i="9"/>
  <c r="BK39" i="9" s="1"/>
  <c r="BK155" i="9" s="1"/>
  <c r="BJ38" i="9"/>
  <c r="BJ39" i="9" s="1"/>
  <c r="BJ155" i="9" s="1"/>
  <c r="BI38" i="9"/>
  <c r="BI39" i="9" s="1"/>
  <c r="BI155" i="9" s="1"/>
  <c r="BH38" i="9"/>
  <c r="BH39" i="9" s="1"/>
  <c r="BH155" i="9" s="1"/>
  <c r="BG38" i="9"/>
  <c r="BG39" i="9" s="1"/>
  <c r="BG155" i="9" s="1"/>
  <c r="BF38" i="9"/>
  <c r="BF39" i="9" s="1"/>
  <c r="BF155" i="9" s="1"/>
  <c r="BE38" i="9"/>
  <c r="BE39" i="9" s="1"/>
  <c r="BE155" i="9" s="1"/>
  <c r="BD38" i="9"/>
  <c r="BD39" i="9" s="1"/>
  <c r="BD155" i="9" s="1"/>
  <c r="BC38" i="9"/>
  <c r="BC39" i="9" s="1"/>
  <c r="BC155" i="9" s="1"/>
  <c r="BB38" i="9"/>
  <c r="BB39" i="9" s="1"/>
  <c r="BB155" i="9" s="1"/>
  <c r="BA38" i="9"/>
  <c r="BA39" i="9" s="1"/>
  <c r="BA155" i="9" s="1"/>
  <c r="AZ38" i="9"/>
  <c r="AZ39" i="9" s="1"/>
  <c r="AZ155" i="9" s="1"/>
  <c r="AY38" i="9"/>
  <c r="AY39" i="9" s="1"/>
  <c r="AY155" i="9" s="1"/>
  <c r="AX38" i="9"/>
  <c r="AX39" i="9" s="1"/>
  <c r="AX155" i="9" s="1"/>
  <c r="AW38" i="9"/>
  <c r="AW39" i="9" s="1"/>
  <c r="AW155" i="9" s="1"/>
  <c r="AV38" i="9"/>
  <c r="AV39" i="9" s="1"/>
  <c r="AV155" i="9" s="1"/>
  <c r="AU38" i="9"/>
  <c r="AU39" i="9" s="1"/>
  <c r="AU155" i="9" s="1"/>
  <c r="AT38" i="9"/>
  <c r="AT39" i="9" s="1"/>
  <c r="AT155" i="9" s="1"/>
  <c r="AS38" i="9"/>
  <c r="AS39" i="9" s="1"/>
  <c r="AS155" i="9" s="1"/>
  <c r="AR38" i="9"/>
  <c r="AR39" i="9" s="1"/>
  <c r="AR155" i="9" s="1"/>
  <c r="AQ38" i="9"/>
  <c r="AQ39" i="9" s="1"/>
  <c r="AQ155" i="9" s="1"/>
  <c r="AP38" i="9"/>
  <c r="AP39" i="9" s="1"/>
  <c r="AP155" i="9" s="1"/>
  <c r="AO38" i="9"/>
  <c r="AO39" i="9" s="1"/>
  <c r="AO155" i="9" s="1"/>
  <c r="AN38" i="9"/>
  <c r="AN39" i="9" s="1"/>
  <c r="AN155" i="9" s="1"/>
  <c r="AM38" i="9"/>
  <c r="AM39" i="9" s="1"/>
  <c r="AM155" i="9" s="1"/>
  <c r="AL38" i="9"/>
  <c r="AL39" i="9" s="1"/>
  <c r="AL155" i="9" s="1"/>
  <c r="AK38" i="9"/>
  <c r="AK39" i="9" s="1"/>
  <c r="AK155" i="9" s="1"/>
  <c r="AJ38" i="9"/>
  <c r="AJ39" i="9" s="1"/>
  <c r="AJ155" i="9" s="1"/>
  <c r="AI38" i="9"/>
  <c r="AI39" i="9" s="1"/>
  <c r="AI155" i="9" s="1"/>
  <c r="AH38" i="9"/>
  <c r="AH39" i="9" s="1"/>
  <c r="AH155" i="9" s="1"/>
  <c r="AG38" i="9"/>
  <c r="AG39" i="9" s="1"/>
  <c r="AG155" i="9" s="1"/>
  <c r="AF38" i="9"/>
  <c r="AF39" i="9" s="1"/>
  <c r="AF155" i="9" s="1"/>
  <c r="AE38" i="9"/>
  <c r="AE39" i="9" s="1"/>
  <c r="AE155" i="9" s="1"/>
  <c r="AD38" i="9"/>
  <c r="AD39" i="9" s="1"/>
  <c r="AD155" i="9" s="1"/>
  <c r="AC38" i="9"/>
  <c r="AC39" i="9" s="1"/>
  <c r="AC155" i="9" s="1"/>
  <c r="AB38" i="9"/>
  <c r="AB39" i="9" s="1"/>
  <c r="AB155" i="9" s="1"/>
  <c r="AA38" i="9"/>
  <c r="AA39" i="9" s="1"/>
  <c r="AA155" i="9" s="1"/>
  <c r="Z38" i="9"/>
  <c r="Z39" i="9" s="1"/>
  <c r="Z155" i="9" s="1"/>
  <c r="Y38" i="9"/>
  <c r="Y39" i="9" s="1"/>
  <c r="Y155" i="9" s="1"/>
  <c r="X38" i="9"/>
  <c r="X39" i="9" s="1"/>
  <c r="X155" i="9" s="1"/>
  <c r="W38" i="9"/>
  <c r="W39" i="9" s="1"/>
  <c r="W155" i="9" s="1"/>
  <c r="V38" i="9"/>
  <c r="V39" i="9" s="1"/>
  <c r="V155" i="9" s="1"/>
  <c r="U38" i="9"/>
  <c r="U39" i="9" s="1"/>
  <c r="U155" i="9" s="1"/>
  <c r="T38" i="9"/>
  <c r="T39" i="9" s="1"/>
  <c r="T155" i="9" s="1"/>
  <c r="S38" i="9"/>
  <c r="S39" i="9" s="1"/>
  <c r="S155" i="9" s="1"/>
  <c r="R38" i="9"/>
  <c r="R39" i="9" s="1"/>
  <c r="R155" i="9" s="1"/>
  <c r="Q38" i="9"/>
  <c r="Q39" i="9" s="1"/>
  <c r="Q155" i="9" s="1"/>
  <c r="P38" i="9"/>
  <c r="P39" i="9" s="1"/>
  <c r="P155" i="9" s="1"/>
  <c r="O38" i="9"/>
  <c r="O39" i="9" s="1"/>
  <c r="O155" i="9" s="1"/>
  <c r="N38" i="9"/>
  <c r="N39" i="9" s="1"/>
  <c r="N155" i="9" s="1"/>
  <c r="M38" i="9"/>
  <c r="M39" i="9" s="1"/>
  <c r="M155" i="9" s="1"/>
  <c r="L38" i="9"/>
  <c r="L39" i="9" s="1"/>
  <c r="L155" i="9" s="1"/>
  <c r="K38" i="9"/>
  <c r="K39" i="9" s="1"/>
  <c r="K155" i="9" s="1"/>
  <c r="J38" i="9"/>
  <c r="J39" i="9" s="1"/>
  <c r="J155" i="9" s="1"/>
  <c r="I38" i="9"/>
  <c r="I39" i="9" s="1"/>
  <c r="I155" i="9" s="1"/>
  <c r="H38" i="9"/>
  <c r="H39" i="9" s="1"/>
  <c r="H155" i="9" s="1"/>
  <c r="G38" i="9"/>
  <c r="G39" i="9" s="1"/>
  <c r="G155" i="9" s="1"/>
  <c r="F38" i="9"/>
  <c r="F39" i="9" s="1"/>
  <c r="F155" i="9" s="1"/>
  <c r="E38" i="9"/>
  <c r="E39" i="9" s="1"/>
  <c r="E155" i="9" s="1"/>
  <c r="D38" i="9"/>
  <c r="D39" i="9" s="1"/>
  <c r="D155" i="9" s="1"/>
  <c r="C38" i="9"/>
  <c r="C39" i="9" s="1"/>
  <c r="C155" i="9" s="1"/>
  <c r="D126" i="9" l="1"/>
  <c r="D127" i="9" s="1"/>
  <c r="D123" i="9"/>
  <c r="D124" i="9" s="1"/>
  <c r="C119" i="9"/>
  <c r="C120" i="9" s="1"/>
  <c r="D114" i="9"/>
  <c r="D115" i="9" s="1"/>
  <c r="C31" i="9" l="1"/>
  <c r="C30" i="9"/>
  <c r="C21" i="9" s="1"/>
  <c r="C14" i="9" l="1"/>
  <c r="BW75" i="9"/>
  <c r="BW76" i="9"/>
  <c r="BW77" i="9"/>
  <c r="BW78" i="9"/>
  <c r="BW79" i="9"/>
  <c r="BW80" i="9"/>
  <c r="BW81" i="9"/>
  <c r="BW65" i="9"/>
  <c r="M59" i="10"/>
  <c r="M37" i="10"/>
  <c r="E25" i="10"/>
  <c r="E24" i="10"/>
  <c r="C15" i="9" l="1"/>
  <c r="C16" i="9" s="1"/>
  <c r="C152" i="9" s="1"/>
  <c r="C112" i="9"/>
  <c r="C22" i="9"/>
  <c r="C23" i="9" s="1"/>
  <c r="C153" i="9" s="1"/>
  <c r="C116" i="9"/>
  <c r="C117" i="9" s="1"/>
  <c r="C126" i="9"/>
  <c r="C127" i="9" s="1"/>
  <c r="C123" i="9"/>
  <c r="C124" i="9" s="1"/>
  <c r="C114" i="9"/>
  <c r="C115" i="9" s="1"/>
  <c r="E126" i="9"/>
  <c r="E127" i="9" s="1"/>
  <c r="F126" i="9"/>
  <c r="F127" i="9" s="1"/>
  <c r="G126" i="9"/>
  <c r="G127" i="9" s="1"/>
  <c r="H126" i="9"/>
  <c r="H127" i="9" s="1"/>
  <c r="I126" i="9"/>
  <c r="I127" i="9" s="1"/>
  <c r="J126" i="9"/>
  <c r="J127" i="9" s="1"/>
  <c r="K126" i="9"/>
  <c r="K127" i="9" s="1"/>
  <c r="L126" i="9"/>
  <c r="L127" i="9" s="1"/>
  <c r="M126" i="9"/>
  <c r="M127" i="9" s="1"/>
  <c r="N126" i="9"/>
  <c r="N127" i="9" s="1"/>
  <c r="O126" i="9"/>
  <c r="O127" i="9" s="1"/>
  <c r="P126" i="9"/>
  <c r="P127" i="9" s="1"/>
  <c r="Q126" i="9"/>
  <c r="Q127" i="9" s="1"/>
  <c r="R126" i="9"/>
  <c r="R127" i="9" s="1"/>
  <c r="S126" i="9"/>
  <c r="S127" i="9" s="1"/>
  <c r="T126" i="9"/>
  <c r="T127" i="9" s="1"/>
  <c r="U126" i="9"/>
  <c r="U127" i="9" s="1"/>
  <c r="V126" i="9"/>
  <c r="V127" i="9" s="1"/>
  <c r="W126" i="9"/>
  <c r="W127" i="9" s="1"/>
  <c r="X126" i="9"/>
  <c r="X127" i="9" s="1"/>
  <c r="Y126" i="9"/>
  <c r="Y127" i="9" s="1"/>
  <c r="Z126" i="9"/>
  <c r="Z127" i="9" s="1"/>
  <c r="AA126" i="9"/>
  <c r="AA127" i="9" s="1"/>
  <c r="AB126" i="9"/>
  <c r="AB127" i="9" s="1"/>
  <c r="AC126" i="9"/>
  <c r="AC127" i="9" s="1"/>
  <c r="AD126" i="9"/>
  <c r="AD127" i="9" s="1"/>
  <c r="AE126" i="9"/>
  <c r="AE127" i="9" s="1"/>
  <c r="AF126" i="9"/>
  <c r="AF127" i="9" s="1"/>
  <c r="AG126" i="9"/>
  <c r="AG127" i="9" s="1"/>
  <c r="AH126" i="9"/>
  <c r="AH127" i="9" s="1"/>
  <c r="AI126" i="9"/>
  <c r="AI127" i="9" s="1"/>
  <c r="AJ126" i="9"/>
  <c r="AJ127" i="9" s="1"/>
  <c r="AK126" i="9"/>
  <c r="AK127" i="9" s="1"/>
  <c r="AL126" i="9"/>
  <c r="AL127" i="9" s="1"/>
  <c r="AM126" i="9"/>
  <c r="AM127" i="9" s="1"/>
  <c r="AN126" i="9"/>
  <c r="AN127" i="9" s="1"/>
  <c r="AO126" i="9"/>
  <c r="AO127" i="9" s="1"/>
  <c r="AP126" i="9"/>
  <c r="AP127" i="9" s="1"/>
  <c r="AQ126" i="9"/>
  <c r="AQ127" i="9" s="1"/>
  <c r="AR126" i="9"/>
  <c r="AR127" i="9" s="1"/>
  <c r="AS126" i="9"/>
  <c r="AS127" i="9" s="1"/>
  <c r="AT126" i="9"/>
  <c r="AT127" i="9" s="1"/>
  <c r="AU126" i="9"/>
  <c r="AU127" i="9" s="1"/>
  <c r="AV126" i="9"/>
  <c r="AV127" i="9" s="1"/>
  <c r="AW126" i="9"/>
  <c r="AW127" i="9" s="1"/>
  <c r="AX126" i="9"/>
  <c r="AX127" i="9" s="1"/>
  <c r="AY126" i="9"/>
  <c r="AY127" i="9" s="1"/>
  <c r="AZ126" i="9"/>
  <c r="AZ127" i="9" s="1"/>
  <c r="BA126" i="9"/>
  <c r="BA127" i="9" s="1"/>
  <c r="BB126" i="9"/>
  <c r="BB127" i="9" s="1"/>
  <c r="BC126" i="9"/>
  <c r="BC127" i="9" s="1"/>
  <c r="BD126" i="9"/>
  <c r="BD127" i="9" s="1"/>
  <c r="BE126" i="9"/>
  <c r="BE127" i="9" s="1"/>
  <c r="BF126" i="9"/>
  <c r="BF127" i="9" s="1"/>
  <c r="BG126" i="9"/>
  <c r="BG127" i="9" s="1"/>
  <c r="BH126" i="9"/>
  <c r="BH127" i="9" s="1"/>
  <c r="BI126" i="9"/>
  <c r="BI127" i="9" s="1"/>
  <c r="BJ126" i="9"/>
  <c r="BJ127" i="9" s="1"/>
  <c r="BK126" i="9"/>
  <c r="BK127" i="9" s="1"/>
  <c r="BL126" i="9"/>
  <c r="BL127" i="9" s="1"/>
  <c r="BM126" i="9"/>
  <c r="BM127" i="9" s="1"/>
  <c r="BN126" i="9"/>
  <c r="BN127" i="9" s="1"/>
  <c r="BO126" i="9"/>
  <c r="BO127" i="9" s="1"/>
  <c r="BP126" i="9"/>
  <c r="BP127" i="9" s="1"/>
  <c r="BQ126" i="9"/>
  <c r="BQ127" i="9" s="1"/>
  <c r="BR126" i="9"/>
  <c r="BR127" i="9" s="1"/>
  <c r="BS126" i="9"/>
  <c r="BS127" i="9" s="1"/>
  <c r="BT126" i="9"/>
  <c r="BT127" i="9" s="1"/>
  <c r="BU126" i="9"/>
  <c r="BU127" i="9" s="1"/>
  <c r="BV126" i="9"/>
  <c r="BV127" i="9" s="1"/>
  <c r="BW126" i="9"/>
  <c r="BW127" i="9" s="1"/>
  <c r="N102" i="10" l="1"/>
  <c r="C101" i="9" l="1"/>
  <c r="C99" i="9" s="1"/>
  <c r="S102" i="10"/>
  <c r="S103" i="10"/>
  <c r="S104" i="10"/>
  <c r="S105" i="10"/>
  <c r="S106" i="10"/>
  <c r="S107" i="10"/>
  <c r="BW66" i="9" l="1"/>
  <c r="BW67" i="9"/>
  <c r="BW68" i="9"/>
  <c r="BW69" i="9"/>
  <c r="BW70" i="9"/>
  <c r="BW71" i="9"/>
  <c r="BW30" i="9" l="1"/>
  <c r="BW21" i="9" s="1"/>
  <c r="BV30" i="9"/>
  <c r="BU30" i="9"/>
  <c r="BT30" i="9"/>
  <c r="BS30" i="9"/>
  <c r="BR30" i="9"/>
  <c r="BQ30" i="9"/>
  <c r="BP30" i="9"/>
  <c r="BO30" i="9"/>
  <c r="BN30" i="9"/>
  <c r="BM30" i="9"/>
  <c r="BL30" i="9"/>
  <c r="BK30" i="9"/>
  <c r="BJ30" i="9"/>
  <c r="BI30" i="9"/>
  <c r="BH30" i="9"/>
  <c r="BG30" i="9"/>
  <c r="BF30" i="9"/>
  <c r="BE30" i="9"/>
  <c r="BD30" i="9"/>
  <c r="BC30" i="9"/>
  <c r="BB30" i="9"/>
  <c r="BA30" i="9"/>
  <c r="AZ30" i="9"/>
  <c r="AY30" i="9"/>
  <c r="AX30" i="9"/>
  <c r="AW30" i="9"/>
  <c r="AV30" i="9"/>
  <c r="AU30" i="9"/>
  <c r="AT30" i="9"/>
  <c r="AS30" i="9"/>
  <c r="AR30" i="9"/>
  <c r="AQ30" i="9"/>
  <c r="AP30" i="9"/>
  <c r="AO30" i="9"/>
  <c r="AN30" i="9"/>
  <c r="AM30" i="9"/>
  <c r="AL30" i="9"/>
  <c r="AK30" i="9"/>
  <c r="AJ30" i="9"/>
  <c r="AI30" i="9"/>
  <c r="AH30" i="9"/>
  <c r="AG30" i="9"/>
  <c r="AF30" i="9"/>
  <c r="AE30" i="9"/>
  <c r="AD30" i="9"/>
  <c r="AC30" i="9"/>
  <c r="AB30" i="9"/>
  <c r="AA30" i="9"/>
  <c r="Z30" i="9"/>
  <c r="Y30" i="9"/>
  <c r="X30" i="9"/>
  <c r="W30" i="9"/>
  <c r="V30" i="9"/>
  <c r="U30" i="9"/>
  <c r="T30" i="9"/>
  <c r="S30" i="9"/>
  <c r="R30" i="9"/>
  <c r="Q30" i="9"/>
  <c r="P30" i="9"/>
  <c r="O30" i="9"/>
  <c r="N30" i="9"/>
  <c r="M30" i="9"/>
  <c r="L30" i="9"/>
  <c r="K30" i="9"/>
  <c r="J30" i="9"/>
  <c r="I30" i="9"/>
  <c r="H30" i="9"/>
  <c r="G30" i="9"/>
  <c r="F30" i="9"/>
  <c r="E30" i="9"/>
  <c r="D30" i="9"/>
  <c r="T21" i="9" l="1"/>
  <c r="T22" i="9" s="1"/>
  <c r="T23" i="9" s="1"/>
  <c r="T153" i="9" s="1"/>
  <c r="AF21" i="9"/>
  <c r="AF116" i="9" s="1"/>
  <c r="AN21" i="9"/>
  <c r="AN22" i="9" s="1"/>
  <c r="AN23" i="9" s="1"/>
  <c r="AN153" i="9" s="1"/>
  <c r="AV21" i="9"/>
  <c r="AV22" i="9" s="1"/>
  <c r="AV23" i="9" s="1"/>
  <c r="AV153" i="9" s="1"/>
  <c r="BH21" i="9"/>
  <c r="BH22" i="9" s="1"/>
  <c r="BH23" i="9" s="1"/>
  <c r="BH153" i="9" s="1"/>
  <c r="BP21" i="9"/>
  <c r="BP116" i="9" s="1"/>
  <c r="M21" i="9"/>
  <c r="M22" i="9" s="1"/>
  <c r="M23" i="9" s="1"/>
  <c r="M153" i="9" s="1"/>
  <c r="Q21" i="9"/>
  <c r="Q22" i="9" s="1"/>
  <c r="Q23" i="9" s="1"/>
  <c r="Q153" i="9" s="1"/>
  <c r="U21" i="9"/>
  <c r="U22" i="9" s="1"/>
  <c r="U23" i="9" s="1"/>
  <c r="U153" i="9" s="1"/>
  <c r="Y21" i="9"/>
  <c r="Y22" i="9" s="1"/>
  <c r="Y23" i="9" s="1"/>
  <c r="Y153" i="9" s="1"/>
  <c r="AC21" i="9"/>
  <c r="AC116" i="9" s="1"/>
  <c r="AG21" i="9"/>
  <c r="AG22" i="9" s="1"/>
  <c r="AG23" i="9" s="1"/>
  <c r="AG153" i="9" s="1"/>
  <c r="AK21" i="9"/>
  <c r="AK116" i="9" s="1"/>
  <c r="AO21" i="9"/>
  <c r="AO22" i="9" s="1"/>
  <c r="AO23" i="9" s="1"/>
  <c r="AO153" i="9" s="1"/>
  <c r="AS21" i="9"/>
  <c r="AS22" i="9" s="1"/>
  <c r="AS23" i="9" s="1"/>
  <c r="AS153" i="9" s="1"/>
  <c r="AW21" i="9"/>
  <c r="AW22" i="9" s="1"/>
  <c r="AW23" i="9" s="1"/>
  <c r="AW153" i="9" s="1"/>
  <c r="BA21" i="9"/>
  <c r="BA22" i="9" s="1"/>
  <c r="BA23" i="9" s="1"/>
  <c r="BA153" i="9" s="1"/>
  <c r="BE21" i="9"/>
  <c r="BE116" i="9" s="1"/>
  <c r="BI21" i="9"/>
  <c r="BI116" i="9" s="1"/>
  <c r="BM21" i="9"/>
  <c r="BM22" i="9" s="1"/>
  <c r="BM23" i="9" s="1"/>
  <c r="BM153" i="9" s="1"/>
  <c r="BQ21" i="9"/>
  <c r="BQ22" i="9" s="1"/>
  <c r="BQ23" i="9" s="1"/>
  <c r="BQ153" i="9" s="1"/>
  <c r="BU21" i="9"/>
  <c r="BU116" i="9" s="1"/>
  <c r="L21" i="9"/>
  <c r="L116" i="9" s="1"/>
  <c r="X21" i="9"/>
  <c r="X22" i="9" s="1"/>
  <c r="X23" i="9" s="1"/>
  <c r="X153" i="9" s="1"/>
  <c r="AJ21" i="9"/>
  <c r="AJ22" i="9" s="1"/>
  <c r="AJ23" i="9" s="1"/>
  <c r="AJ153" i="9" s="1"/>
  <c r="BD21" i="9"/>
  <c r="BD116" i="9" s="1"/>
  <c r="J21" i="9"/>
  <c r="J22" i="9" s="1"/>
  <c r="J23" i="9" s="1"/>
  <c r="J153" i="9" s="1"/>
  <c r="N21" i="9"/>
  <c r="N22" i="9" s="1"/>
  <c r="N23" i="9" s="1"/>
  <c r="N153" i="9" s="1"/>
  <c r="R21" i="9"/>
  <c r="R22" i="9" s="1"/>
  <c r="R23" i="9" s="1"/>
  <c r="R153" i="9" s="1"/>
  <c r="V21" i="9"/>
  <c r="V22" i="9" s="1"/>
  <c r="V23" i="9" s="1"/>
  <c r="V153" i="9" s="1"/>
  <c r="Z21" i="9"/>
  <c r="Z22" i="9" s="1"/>
  <c r="Z23" i="9" s="1"/>
  <c r="Z153" i="9" s="1"/>
  <c r="AD21" i="9"/>
  <c r="AD22" i="9" s="1"/>
  <c r="AD23" i="9" s="1"/>
  <c r="AD153" i="9" s="1"/>
  <c r="AH21" i="9"/>
  <c r="AH116" i="9" s="1"/>
  <c r="AL21" i="9"/>
  <c r="AL22" i="9" s="1"/>
  <c r="AL23" i="9" s="1"/>
  <c r="AL153" i="9" s="1"/>
  <c r="AP21" i="9"/>
  <c r="AP116" i="9" s="1"/>
  <c r="AT21" i="9"/>
  <c r="AT22" i="9" s="1"/>
  <c r="AT23" i="9" s="1"/>
  <c r="AT153" i="9" s="1"/>
  <c r="AX21" i="9"/>
  <c r="AX116" i="9" s="1"/>
  <c r="BB21" i="9"/>
  <c r="BB22" i="9" s="1"/>
  <c r="BB23" i="9" s="1"/>
  <c r="BB153" i="9" s="1"/>
  <c r="BF21" i="9"/>
  <c r="BF22" i="9" s="1"/>
  <c r="BF23" i="9" s="1"/>
  <c r="BF153" i="9" s="1"/>
  <c r="BJ21" i="9"/>
  <c r="BJ22" i="9" s="1"/>
  <c r="BJ23" i="9" s="1"/>
  <c r="BJ153" i="9" s="1"/>
  <c r="BN21" i="9"/>
  <c r="BN22" i="9" s="1"/>
  <c r="BN23" i="9" s="1"/>
  <c r="BN153" i="9" s="1"/>
  <c r="BR21" i="9"/>
  <c r="BR22" i="9" s="1"/>
  <c r="BR23" i="9" s="1"/>
  <c r="BR153" i="9" s="1"/>
  <c r="BV21" i="9"/>
  <c r="BV116" i="9" s="1"/>
  <c r="P21" i="9"/>
  <c r="P22" i="9" s="1"/>
  <c r="P23" i="9" s="1"/>
  <c r="P153" i="9" s="1"/>
  <c r="AB21" i="9"/>
  <c r="AB22" i="9" s="1"/>
  <c r="AB23" i="9" s="1"/>
  <c r="AB153" i="9" s="1"/>
  <c r="AR21" i="9"/>
  <c r="AR116" i="9" s="1"/>
  <c r="AZ21" i="9"/>
  <c r="AZ116" i="9" s="1"/>
  <c r="BL21" i="9"/>
  <c r="BL22" i="9" s="1"/>
  <c r="BL23" i="9" s="1"/>
  <c r="BL153" i="9" s="1"/>
  <c r="BT21" i="9"/>
  <c r="BT22" i="9" s="1"/>
  <c r="BT23" i="9" s="1"/>
  <c r="BT153" i="9" s="1"/>
  <c r="K21" i="9"/>
  <c r="K22" i="9" s="1"/>
  <c r="K23" i="9" s="1"/>
  <c r="K153" i="9" s="1"/>
  <c r="O21" i="9"/>
  <c r="O22" i="9" s="1"/>
  <c r="O23" i="9" s="1"/>
  <c r="O153" i="9" s="1"/>
  <c r="S21" i="9"/>
  <c r="S22" i="9" s="1"/>
  <c r="S23" i="9" s="1"/>
  <c r="S153" i="9" s="1"/>
  <c r="W21" i="9"/>
  <c r="W116" i="9" s="1"/>
  <c r="AA21" i="9"/>
  <c r="AA22" i="9" s="1"/>
  <c r="AA23" i="9" s="1"/>
  <c r="AA153" i="9" s="1"/>
  <c r="AE21" i="9"/>
  <c r="AE22" i="9" s="1"/>
  <c r="AE23" i="9" s="1"/>
  <c r="AE153" i="9" s="1"/>
  <c r="AI21" i="9"/>
  <c r="AI22" i="9" s="1"/>
  <c r="AI23" i="9" s="1"/>
  <c r="AI153" i="9" s="1"/>
  <c r="AM21" i="9"/>
  <c r="AM116" i="9" s="1"/>
  <c r="AQ21" i="9"/>
  <c r="AQ22" i="9" s="1"/>
  <c r="AQ23" i="9" s="1"/>
  <c r="AQ153" i="9" s="1"/>
  <c r="AU21" i="9"/>
  <c r="AU22" i="9" s="1"/>
  <c r="AU23" i="9" s="1"/>
  <c r="AU153" i="9" s="1"/>
  <c r="AY21" i="9"/>
  <c r="AY22" i="9" s="1"/>
  <c r="AY23" i="9" s="1"/>
  <c r="AY153" i="9" s="1"/>
  <c r="BC21" i="9"/>
  <c r="BC22" i="9" s="1"/>
  <c r="BC23" i="9" s="1"/>
  <c r="BC153" i="9" s="1"/>
  <c r="BG21" i="9"/>
  <c r="BG22" i="9" s="1"/>
  <c r="BG23" i="9" s="1"/>
  <c r="BG153" i="9" s="1"/>
  <c r="BK21" i="9"/>
  <c r="BK116" i="9" s="1"/>
  <c r="BO21" i="9"/>
  <c r="BO22" i="9" s="1"/>
  <c r="BO23" i="9" s="1"/>
  <c r="BO153" i="9" s="1"/>
  <c r="BS21" i="9"/>
  <c r="BS22" i="9" s="1"/>
  <c r="BS23" i="9" s="1"/>
  <c r="BS153" i="9" s="1"/>
  <c r="D21" i="9"/>
  <c r="D116" i="9" s="1"/>
  <c r="I21" i="9"/>
  <c r="I22" i="9" s="1"/>
  <c r="I23" i="9" s="1"/>
  <c r="I153" i="9" s="1"/>
  <c r="F21" i="9"/>
  <c r="F22" i="9" s="1"/>
  <c r="F23" i="9" s="1"/>
  <c r="F153" i="9" s="1"/>
  <c r="H21" i="9"/>
  <c r="H22" i="9" s="1"/>
  <c r="H23" i="9" s="1"/>
  <c r="H153" i="9" s="1"/>
  <c r="E21" i="9"/>
  <c r="E116" i="9" s="1"/>
  <c r="G21" i="9"/>
  <c r="G22" i="9" s="1"/>
  <c r="G23" i="9" s="1"/>
  <c r="G153" i="9" s="1"/>
  <c r="T116" i="9"/>
  <c r="BA116" i="9"/>
  <c r="BW22" i="9"/>
  <c r="BW23" i="9" s="1"/>
  <c r="BW153" i="9" s="1"/>
  <c r="BW116" i="9"/>
  <c r="AF22" i="9"/>
  <c r="AF23" i="9" s="1"/>
  <c r="AF153" i="9" s="1"/>
  <c r="BH116" i="9"/>
  <c r="BW130" i="9"/>
  <c r="BW131" i="9" s="1"/>
  <c r="BV130" i="9"/>
  <c r="BV131" i="9" s="1"/>
  <c r="BU130" i="9"/>
  <c r="BU131" i="9" s="1"/>
  <c r="BT130" i="9"/>
  <c r="BT131" i="9" s="1"/>
  <c r="BS130" i="9"/>
  <c r="BS131" i="9" s="1"/>
  <c r="BR130" i="9"/>
  <c r="BR131" i="9" s="1"/>
  <c r="BQ130" i="9"/>
  <c r="BQ131" i="9" s="1"/>
  <c r="BP130" i="9"/>
  <c r="BP131" i="9" s="1"/>
  <c r="BO130" i="9"/>
  <c r="BO131" i="9" s="1"/>
  <c r="BN130" i="9"/>
  <c r="BN131" i="9" s="1"/>
  <c r="BM130" i="9"/>
  <c r="BM131" i="9" s="1"/>
  <c r="BL130" i="9"/>
  <c r="BL131" i="9" s="1"/>
  <c r="BK130" i="9"/>
  <c r="BK131" i="9" s="1"/>
  <c r="BJ130" i="9"/>
  <c r="BJ131" i="9" s="1"/>
  <c r="BI130" i="9"/>
  <c r="BI131" i="9" s="1"/>
  <c r="BH130" i="9"/>
  <c r="BH131" i="9" s="1"/>
  <c r="BG130" i="9"/>
  <c r="BG131" i="9" s="1"/>
  <c r="BF130" i="9"/>
  <c r="BF131" i="9" s="1"/>
  <c r="BE130" i="9"/>
  <c r="BE131" i="9" s="1"/>
  <c r="BD130" i="9"/>
  <c r="BD131" i="9" s="1"/>
  <c r="BC130" i="9"/>
  <c r="BC131" i="9" s="1"/>
  <c r="BB130" i="9"/>
  <c r="BB131" i="9" s="1"/>
  <c r="BA130" i="9"/>
  <c r="BA131" i="9" s="1"/>
  <c r="AZ130" i="9"/>
  <c r="AZ131" i="9" s="1"/>
  <c r="AY130" i="9"/>
  <c r="AY131" i="9" s="1"/>
  <c r="AX130" i="9"/>
  <c r="AX131" i="9" s="1"/>
  <c r="AW130" i="9"/>
  <c r="AW131" i="9" s="1"/>
  <c r="AV130" i="9"/>
  <c r="AV131" i="9" s="1"/>
  <c r="AU130" i="9"/>
  <c r="AU131" i="9" s="1"/>
  <c r="AT130" i="9"/>
  <c r="AT131" i="9" s="1"/>
  <c r="AS130" i="9"/>
  <c r="AS131" i="9" s="1"/>
  <c r="AR130" i="9"/>
  <c r="AR131" i="9" s="1"/>
  <c r="AQ130" i="9"/>
  <c r="AQ131" i="9" s="1"/>
  <c r="AP130" i="9"/>
  <c r="AP131" i="9" s="1"/>
  <c r="AO130" i="9"/>
  <c r="AO131" i="9" s="1"/>
  <c r="AN130" i="9"/>
  <c r="AN131" i="9" s="1"/>
  <c r="AM130" i="9"/>
  <c r="AM131" i="9" s="1"/>
  <c r="AL130" i="9"/>
  <c r="AL131" i="9" s="1"/>
  <c r="AK130" i="9"/>
  <c r="AK131" i="9" s="1"/>
  <c r="AJ130" i="9"/>
  <c r="AJ131" i="9" s="1"/>
  <c r="AI130" i="9"/>
  <c r="AI131" i="9" s="1"/>
  <c r="AH130" i="9"/>
  <c r="AH131" i="9" s="1"/>
  <c r="AG130" i="9"/>
  <c r="AG131" i="9" s="1"/>
  <c r="AF130" i="9"/>
  <c r="AF131" i="9" s="1"/>
  <c r="AE130" i="9"/>
  <c r="AE131" i="9" s="1"/>
  <c r="AD130" i="9"/>
  <c r="AD131" i="9" s="1"/>
  <c r="AC130" i="9"/>
  <c r="AC131" i="9" s="1"/>
  <c r="AB130" i="9"/>
  <c r="AB131" i="9" s="1"/>
  <c r="AA130" i="9"/>
  <c r="AA131" i="9" s="1"/>
  <c r="Z130" i="9"/>
  <c r="Z131" i="9" s="1"/>
  <c r="Y130" i="9"/>
  <c r="Y131" i="9" s="1"/>
  <c r="X130" i="9"/>
  <c r="X131" i="9" s="1"/>
  <c r="W130" i="9"/>
  <c r="W131" i="9" s="1"/>
  <c r="V130" i="9"/>
  <c r="V131" i="9" s="1"/>
  <c r="U130" i="9"/>
  <c r="U131" i="9" s="1"/>
  <c r="T130" i="9"/>
  <c r="T131" i="9" s="1"/>
  <c r="S130" i="9"/>
  <c r="S131" i="9" s="1"/>
  <c r="R130" i="9"/>
  <c r="R131" i="9" s="1"/>
  <c r="Q130" i="9"/>
  <c r="Q131" i="9" s="1"/>
  <c r="P130" i="9"/>
  <c r="P131" i="9" s="1"/>
  <c r="O130" i="9"/>
  <c r="O131" i="9" s="1"/>
  <c r="N130" i="9"/>
  <c r="N131" i="9" s="1"/>
  <c r="M130" i="9"/>
  <c r="M131" i="9" s="1"/>
  <c r="L130" i="9"/>
  <c r="L131" i="9" s="1"/>
  <c r="K130" i="9"/>
  <c r="K131" i="9" s="1"/>
  <c r="J130" i="9"/>
  <c r="J131" i="9" s="1"/>
  <c r="I130" i="9"/>
  <c r="I131" i="9" s="1"/>
  <c r="H130" i="9"/>
  <c r="H131" i="9" s="1"/>
  <c r="G130" i="9"/>
  <c r="G131" i="9" s="1"/>
  <c r="F130" i="9"/>
  <c r="F131" i="9" s="1"/>
  <c r="E130" i="9"/>
  <c r="E131" i="9" s="1"/>
  <c r="D130" i="9"/>
  <c r="D131" i="9" s="1"/>
  <c r="C130" i="9"/>
  <c r="C131" i="9" s="1"/>
  <c r="BW128" i="9"/>
  <c r="BW129" i="9" s="1"/>
  <c r="BV128" i="9"/>
  <c r="BV129" i="9" s="1"/>
  <c r="BU128" i="9"/>
  <c r="BU129" i="9" s="1"/>
  <c r="BT128" i="9"/>
  <c r="BT129" i="9" s="1"/>
  <c r="BS128" i="9"/>
  <c r="BS129" i="9" s="1"/>
  <c r="BR128" i="9"/>
  <c r="BR129" i="9" s="1"/>
  <c r="BQ128" i="9"/>
  <c r="BQ129" i="9" s="1"/>
  <c r="BP128" i="9"/>
  <c r="BP129" i="9" s="1"/>
  <c r="BO128" i="9"/>
  <c r="BO129" i="9" s="1"/>
  <c r="BN128" i="9"/>
  <c r="BN129" i="9" s="1"/>
  <c r="BM128" i="9"/>
  <c r="BM129" i="9" s="1"/>
  <c r="BL128" i="9"/>
  <c r="BL129" i="9" s="1"/>
  <c r="BK128" i="9"/>
  <c r="BK129" i="9" s="1"/>
  <c r="BJ128" i="9"/>
  <c r="BJ129" i="9" s="1"/>
  <c r="BI128" i="9"/>
  <c r="BI129" i="9" s="1"/>
  <c r="BH128" i="9"/>
  <c r="BH129" i="9" s="1"/>
  <c r="BG128" i="9"/>
  <c r="BG129" i="9" s="1"/>
  <c r="BF128" i="9"/>
  <c r="BF129" i="9" s="1"/>
  <c r="BE128" i="9"/>
  <c r="BE129" i="9" s="1"/>
  <c r="BD128" i="9"/>
  <c r="BD129" i="9" s="1"/>
  <c r="BC128" i="9"/>
  <c r="BC129" i="9" s="1"/>
  <c r="BB128" i="9"/>
  <c r="BB129" i="9" s="1"/>
  <c r="BA128" i="9"/>
  <c r="BA129" i="9" s="1"/>
  <c r="AZ128" i="9"/>
  <c r="AZ129" i="9" s="1"/>
  <c r="AY128" i="9"/>
  <c r="AY129" i="9" s="1"/>
  <c r="AX128" i="9"/>
  <c r="AX129" i="9" s="1"/>
  <c r="AW128" i="9"/>
  <c r="AW129" i="9" s="1"/>
  <c r="AV128" i="9"/>
  <c r="AV129" i="9" s="1"/>
  <c r="AU128" i="9"/>
  <c r="AU129" i="9" s="1"/>
  <c r="AT128" i="9"/>
  <c r="AT129" i="9" s="1"/>
  <c r="AS128" i="9"/>
  <c r="AS129" i="9" s="1"/>
  <c r="AR128" i="9"/>
  <c r="AR129" i="9" s="1"/>
  <c r="AQ128" i="9"/>
  <c r="AQ129" i="9" s="1"/>
  <c r="AP128" i="9"/>
  <c r="AP129" i="9" s="1"/>
  <c r="AO128" i="9"/>
  <c r="AO129" i="9" s="1"/>
  <c r="AN128" i="9"/>
  <c r="AN129" i="9" s="1"/>
  <c r="AM128" i="9"/>
  <c r="AM129" i="9" s="1"/>
  <c r="AL128" i="9"/>
  <c r="AL129" i="9" s="1"/>
  <c r="AK128" i="9"/>
  <c r="AK129" i="9" s="1"/>
  <c r="AJ128" i="9"/>
  <c r="AJ129" i="9" s="1"/>
  <c r="AI128" i="9"/>
  <c r="AI129" i="9" s="1"/>
  <c r="AH128" i="9"/>
  <c r="AH129" i="9" s="1"/>
  <c r="AG128" i="9"/>
  <c r="AG129" i="9" s="1"/>
  <c r="AF128" i="9"/>
  <c r="AF129" i="9" s="1"/>
  <c r="AE128" i="9"/>
  <c r="AE129" i="9" s="1"/>
  <c r="AD128" i="9"/>
  <c r="AD129" i="9" s="1"/>
  <c r="AC128" i="9"/>
  <c r="AC129" i="9" s="1"/>
  <c r="AB128" i="9"/>
  <c r="AB129" i="9" s="1"/>
  <c r="AA128" i="9"/>
  <c r="AA129" i="9" s="1"/>
  <c r="Z128" i="9"/>
  <c r="Z129" i="9" s="1"/>
  <c r="Y128" i="9"/>
  <c r="Y129" i="9" s="1"/>
  <c r="X128" i="9"/>
  <c r="X129" i="9" s="1"/>
  <c r="W128" i="9"/>
  <c r="W129" i="9" s="1"/>
  <c r="V128" i="9"/>
  <c r="V129" i="9" s="1"/>
  <c r="U128" i="9"/>
  <c r="U129" i="9" s="1"/>
  <c r="T128" i="9"/>
  <c r="T129" i="9" s="1"/>
  <c r="S128" i="9"/>
  <c r="S129" i="9" s="1"/>
  <c r="R128" i="9"/>
  <c r="R129" i="9" s="1"/>
  <c r="Q128" i="9"/>
  <c r="Q129" i="9" s="1"/>
  <c r="P128" i="9"/>
  <c r="P129" i="9" s="1"/>
  <c r="O128" i="9"/>
  <c r="O129" i="9" s="1"/>
  <c r="N128" i="9"/>
  <c r="N129" i="9" s="1"/>
  <c r="M128" i="9"/>
  <c r="M129" i="9" s="1"/>
  <c r="L128" i="9"/>
  <c r="L129" i="9" s="1"/>
  <c r="K128" i="9"/>
  <c r="K129" i="9" s="1"/>
  <c r="J128" i="9"/>
  <c r="J129" i="9" s="1"/>
  <c r="I128" i="9"/>
  <c r="I129" i="9" s="1"/>
  <c r="H128" i="9"/>
  <c r="H129" i="9" s="1"/>
  <c r="G128" i="9"/>
  <c r="G129" i="9" s="1"/>
  <c r="F128" i="9"/>
  <c r="F129" i="9" s="1"/>
  <c r="E128" i="9"/>
  <c r="E129" i="9" s="1"/>
  <c r="D128" i="9"/>
  <c r="D129" i="9" s="1"/>
  <c r="C128" i="9"/>
  <c r="C129" i="9" s="1"/>
  <c r="BW123" i="9"/>
  <c r="BW124" i="9" s="1"/>
  <c r="BV123" i="9"/>
  <c r="BV124" i="9" s="1"/>
  <c r="BU123" i="9"/>
  <c r="BU124" i="9" s="1"/>
  <c r="BT123" i="9"/>
  <c r="BT124" i="9" s="1"/>
  <c r="BS123" i="9"/>
  <c r="BS124" i="9" s="1"/>
  <c r="BR123" i="9"/>
  <c r="BR124" i="9" s="1"/>
  <c r="BQ123" i="9"/>
  <c r="BQ124" i="9" s="1"/>
  <c r="BP123" i="9"/>
  <c r="BP124" i="9" s="1"/>
  <c r="BO123" i="9"/>
  <c r="BO124" i="9" s="1"/>
  <c r="BN123" i="9"/>
  <c r="BN124" i="9" s="1"/>
  <c r="BM123" i="9"/>
  <c r="BM124" i="9" s="1"/>
  <c r="BL123" i="9"/>
  <c r="BL124" i="9" s="1"/>
  <c r="BK123" i="9"/>
  <c r="BK124" i="9" s="1"/>
  <c r="BJ123" i="9"/>
  <c r="BJ124" i="9" s="1"/>
  <c r="BI123" i="9"/>
  <c r="BI124" i="9" s="1"/>
  <c r="BH123" i="9"/>
  <c r="BH124" i="9" s="1"/>
  <c r="BG123" i="9"/>
  <c r="BG124" i="9" s="1"/>
  <c r="BF123" i="9"/>
  <c r="BF124" i="9" s="1"/>
  <c r="BE123" i="9"/>
  <c r="BE124" i="9" s="1"/>
  <c r="BD123" i="9"/>
  <c r="BD124" i="9" s="1"/>
  <c r="BC123" i="9"/>
  <c r="BC124" i="9" s="1"/>
  <c r="BB123" i="9"/>
  <c r="BB124" i="9" s="1"/>
  <c r="BA123" i="9"/>
  <c r="BA124" i="9" s="1"/>
  <c r="AZ123" i="9"/>
  <c r="AZ124" i="9" s="1"/>
  <c r="AY123" i="9"/>
  <c r="AY124" i="9" s="1"/>
  <c r="AX123" i="9"/>
  <c r="AX124" i="9" s="1"/>
  <c r="AW123" i="9"/>
  <c r="AW124" i="9" s="1"/>
  <c r="AV123" i="9"/>
  <c r="AV124" i="9" s="1"/>
  <c r="AU123" i="9"/>
  <c r="AU124" i="9" s="1"/>
  <c r="AT123" i="9"/>
  <c r="AT124" i="9" s="1"/>
  <c r="AS123" i="9"/>
  <c r="AS124" i="9" s="1"/>
  <c r="AR123" i="9"/>
  <c r="AR124" i="9" s="1"/>
  <c r="AQ123" i="9"/>
  <c r="AQ124" i="9" s="1"/>
  <c r="AP123" i="9"/>
  <c r="AP124" i="9" s="1"/>
  <c r="AO123" i="9"/>
  <c r="AO124" i="9" s="1"/>
  <c r="AN123" i="9"/>
  <c r="AN124" i="9" s="1"/>
  <c r="AM123" i="9"/>
  <c r="AM124" i="9" s="1"/>
  <c r="AL123" i="9"/>
  <c r="AL124" i="9" s="1"/>
  <c r="AK123" i="9"/>
  <c r="AK124" i="9" s="1"/>
  <c r="AJ123" i="9"/>
  <c r="AJ124" i="9" s="1"/>
  <c r="AI123" i="9"/>
  <c r="AI124" i="9" s="1"/>
  <c r="AH123" i="9"/>
  <c r="AH124" i="9" s="1"/>
  <c r="AG123" i="9"/>
  <c r="AG124" i="9" s="1"/>
  <c r="AF123" i="9"/>
  <c r="AF124" i="9" s="1"/>
  <c r="AE123" i="9"/>
  <c r="AE124" i="9" s="1"/>
  <c r="AD123" i="9"/>
  <c r="AD124" i="9" s="1"/>
  <c r="AC123" i="9"/>
  <c r="AC124" i="9" s="1"/>
  <c r="AB123" i="9"/>
  <c r="AB124" i="9" s="1"/>
  <c r="AA123" i="9"/>
  <c r="AA124" i="9" s="1"/>
  <c r="Z123" i="9"/>
  <c r="Z124" i="9" s="1"/>
  <c r="Y123" i="9"/>
  <c r="Y124" i="9" s="1"/>
  <c r="X123" i="9"/>
  <c r="X124" i="9" s="1"/>
  <c r="W123" i="9"/>
  <c r="W124" i="9" s="1"/>
  <c r="V123" i="9"/>
  <c r="V124" i="9" s="1"/>
  <c r="U123" i="9"/>
  <c r="U124" i="9" s="1"/>
  <c r="T123" i="9"/>
  <c r="T124" i="9" s="1"/>
  <c r="S123" i="9"/>
  <c r="S124" i="9" s="1"/>
  <c r="R123" i="9"/>
  <c r="R124" i="9" s="1"/>
  <c r="Q123" i="9"/>
  <c r="Q124" i="9" s="1"/>
  <c r="P123" i="9"/>
  <c r="P124" i="9" s="1"/>
  <c r="O123" i="9"/>
  <c r="O124" i="9" s="1"/>
  <c r="N123" i="9"/>
  <c r="N124" i="9" s="1"/>
  <c r="M123" i="9"/>
  <c r="M124" i="9" s="1"/>
  <c r="L123" i="9"/>
  <c r="L124" i="9" s="1"/>
  <c r="K123" i="9"/>
  <c r="K124" i="9" s="1"/>
  <c r="J123" i="9"/>
  <c r="J124" i="9" s="1"/>
  <c r="I123" i="9"/>
  <c r="I124" i="9" s="1"/>
  <c r="H123" i="9"/>
  <c r="H124" i="9" s="1"/>
  <c r="G123" i="9"/>
  <c r="G124" i="9" s="1"/>
  <c r="F123" i="9"/>
  <c r="F124" i="9" s="1"/>
  <c r="E123" i="9"/>
  <c r="E124" i="9" s="1"/>
  <c r="BW44" i="9"/>
  <c r="BV44" i="9"/>
  <c r="BU44" i="9"/>
  <c r="BT44" i="9"/>
  <c r="BS44" i="9"/>
  <c r="BR44" i="9"/>
  <c r="BQ44" i="9"/>
  <c r="BP44" i="9"/>
  <c r="BO44" i="9"/>
  <c r="BN44" i="9"/>
  <c r="BM44" i="9"/>
  <c r="BL44" i="9"/>
  <c r="BK44" i="9"/>
  <c r="BJ44" i="9"/>
  <c r="BI44" i="9"/>
  <c r="BH44" i="9"/>
  <c r="BG44" i="9"/>
  <c r="BF44" i="9"/>
  <c r="BE44" i="9"/>
  <c r="BD44" i="9"/>
  <c r="BC44" i="9"/>
  <c r="BB44" i="9"/>
  <c r="BA44" i="9"/>
  <c r="AZ44" i="9"/>
  <c r="AY44" i="9"/>
  <c r="AX44" i="9"/>
  <c r="AW44" i="9"/>
  <c r="AV44" i="9"/>
  <c r="AU44" i="9"/>
  <c r="AT44" i="9"/>
  <c r="AS44" i="9"/>
  <c r="AR44" i="9"/>
  <c r="AQ44" i="9"/>
  <c r="AP44" i="9"/>
  <c r="AO44" i="9"/>
  <c r="AN44" i="9"/>
  <c r="AM44" i="9"/>
  <c r="AL44" i="9"/>
  <c r="AK44" i="9"/>
  <c r="AJ44" i="9"/>
  <c r="AI44" i="9"/>
  <c r="AH44" i="9"/>
  <c r="AG44" i="9"/>
  <c r="AF44" i="9"/>
  <c r="AE44" i="9"/>
  <c r="AD44" i="9"/>
  <c r="AC44" i="9"/>
  <c r="AB44" i="9"/>
  <c r="AA44" i="9"/>
  <c r="Z44" i="9"/>
  <c r="Y44" i="9"/>
  <c r="X44" i="9"/>
  <c r="W44" i="9"/>
  <c r="V44" i="9"/>
  <c r="U44" i="9"/>
  <c r="T44" i="9"/>
  <c r="S44" i="9"/>
  <c r="R44" i="9"/>
  <c r="Q44" i="9"/>
  <c r="P44" i="9"/>
  <c r="O44" i="9"/>
  <c r="N44" i="9"/>
  <c r="M44" i="9"/>
  <c r="L44" i="9"/>
  <c r="K44" i="9"/>
  <c r="J44" i="9"/>
  <c r="I44" i="9"/>
  <c r="H44" i="9"/>
  <c r="G44" i="9"/>
  <c r="F44" i="9"/>
  <c r="E44" i="9"/>
  <c r="D44" i="9"/>
  <c r="C44" i="9"/>
  <c r="BW119" i="9"/>
  <c r="BW120" i="9" s="1"/>
  <c r="BV119" i="9"/>
  <c r="BV120" i="9" s="1"/>
  <c r="BU119" i="9"/>
  <c r="BU120" i="9" s="1"/>
  <c r="BT119" i="9"/>
  <c r="BT120" i="9" s="1"/>
  <c r="BS119" i="9"/>
  <c r="BS120" i="9" s="1"/>
  <c r="BR119" i="9"/>
  <c r="BR120" i="9" s="1"/>
  <c r="BQ119" i="9"/>
  <c r="BQ120" i="9" s="1"/>
  <c r="BP119" i="9"/>
  <c r="BP120" i="9" s="1"/>
  <c r="BO119" i="9"/>
  <c r="BO120" i="9" s="1"/>
  <c r="BN119" i="9"/>
  <c r="BN120" i="9" s="1"/>
  <c r="BM119" i="9"/>
  <c r="BM120" i="9" s="1"/>
  <c r="BL119" i="9"/>
  <c r="BL120" i="9" s="1"/>
  <c r="BK119" i="9"/>
  <c r="BK120" i="9" s="1"/>
  <c r="BJ119" i="9"/>
  <c r="BJ120" i="9" s="1"/>
  <c r="BI119" i="9"/>
  <c r="BI120" i="9" s="1"/>
  <c r="BH119" i="9"/>
  <c r="BH120" i="9" s="1"/>
  <c r="BG119" i="9"/>
  <c r="BG120" i="9" s="1"/>
  <c r="BF119" i="9"/>
  <c r="BF120" i="9" s="1"/>
  <c r="BE119" i="9"/>
  <c r="BE120" i="9" s="1"/>
  <c r="BD119" i="9"/>
  <c r="BD120" i="9" s="1"/>
  <c r="BC119" i="9"/>
  <c r="BC120" i="9" s="1"/>
  <c r="BB119" i="9"/>
  <c r="BB120" i="9" s="1"/>
  <c r="BA119" i="9"/>
  <c r="BA120" i="9" s="1"/>
  <c r="AZ119" i="9"/>
  <c r="AZ120" i="9" s="1"/>
  <c r="AY119" i="9"/>
  <c r="AY120" i="9" s="1"/>
  <c r="AX119" i="9"/>
  <c r="AX120" i="9" s="1"/>
  <c r="AW119" i="9"/>
  <c r="AW120" i="9" s="1"/>
  <c r="AV119" i="9"/>
  <c r="AV120" i="9" s="1"/>
  <c r="AU119" i="9"/>
  <c r="AU120" i="9" s="1"/>
  <c r="AT119" i="9"/>
  <c r="AT120" i="9" s="1"/>
  <c r="AS119" i="9"/>
  <c r="AS120" i="9" s="1"/>
  <c r="AR119" i="9"/>
  <c r="AR120" i="9" s="1"/>
  <c r="AQ119" i="9"/>
  <c r="AQ120" i="9" s="1"/>
  <c r="AP119" i="9"/>
  <c r="AP120" i="9" s="1"/>
  <c r="AO119" i="9"/>
  <c r="AO120" i="9" s="1"/>
  <c r="AN119" i="9"/>
  <c r="AN120" i="9" s="1"/>
  <c r="AM119" i="9"/>
  <c r="AM120" i="9" s="1"/>
  <c r="AL119" i="9"/>
  <c r="AL120" i="9" s="1"/>
  <c r="AK119" i="9"/>
  <c r="AK120" i="9" s="1"/>
  <c r="AJ119" i="9"/>
  <c r="AJ120" i="9" s="1"/>
  <c r="AI119" i="9"/>
  <c r="AI120" i="9" s="1"/>
  <c r="AH119" i="9"/>
  <c r="AH120" i="9" s="1"/>
  <c r="AG119" i="9"/>
  <c r="AG120" i="9" s="1"/>
  <c r="AF119" i="9"/>
  <c r="AF120" i="9" s="1"/>
  <c r="AE119" i="9"/>
  <c r="AE120" i="9" s="1"/>
  <c r="AD119" i="9"/>
  <c r="AD120" i="9" s="1"/>
  <c r="AC119" i="9"/>
  <c r="AC120" i="9" s="1"/>
  <c r="AB119" i="9"/>
  <c r="AB120" i="9" s="1"/>
  <c r="AA119" i="9"/>
  <c r="AA120" i="9" s="1"/>
  <c r="Z119" i="9"/>
  <c r="Z120" i="9" s="1"/>
  <c r="Y119" i="9"/>
  <c r="Y120" i="9" s="1"/>
  <c r="X119" i="9"/>
  <c r="X120" i="9" s="1"/>
  <c r="W119" i="9"/>
  <c r="W120" i="9" s="1"/>
  <c r="V119" i="9"/>
  <c r="V120" i="9" s="1"/>
  <c r="U119" i="9"/>
  <c r="U120" i="9" s="1"/>
  <c r="T119" i="9"/>
  <c r="T120" i="9" s="1"/>
  <c r="S119" i="9"/>
  <c r="S120" i="9" s="1"/>
  <c r="R119" i="9"/>
  <c r="R120" i="9" s="1"/>
  <c r="Q119" i="9"/>
  <c r="Q120" i="9" s="1"/>
  <c r="P119" i="9"/>
  <c r="P120" i="9" s="1"/>
  <c r="O119" i="9"/>
  <c r="O120" i="9" s="1"/>
  <c r="N119" i="9"/>
  <c r="N120" i="9" s="1"/>
  <c r="M119" i="9"/>
  <c r="M120" i="9" s="1"/>
  <c r="L119" i="9"/>
  <c r="L120" i="9" s="1"/>
  <c r="K119" i="9"/>
  <c r="K120" i="9" s="1"/>
  <c r="J119" i="9"/>
  <c r="J120" i="9" s="1"/>
  <c r="I119" i="9"/>
  <c r="I120" i="9" s="1"/>
  <c r="H119" i="9"/>
  <c r="H120" i="9" s="1"/>
  <c r="G119" i="9"/>
  <c r="G120" i="9" s="1"/>
  <c r="F119" i="9"/>
  <c r="F120" i="9" s="1"/>
  <c r="E119" i="9"/>
  <c r="E120" i="9" s="1"/>
  <c r="D119" i="9"/>
  <c r="D120" i="9" s="1"/>
  <c r="BC116" i="9" l="1"/>
  <c r="AK22" i="9"/>
  <c r="AK23" i="9" s="1"/>
  <c r="AK153" i="9" s="1"/>
  <c r="AH22" i="9"/>
  <c r="AH23" i="9" s="1"/>
  <c r="AH153" i="9" s="1"/>
  <c r="AM22" i="9"/>
  <c r="AM23" i="9" s="1"/>
  <c r="AM153" i="9" s="1"/>
  <c r="BN116" i="9"/>
  <c r="BT116" i="9"/>
  <c r="AX22" i="9"/>
  <c r="AX23" i="9" s="1"/>
  <c r="AX153" i="9" s="1"/>
  <c r="AJ116" i="9"/>
  <c r="V116" i="9"/>
  <c r="BB116" i="9"/>
  <c r="AO116" i="9"/>
  <c r="BD22" i="9"/>
  <c r="BD23" i="9" s="1"/>
  <c r="BD153" i="9" s="1"/>
  <c r="BU22" i="9"/>
  <c r="BU23" i="9" s="1"/>
  <c r="BU153" i="9" s="1"/>
  <c r="Y116" i="9"/>
  <c r="BR116" i="9"/>
  <c r="Z116" i="9"/>
  <c r="AR22" i="9"/>
  <c r="AR23" i="9" s="1"/>
  <c r="AR153" i="9" s="1"/>
  <c r="AL116" i="9"/>
  <c r="BG116" i="9"/>
  <c r="BS116" i="9"/>
  <c r="R116" i="9"/>
  <c r="BQ116" i="9"/>
  <c r="U116" i="9"/>
  <c r="AB116" i="9"/>
  <c r="W22" i="9"/>
  <c r="W23" i="9" s="1"/>
  <c r="W153" i="9" s="1"/>
  <c r="E22" i="9"/>
  <c r="E23" i="9" s="1"/>
  <c r="E153" i="9" s="1"/>
  <c r="D22" i="9"/>
  <c r="D23" i="9" s="1"/>
  <c r="D153" i="9" s="1"/>
  <c r="AA116" i="9"/>
  <c r="BE22" i="9"/>
  <c r="BE23" i="9" s="1"/>
  <c r="BE153" i="9" s="1"/>
  <c r="BP22" i="9"/>
  <c r="BP23" i="9" s="1"/>
  <c r="BP153" i="9" s="1"/>
  <c r="O116" i="9"/>
  <c r="AQ116" i="9"/>
  <c r="AP22" i="9"/>
  <c r="AP23" i="9" s="1"/>
  <c r="AP153" i="9" s="1"/>
  <c r="AS116" i="9"/>
  <c r="M116" i="9"/>
  <c r="K116" i="9"/>
  <c r="AY116" i="9"/>
  <c r="AI116" i="9"/>
  <c r="N116" i="9"/>
  <c r="X116" i="9"/>
  <c r="F116" i="9"/>
  <c r="AE116" i="9"/>
  <c r="BV22" i="9"/>
  <c r="BV23" i="9" s="1"/>
  <c r="BV153" i="9" s="1"/>
  <c r="BK22" i="9"/>
  <c r="BK23" i="9" s="1"/>
  <c r="BK153" i="9" s="1"/>
  <c r="BI22" i="9"/>
  <c r="BI23" i="9" s="1"/>
  <c r="BI153" i="9" s="1"/>
  <c r="AC22" i="9"/>
  <c r="AC23" i="9" s="1"/>
  <c r="AC153" i="9" s="1"/>
  <c r="J116" i="9"/>
  <c r="BF116" i="9"/>
  <c r="AN116" i="9"/>
  <c r="L22" i="9"/>
  <c r="L23" i="9" s="1"/>
  <c r="L153" i="9" s="1"/>
  <c r="AZ22" i="9"/>
  <c r="AZ23" i="9" s="1"/>
  <c r="AZ153" i="9" s="1"/>
  <c r="AU116" i="9"/>
  <c r="BL116" i="9"/>
  <c r="P116" i="9"/>
  <c r="BO116" i="9"/>
  <c r="S116" i="9"/>
  <c r="BJ116" i="9"/>
  <c r="AT116" i="9"/>
  <c r="AD116" i="9"/>
  <c r="BM116" i="9"/>
  <c r="AW116" i="9"/>
  <c r="AG116" i="9"/>
  <c r="Q116" i="9"/>
  <c r="AV116" i="9"/>
  <c r="G116" i="9"/>
  <c r="I116" i="9"/>
  <c r="H116" i="9"/>
  <c r="E121" i="9"/>
  <c r="E122" i="9" s="1"/>
  <c r="E45" i="9"/>
  <c r="E46" i="9" s="1"/>
  <c r="E156" i="9" s="1"/>
  <c r="I121" i="9"/>
  <c r="I122" i="9" s="1"/>
  <c r="I45" i="9"/>
  <c r="I46" i="9" s="1"/>
  <c r="I156" i="9" s="1"/>
  <c r="M121" i="9"/>
  <c r="M122" i="9" s="1"/>
  <c r="M45" i="9"/>
  <c r="M46" i="9" s="1"/>
  <c r="M156" i="9" s="1"/>
  <c r="Q121" i="9"/>
  <c r="Q122" i="9" s="1"/>
  <c r="Q118" i="9" s="1"/>
  <c r="Q45" i="9"/>
  <c r="Q46" i="9" s="1"/>
  <c r="Q156" i="9" s="1"/>
  <c r="U121" i="9"/>
  <c r="U122" i="9" s="1"/>
  <c r="U45" i="9"/>
  <c r="U46" i="9" s="1"/>
  <c r="U156" i="9" s="1"/>
  <c r="Y121" i="9"/>
  <c r="Y122" i="9" s="1"/>
  <c r="Y45" i="9"/>
  <c r="Y46" i="9" s="1"/>
  <c r="Y156" i="9" s="1"/>
  <c r="AC121" i="9"/>
  <c r="AC122" i="9" s="1"/>
  <c r="AC45" i="9"/>
  <c r="AC46" i="9" s="1"/>
  <c r="AC156" i="9" s="1"/>
  <c r="AG121" i="9"/>
  <c r="AG122" i="9" s="1"/>
  <c r="AG45" i="9"/>
  <c r="AG46" i="9" s="1"/>
  <c r="AG156" i="9" s="1"/>
  <c r="AK121" i="9"/>
  <c r="AK122" i="9" s="1"/>
  <c r="AK45" i="9"/>
  <c r="AK46" i="9" s="1"/>
  <c r="AK156" i="9" s="1"/>
  <c r="AO121" i="9"/>
  <c r="AO122" i="9" s="1"/>
  <c r="AO45" i="9"/>
  <c r="AO46" i="9" s="1"/>
  <c r="AO156" i="9" s="1"/>
  <c r="AS121" i="9"/>
  <c r="AS122" i="9" s="1"/>
  <c r="AS45" i="9"/>
  <c r="AS46" i="9" s="1"/>
  <c r="AS156" i="9" s="1"/>
  <c r="AW121" i="9"/>
  <c r="AW122" i="9" s="1"/>
  <c r="AW45" i="9"/>
  <c r="AW46" i="9" s="1"/>
  <c r="AW156" i="9" s="1"/>
  <c r="BA121" i="9"/>
  <c r="BA122" i="9" s="1"/>
  <c r="BA45" i="9"/>
  <c r="BA46" i="9" s="1"/>
  <c r="BA156" i="9" s="1"/>
  <c r="BE121" i="9"/>
  <c r="BE122" i="9" s="1"/>
  <c r="BE45" i="9"/>
  <c r="BE46" i="9" s="1"/>
  <c r="BE156" i="9" s="1"/>
  <c r="BI121" i="9"/>
  <c r="BI122" i="9" s="1"/>
  <c r="BI45" i="9"/>
  <c r="BI46" i="9" s="1"/>
  <c r="BI156" i="9" s="1"/>
  <c r="BM121" i="9"/>
  <c r="BM122" i="9" s="1"/>
  <c r="BM45" i="9"/>
  <c r="BM46" i="9" s="1"/>
  <c r="BM156" i="9" s="1"/>
  <c r="BQ121" i="9"/>
  <c r="BQ122" i="9" s="1"/>
  <c r="BQ45" i="9"/>
  <c r="BQ46" i="9" s="1"/>
  <c r="BQ156" i="9" s="1"/>
  <c r="BU121" i="9"/>
  <c r="BU122" i="9" s="1"/>
  <c r="BU45" i="9"/>
  <c r="BU46" i="9" s="1"/>
  <c r="BU156" i="9" s="1"/>
  <c r="F121" i="9"/>
  <c r="F122" i="9" s="1"/>
  <c r="F45" i="9"/>
  <c r="F46" i="9" s="1"/>
  <c r="F156" i="9" s="1"/>
  <c r="J121" i="9"/>
  <c r="J122" i="9" s="1"/>
  <c r="J45" i="9"/>
  <c r="J46" i="9" s="1"/>
  <c r="J156" i="9" s="1"/>
  <c r="N121" i="9"/>
  <c r="N122" i="9" s="1"/>
  <c r="N45" i="9"/>
  <c r="N46" i="9" s="1"/>
  <c r="N156" i="9" s="1"/>
  <c r="R121" i="9"/>
  <c r="R122" i="9" s="1"/>
  <c r="R45" i="9"/>
  <c r="R46" i="9" s="1"/>
  <c r="R156" i="9" s="1"/>
  <c r="V121" i="9"/>
  <c r="V122" i="9" s="1"/>
  <c r="V45" i="9"/>
  <c r="V46" i="9" s="1"/>
  <c r="V156" i="9" s="1"/>
  <c r="Z121" i="9"/>
  <c r="Z122" i="9" s="1"/>
  <c r="Z45" i="9"/>
  <c r="Z46" i="9" s="1"/>
  <c r="Z156" i="9" s="1"/>
  <c r="AD121" i="9"/>
  <c r="AD122" i="9" s="1"/>
  <c r="AD118" i="9" s="1"/>
  <c r="AD45" i="9"/>
  <c r="AD46" i="9" s="1"/>
  <c r="AD156" i="9" s="1"/>
  <c r="AH121" i="9"/>
  <c r="AH122" i="9" s="1"/>
  <c r="AH45" i="9"/>
  <c r="AH46" i="9" s="1"/>
  <c r="AH156" i="9" s="1"/>
  <c r="AL121" i="9"/>
  <c r="AL122" i="9" s="1"/>
  <c r="AL45" i="9"/>
  <c r="AL46" i="9" s="1"/>
  <c r="AL156" i="9" s="1"/>
  <c r="AP121" i="9"/>
  <c r="AP122" i="9" s="1"/>
  <c r="AP45" i="9"/>
  <c r="AP46" i="9" s="1"/>
  <c r="AP156" i="9" s="1"/>
  <c r="AT121" i="9"/>
  <c r="AT122" i="9" s="1"/>
  <c r="AT45" i="9"/>
  <c r="AT46" i="9" s="1"/>
  <c r="AT156" i="9" s="1"/>
  <c r="AX121" i="9"/>
  <c r="AX122" i="9" s="1"/>
  <c r="AX45" i="9"/>
  <c r="AX46" i="9" s="1"/>
  <c r="AX156" i="9" s="1"/>
  <c r="BB121" i="9"/>
  <c r="BB122" i="9" s="1"/>
  <c r="BB45" i="9"/>
  <c r="BB46" i="9" s="1"/>
  <c r="BB156" i="9" s="1"/>
  <c r="BF121" i="9"/>
  <c r="BF122" i="9" s="1"/>
  <c r="BF45" i="9"/>
  <c r="BF46" i="9" s="1"/>
  <c r="BF156" i="9" s="1"/>
  <c r="BJ121" i="9"/>
  <c r="BJ122" i="9" s="1"/>
  <c r="BJ45" i="9"/>
  <c r="BJ46" i="9" s="1"/>
  <c r="BJ156" i="9" s="1"/>
  <c r="BN121" i="9"/>
  <c r="BN122" i="9" s="1"/>
  <c r="BN45" i="9"/>
  <c r="BN46" i="9" s="1"/>
  <c r="BN156" i="9" s="1"/>
  <c r="BR121" i="9"/>
  <c r="BR122" i="9" s="1"/>
  <c r="BR45" i="9"/>
  <c r="BR46" i="9" s="1"/>
  <c r="BR156" i="9" s="1"/>
  <c r="BV121" i="9"/>
  <c r="BV122" i="9" s="1"/>
  <c r="BV45" i="9"/>
  <c r="BV46" i="9" s="1"/>
  <c r="BV156" i="9" s="1"/>
  <c r="C45" i="9"/>
  <c r="C46" i="9" s="1"/>
  <c r="C156" i="9" s="1"/>
  <c r="C151" i="9" s="1"/>
  <c r="C121" i="9"/>
  <c r="C122" i="9" s="1"/>
  <c r="G121" i="9"/>
  <c r="G122" i="9" s="1"/>
  <c r="G45" i="9"/>
  <c r="G46" i="9" s="1"/>
  <c r="G156" i="9" s="1"/>
  <c r="K121" i="9"/>
  <c r="K122" i="9" s="1"/>
  <c r="K45" i="9"/>
  <c r="K46" i="9" s="1"/>
  <c r="K156" i="9" s="1"/>
  <c r="O121" i="9"/>
  <c r="O122" i="9" s="1"/>
  <c r="O45" i="9"/>
  <c r="O46" i="9" s="1"/>
  <c r="O156" i="9" s="1"/>
  <c r="S121" i="9"/>
  <c r="S122" i="9" s="1"/>
  <c r="S45" i="9"/>
  <c r="S46" i="9" s="1"/>
  <c r="S156" i="9" s="1"/>
  <c r="W121" i="9"/>
  <c r="W122" i="9" s="1"/>
  <c r="W45" i="9"/>
  <c r="W46" i="9" s="1"/>
  <c r="W156" i="9" s="1"/>
  <c r="AA121" i="9"/>
  <c r="AA122" i="9" s="1"/>
  <c r="AA45" i="9"/>
  <c r="AA46" i="9" s="1"/>
  <c r="AA156" i="9" s="1"/>
  <c r="AE121" i="9"/>
  <c r="AE122" i="9" s="1"/>
  <c r="AE45" i="9"/>
  <c r="AE46" i="9" s="1"/>
  <c r="AE156" i="9" s="1"/>
  <c r="AI121" i="9"/>
  <c r="AI122" i="9" s="1"/>
  <c r="AI45" i="9"/>
  <c r="AI46" i="9" s="1"/>
  <c r="AI156" i="9" s="1"/>
  <c r="AM121" i="9"/>
  <c r="AM122" i="9" s="1"/>
  <c r="AM45" i="9"/>
  <c r="AM46" i="9" s="1"/>
  <c r="AM156" i="9" s="1"/>
  <c r="AQ121" i="9"/>
  <c r="AQ122" i="9" s="1"/>
  <c r="AQ45" i="9"/>
  <c r="AQ46" i="9" s="1"/>
  <c r="AQ156" i="9" s="1"/>
  <c r="AU121" i="9"/>
  <c r="AU122" i="9" s="1"/>
  <c r="AU45" i="9"/>
  <c r="AU46" i="9" s="1"/>
  <c r="AU156" i="9" s="1"/>
  <c r="AY121" i="9"/>
  <c r="AY122" i="9" s="1"/>
  <c r="AY45" i="9"/>
  <c r="AY46" i="9" s="1"/>
  <c r="AY156" i="9" s="1"/>
  <c r="BC121" i="9"/>
  <c r="BC122" i="9" s="1"/>
  <c r="BC45" i="9"/>
  <c r="BC46" i="9" s="1"/>
  <c r="BC156" i="9" s="1"/>
  <c r="BG121" i="9"/>
  <c r="BG122" i="9" s="1"/>
  <c r="BG45" i="9"/>
  <c r="BG46" i="9" s="1"/>
  <c r="BG156" i="9" s="1"/>
  <c r="BK121" i="9"/>
  <c r="BK122" i="9" s="1"/>
  <c r="BK45" i="9"/>
  <c r="BK46" i="9" s="1"/>
  <c r="BK156" i="9" s="1"/>
  <c r="BO121" i="9"/>
  <c r="BO122" i="9" s="1"/>
  <c r="BO45" i="9"/>
  <c r="BO46" i="9" s="1"/>
  <c r="BO156" i="9" s="1"/>
  <c r="BS121" i="9"/>
  <c r="BS122" i="9" s="1"/>
  <c r="BS45" i="9"/>
  <c r="BS46" i="9" s="1"/>
  <c r="BS156" i="9" s="1"/>
  <c r="BW121" i="9"/>
  <c r="BW122" i="9" s="1"/>
  <c r="BW45" i="9"/>
  <c r="BW46" i="9" s="1"/>
  <c r="BW156" i="9" s="1"/>
  <c r="D45" i="9"/>
  <c r="D46" i="9" s="1"/>
  <c r="D156" i="9" s="1"/>
  <c r="D121" i="9"/>
  <c r="D122" i="9" s="1"/>
  <c r="H121" i="9"/>
  <c r="H122" i="9" s="1"/>
  <c r="H45" i="9"/>
  <c r="H46" i="9" s="1"/>
  <c r="H156" i="9" s="1"/>
  <c r="L121" i="9"/>
  <c r="L122" i="9" s="1"/>
  <c r="L45" i="9"/>
  <c r="L46" i="9" s="1"/>
  <c r="L156" i="9" s="1"/>
  <c r="P121" i="9"/>
  <c r="P122" i="9" s="1"/>
  <c r="P45" i="9"/>
  <c r="P46" i="9" s="1"/>
  <c r="P156" i="9" s="1"/>
  <c r="T121" i="9"/>
  <c r="T122" i="9" s="1"/>
  <c r="T45" i="9"/>
  <c r="T46" i="9" s="1"/>
  <c r="T156" i="9" s="1"/>
  <c r="X121" i="9"/>
  <c r="X122" i="9" s="1"/>
  <c r="X45" i="9"/>
  <c r="X46" i="9" s="1"/>
  <c r="X156" i="9" s="1"/>
  <c r="AB121" i="9"/>
  <c r="AB122" i="9" s="1"/>
  <c r="AB45" i="9"/>
  <c r="AB46" i="9" s="1"/>
  <c r="AB156" i="9" s="1"/>
  <c r="AF121" i="9"/>
  <c r="AF122" i="9" s="1"/>
  <c r="AF45" i="9"/>
  <c r="AF46" i="9" s="1"/>
  <c r="AF156" i="9" s="1"/>
  <c r="AJ121" i="9"/>
  <c r="AJ122" i="9" s="1"/>
  <c r="AJ45" i="9"/>
  <c r="AJ46" i="9" s="1"/>
  <c r="AJ156" i="9" s="1"/>
  <c r="AN121" i="9"/>
  <c r="AN122" i="9" s="1"/>
  <c r="AN45" i="9"/>
  <c r="AN46" i="9" s="1"/>
  <c r="AN156" i="9" s="1"/>
  <c r="AR121" i="9"/>
  <c r="AR122" i="9" s="1"/>
  <c r="AR45" i="9"/>
  <c r="AR46" i="9" s="1"/>
  <c r="AR156" i="9" s="1"/>
  <c r="AV121" i="9"/>
  <c r="AV122" i="9" s="1"/>
  <c r="AV45" i="9"/>
  <c r="AV46" i="9" s="1"/>
  <c r="AV156" i="9" s="1"/>
  <c r="AZ121" i="9"/>
  <c r="AZ122" i="9" s="1"/>
  <c r="AZ45" i="9"/>
  <c r="AZ46" i="9" s="1"/>
  <c r="AZ156" i="9" s="1"/>
  <c r="BD121" i="9"/>
  <c r="BD122" i="9" s="1"/>
  <c r="BD45" i="9"/>
  <c r="BD46" i="9" s="1"/>
  <c r="BD156" i="9" s="1"/>
  <c r="BH121" i="9"/>
  <c r="BH122" i="9" s="1"/>
  <c r="BH45" i="9"/>
  <c r="BH46" i="9" s="1"/>
  <c r="BH156" i="9" s="1"/>
  <c r="BL121" i="9"/>
  <c r="BL122" i="9" s="1"/>
  <c r="BL45" i="9"/>
  <c r="BL46" i="9" s="1"/>
  <c r="BL156" i="9" s="1"/>
  <c r="BP121" i="9"/>
  <c r="BP122" i="9" s="1"/>
  <c r="BP45" i="9"/>
  <c r="BP46" i="9" s="1"/>
  <c r="BP156" i="9" s="1"/>
  <c r="BT121" i="9"/>
  <c r="BT122" i="9" s="1"/>
  <c r="BT45" i="9"/>
  <c r="BT46" i="9" s="1"/>
  <c r="BT156" i="9" s="1"/>
  <c r="P125" i="9"/>
  <c r="AB125" i="9"/>
  <c r="AV125" i="9"/>
  <c r="BL125" i="9"/>
  <c r="BH125" i="9"/>
  <c r="L125" i="9"/>
  <c r="AR125" i="9"/>
  <c r="S125" i="9"/>
  <c r="AU125" i="9"/>
  <c r="O125" i="9"/>
  <c r="AF125" i="9"/>
  <c r="AY125" i="9"/>
  <c r="H125" i="9"/>
  <c r="X125" i="9"/>
  <c r="AN125" i="9"/>
  <c r="BD125" i="9"/>
  <c r="BT125" i="9"/>
  <c r="D125" i="9"/>
  <c r="T125" i="9"/>
  <c r="AJ125" i="9"/>
  <c r="AZ125" i="9"/>
  <c r="BP125" i="9"/>
  <c r="C125" i="9"/>
  <c r="G125" i="9"/>
  <c r="K125" i="9"/>
  <c r="W125" i="9"/>
  <c r="AA125" i="9"/>
  <c r="AE125" i="9"/>
  <c r="AI125" i="9"/>
  <c r="AM125" i="9"/>
  <c r="AQ125" i="9"/>
  <c r="BC125" i="9"/>
  <c r="BG125" i="9"/>
  <c r="BK125" i="9"/>
  <c r="BO125" i="9"/>
  <c r="BS125" i="9"/>
  <c r="BW125" i="9"/>
  <c r="E125" i="9"/>
  <c r="I125" i="9"/>
  <c r="M125" i="9"/>
  <c r="Q125" i="9"/>
  <c r="U125" i="9"/>
  <c r="Y125" i="9"/>
  <c r="AC125" i="9"/>
  <c r="AG125" i="9"/>
  <c r="AK125" i="9"/>
  <c r="AO125" i="9"/>
  <c r="AS125" i="9"/>
  <c r="AW125" i="9"/>
  <c r="BA125" i="9"/>
  <c r="BE125" i="9"/>
  <c r="BI125" i="9"/>
  <c r="BM125" i="9"/>
  <c r="BQ125" i="9"/>
  <c r="BU125" i="9"/>
  <c r="BE118" i="9"/>
  <c r="F125" i="9"/>
  <c r="J125" i="9"/>
  <c r="N125" i="9"/>
  <c r="R125" i="9"/>
  <c r="V125" i="9"/>
  <c r="Z125" i="9"/>
  <c r="AD125" i="9"/>
  <c r="AH125" i="9"/>
  <c r="AL125" i="9"/>
  <c r="AP125" i="9"/>
  <c r="AT125" i="9"/>
  <c r="AX125" i="9"/>
  <c r="BB125" i="9"/>
  <c r="BF125" i="9"/>
  <c r="BJ125" i="9"/>
  <c r="BN125" i="9"/>
  <c r="BR125" i="9"/>
  <c r="BV125" i="9"/>
  <c r="AH118" i="9" l="1"/>
  <c r="BN118" i="9"/>
  <c r="R118" i="9"/>
  <c r="Y118" i="9"/>
  <c r="BF118" i="9"/>
  <c r="J118" i="9"/>
  <c r="AO118" i="9"/>
  <c r="BU118" i="9"/>
  <c r="I118" i="9"/>
  <c r="AP118" i="9"/>
  <c r="AK118" i="9"/>
  <c r="M118" i="9"/>
  <c r="BJ118" i="9"/>
  <c r="BI118" i="9"/>
  <c r="AC118" i="9"/>
  <c r="BA118" i="9"/>
  <c r="N118" i="9"/>
  <c r="AQ118" i="9"/>
  <c r="U118" i="9"/>
  <c r="D118" i="9"/>
  <c r="BV118" i="9"/>
  <c r="AX118" i="9"/>
  <c r="Z118" i="9"/>
  <c r="O118" i="9"/>
  <c r="BC118" i="9"/>
  <c r="AN118" i="9"/>
  <c r="BD118" i="9"/>
  <c r="BL118" i="9"/>
  <c r="AY118" i="9"/>
  <c r="C118" i="9"/>
  <c r="BQ118" i="9"/>
  <c r="AS118" i="9"/>
  <c r="E118" i="9"/>
  <c r="AT118" i="9"/>
  <c r="AF118" i="9"/>
  <c r="BO118" i="9"/>
  <c r="S118" i="9"/>
  <c r="BP118" i="9"/>
  <c r="X118" i="9"/>
  <c r="BW118" i="9"/>
  <c r="H118" i="9"/>
  <c r="AJ118" i="9"/>
  <c r="L118" i="9"/>
  <c r="T118" i="9"/>
  <c r="AU118" i="9"/>
  <c r="AA118" i="9"/>
  <c r="AR118" i="9"/>
  <c r="AV118" i="9"/>
  <c r="BK118" i="9"/>
  <c r="K118" i="9"/>
  <c r="AM118" i="9"/>
  <c r="BH118" i="9"/>
  <c r="AZ118" i="9"/>
  <c r="BM118" i="9"/>
  <c r="AW118" i="9"/>
  <c r="AG118" i="9"/>
  <c r="BR118" i="9"/>
  <c r="BB118" i="9"/>
  <c r="AL118" i="9"/>
  <c r="V118" i="9"/>
  <c r="F118" i="9"/>
  <c r="BG118" i="9"/>
  <c r="P118" i="9"/>
  <c r="BT118" i="9"/>
  <c r="AB118" i="9"/>
  <c r="W118" i="9"/>
  <c r="BS118" i="9"/>
  <c r="AE118" i="9"/>
  <c r="G118" i="9"/>
  <c r="AI118" i="9"/>
  <c r="L77" i="10"/>
  <c r="M77" i="10"/>
  <c r="N77" i="10"/>
  <c r="F156" i="10" l="1"/>
  <c r="F148" i="10"/>
  <c r="C148" i="10" s="1"/>
  <c r="F141" i="10"/>
  <c r="N131" i="10" s="1"/>
  <c r="K131" i="10"/>
  <c r="K129" i="10"/>
  <c r="K128" i="10"/>
  <c r="N127" i="10"/>
  <c r="K127" i="10"/>
  <c r="K126" i="10"/>
  <c r="K125" i="10"/>
  <c r="K123" i="10"/>
  <c r="K122" i="10"/>
  <c r="C122" i="10"/>
  <c r="D122" i="10" s="1"/>
  <c r="K121" i="10"/>
  <c r="K120" i="10"/>
  <c r="K119" i="10"/>
  <c r="K118" i="10"/>
  <c r="K117" i="10"/>
  <c r="AA109" i="10"/>
  <c r="Z109" i="10"/>
  <c r="AA108" i="10"/>
  <c r="Z108" i="10"/>
  <c r="AA107" i="10"/>
  <c r="Z107" i="10"/>
  <c r="T107" i="10"/>
  <c r="AA106" i="10"/>
  <c r="Z106" i="10"/>
  <c r="T106" i="10"/>
  <c r="AA105" i="10"/>
  <c r="Z105" i="10"/>
  <c r="T105" i="10"/>
  <c r="AA104" i="10"/>
  <c r="Z104" i="10"/>
  <c r="T104" i="10"/>
  <c r="T103" i="10"/>
  <c r="T102" i="10"/>
  <c r="E93" i="10"/>
  <c r="E92" i="10"/>
  <c r="E91" i="10" s="1"/>
  <c r="M91" i="10"/>
  <c r="M90" i="10"/>
  <c r="F77" i="10"/>
  <c r="E65" i="10"/>
  <c r="E64" i="10"/>
  <c r="M58" i="10"/>
  <c r="N41" i="10"/>
  <c r="M41" i="10"/>
  <c r="L41" i="10"/>
  <c r="F41" i="10"/>
  <c r="M36" i="10"/>
  <c r="N8" i="10"/>
  <c r="F149" i="10" l="1"/>
  <c r="N133" i="10" s="1"/>
  <c r="BW173" i="9" l="1"/>
  <c r="BW114" i="9"/>
  <c r="BW115" i="9" s="1"/>
  <c r="BV114" i="9"/>
  <c r="BV115" i="9" s="1"/>
  <c r="BU114" i="9"/>
  <c r="BU115" i="9" s="1"/>
  <c r="BT114" i="9"/>
  <c r="BT115" i="9" s="1"/>
  <c r="BS114" i="9"/>
  <c r="BS115" i="9" s="1"/>
  <c r="BR114" i="9"/>
  <c r="BR115" i="9" s="1"/>
  <c r="BQ114" i="9"/>
  <c r="BQ115" i="9" s="1"/>
  <c r="BP114" i="9"/>
  <c r="BP115" i="9" s="1"/>
  <c r="BO114" i="9"/>
  <c r="BO115" i="9" s="1"/>
  <c r="BN114" i="9"/>
  <c r="BN115" i="9" s="1"/>
  <c r="BM114" i="9"/>
  <c r="BM115" i="9" s="1"/>
  <c r="BL114" i="9"/>
  <c r="BL115" i="9" s="1"/>
  <c r="BK114" i="9"/>
  <c r="BK115" i="9" s="1"/>
  <c r="BJ114" i="9"/>
  <c r="BJ115" i="9" s="1"/>
  <c r="BI114" i="9"/>
  <c r="BI115" i="9" s="1"/>
  <c r="BH114" i="9"/>
  <c r="BH115" i="9" s="1"/>
  <c r="BG114" i="9"/>
  <c r="BG115" i="9" s="1"/>
  <c r="BF114" i="9"/>
  <c r="BF115" i="9" s="1"/>
  <c r="BE114" i="9"/>
  <c r="BE115" i="9" s="1"/>
  <c r="BD114" i="9"/>
  <c r="BD115" i="9" s="1"/>
  <c r="BC114" i="9"/>
  <c r="BC115" i="9" s="1"/>
  <c r="BB114" i="9"/>
  <c r="BB115" i="9" s="1"/>
  <c r="BA114" i="9"/>
  <c r="BA115" i="9" s="1"/>
  <c r="AZ114" i="9"/>
  <c r="AZ115" i="9" s="1"/>
  <c r="AY114" i="9"/>
  <c r="AY115" i="9" s="1"/>
  <c r="AX114" i="9"/>
  <c r="AX115" i="9" s="1"/>
  <c r="AW114" i="9"/>
  <c r="AW115" i="9" s="1"/>
  <c r="AV114" i="9"/>
  <c r="AV115" i="9" s="1"/>
  <c r="AU114" i="9"/>
  <c r="AU115" i="9" s="1"/>
  <c r="AT114" i="9"/>
  <c r="AT115" i="9" s="1"/>
  <c r="AS114" i="9"/>
  <c r="AS115" i="9" s="1"/>
  <c r="AR114" i="9"/>
  <c r="AR115" i="9" s="1"/>
  <c r="AQ114" i="9"/>
  <c r="AQ115" i="9" s="1"/>
  <c r="AP114" i="9"/>
  <c r="AP115" i="9" s="1"/>
  <c r="AO114" i="9"/>
  <c r="AO115" i="9" s="1"/>
  <c r="AN114" i="9"/>
  <c r="AN115" i="9" s="1"/>
  <c r="AM114" i="9"/>
  <c r="AM115" i="9" s="1"/>
  <c r="AL114" i="9"/>
  <c r="AL115" i="9" s="1"/>
  <c r="AK114" i="9"/>
  <c r="AK115" i="9" s="1"/>
  <c r="AJ114" i="9"/>
  <c r="AJ115" i="9" s="1"/>
  <c r="AI114" i="9"/>
  <c r="AI115" i="9" s="1"/>
  <c r="AH114" i="9"/>
  <c r="AH115" i="9" s="1"/>
  <c r="AG114" i="9"/>
  <c r="AG115" i="9" s="1"/>
  <c r="AF114" i="9"/>
  <c r="AF115" i="9" s="1"/>
  <c r="AE114" i="9"/>
  <c r="AE115" i="9" s="1"/>
  <c r="AD114" i="9"/>
  <c r="AD115" i="9" s="1"/>
  <c r="AC114" i="9"/>
  <c r="AC115" i="9" s="1"/>
  <c r="AB114" i="9"/>
  <c r="AB115" i="9" s="1"/>
  <c r="AA114" i="9"/>
  <c r="AA115" i="9" s="1"/>
  <c r="Z114" i="9"/>
  <c r="Z115" i="9" s="1"/>
  <c r="Y114" i="9"/>
  <c r="Y115" i="9" s="1"/>
  <c r="X114" i="9"/>
  <c r="X115" i="9" s="1"/>
  <c r="W114" i="9"/>
  <c r="W115" i="9" s="1"/>
  <c r="V114" i="9"/>
  <c r="V115" i="9" s="1"/>
  <c r="U114" i="9"/>
  <c r="U115" i="9" s="1"/>
  <c r="T114" i="9"/>
  <c r="T115" i="9" s="1"/>
  <c r="S114" i="9"/>
  <c r="S115" i="9" s="1"/>
  <c r="R114" i="9"/>
  <c r="R115" i="9" s="1"/>
  <c r="Q114" i="9"/>
  <c r="Q115" i="9" s="1"/>
  <c r="P114" i="9"/>
  <c r="P115" i="9" s="1"/>
  <c r="O114" i="9"/>
  <c r="O115" i="9" s="1"/>
  <c r="N114" i="9"/>
  <c r="N115" i="9" s="1"/>
  <c r="M114" i="9"/>
  <c r="M115" i="9" s="1"/>
  <c r="L114" i="9"/>
  <c r="L115" i="9" s="1"/>
  <c r="K114" i="9"/>
  <c r="K115" i="9" s="1"/>
  <c r="J114" i="9"/>
  <c r="J115" i="9" s="1"/>
  <c r="I114" i="9"/>
  <c r="I115" i="9" s="1"/>
  <c r="H114" i="9"/>
  <c r="H115" i="9" s="1"/>
  <c r="G114" i="9"/>
  <c r="G115" i="9" s="1"/>
  <c r="F114" i="9"/>
  <c r="F115" i="9" s="1"/>
  <c r="E114" i="9"/>
  <c r="E115" i="9" s="1"/>
  <c r="BW14" i="9"/>
  <c r="BW15" i="9" s="1"/>
  <c r="BW16" i="9" s="1"/>
  <c r="BW152" i="9" s="1"/>
  <c r="BW151" i="9" s="1"/>
  <c r="BV14" i="9"/>
  <c r="BV15" i="9" s="1"/>
  <c r="BV16" i="9" s="1"/>
  <c r="BV152" i="9" s="1"/>
  <c r="BV151" i="9" s="1"/>
  <c r="BU14" i="9"/>
  <c r="BT14" i="9"/>
  <c r="BT15" i="9" s="1"/>
  <c r="BT16" i="9" s="1"/>
  <c r="BT152" i="9" s="1"/>
  <c r="BT151" i="9" s="1"/>
  <c r="BS14" i="9"/>
  <c r="BS15" i="9" s="1"/>
  <c r="BS16" i="9" s="1"/>
  <c r="BS152" i="9" s="1"/>
  <c r="BS151" i="9" s="1"/>
  <c r="BR14" i="9"/>
  <c r="BR15" i="9" s="1"/>
  <c r="BR16" i="9" s="1"/>
  <c r="BR152" i="9" s="1"/>
  <c r="BR151" i="9" s="1"/>
  <c r="BQ14" i="9"/>
  <c r="BP14" i="9"/>
  <c r="BP15" i="9" s="1"/>
  <c r="BP16" i="9" s="1"/>
  <c r="BP152" i="9" s="1"/>
  <c r="BP151" i="9" s="1"/>
  <c r="BO14" i="9"/>
  <c r="BO15" i="9" s="1"/>
  <c r="BO16" i="9" s="1"/>
  <c r="BO152" i="9" s="1"/>
  <c r="BO151" i="9" s="1"/>
  <c r="BN14" i="9"/>
  <c r="BN15" i="9" s="1"/>
  <c r="BN16" i="9" s="1"/>
  <c r="BN152" i="9" s="1"/>
  <c r="BN151" i="9" s="1"/>
  <c r="BM14" i="9"/>
  <c r="BL14" i="9"/>
  <c r="BL15" i="9" s="1"/>
  <c r="BL16" i="9" s="1"/>
  <c r="BL152" i="9" s="1"/>
  <c r="BL151" i="9" s="1"/>
  <c r="BK14" i="9"/>
  <c r="BK15" i="9" s="1"/>
  <c r="BK16" i="9" s="1"/>
  <c r="BK152" i="9" s="1"/>
  <c r="BK151" i="9" s="1"/>
  <c r="BJ14" i="9"/>
  <c r="BJ15" i="9" s="1"/>
  <c r="BJ16" i="9" s="1"/>
  <c r="BJ152" i="9" s="1"/>
  <c r="BJ151" i="9" s="1"/>
  <c r="BI14" i="9"/>
  <c r="BH14" i="9"/>
  <c r="BH15" i="9" s="1"/>
  <c r="BH16" i="9" s="1"/>
  <c r="BH152" i="9" s="1"/>
  <c r="BH151" i="9" s="1"/>
  <c r="BG14" i="9"/>
  <c r="BG15" i="9" s="1"/>
  <c r="BG16" i="9" s="1"/>
  <c r="BG152" i="9" s="1"/>
  <c r="BG151" i="9" s="1"/>
  <c r="BF14" i="9"/>
  <c r="BF15" i="9" s="1"/>
  <c r="BF16" i="9" s="1"/>
  <c r="BF152" i="9" s="1"/>
  <c r="BF151" i="9" s="1"/>
  <c r="BE14" i="9"/>
  <c r="BD14" i="9"/>
  <c r="BD15" i="9" s="1"/>
  <c r="BD16" i="9" s="1"/>
  <c r="BD152" i="9" s="1"/>
  <c r="BD151" i="9" s="1"/>
  <c r="BC14" i="9"/>
  <c r="BC15" i="9" s="1"/>
  <c r="BC16" i="9" s="1"/>
  <c r="BC152" i="9" s="1"/>
  <c r="BC151" i="9" s="1"/>
  <c r="BB14" i="9"/>
  <c r="BB15" i="9" s="1"/>
  <c r="BB16" i="9" s="1"/>
  <c r="BB152" i="9" s="1"/>
  <c r="BB151" i="9" s="1"/>
  <c r="BA14" i="9"/>
  <c r="AZ14" i="9"/>
  <c r="AZ15" i="9" s="1"/>
  <c r="AZ16" i="9" s="1"/>
  <c r="AZ152" i="9" s="1"/>
  <c r="AZ151" i="9" s="1"/>
  <c r="AY14" i="9"/>
  <c r="AY15" i="9" s="1"/>
  <c r="AY16" i="9" s="1"/>
  <c r="AY152" i="9" s="1"/>
  <c r="AY151" i="9" s="1"/>
  <c r="AX14" i="9"/>
  <c r="AX15" i="9" s="1"/>
  <c r="AX16" i="9" s="1"/>
  <c r="AX152" i="9" s="1"/>
  <c r="AX151" i="9" s="1"/>
  <c r="AW14" i="9"/>
  <c r="AV14" i="9"/>
  <c r="AV15" i="9" s="1"/>
  <c r="AV16" i="9" s="1"/>
  <c r="AV152" i="9" s="1"/>
  <c r="AV151" i="9" s="1"/>
  <c r="AU14" i="9"/>
  <c r="AU15" i="9" s="1"/>
  <c r="AU16" i="9" s="1"/>
  <c r="AU152" i="9" s="1"/>
  <c r="AU151" i="9" s="1"/>
  <c r="AT14" i="9"/>
  <c r="AT15" i="9" s="1"/>
  <c r="AT16" i="9" s="1"/>
  <c r="AT152" i="9" s="1"/>
  <c r="AT151" i="9" s="1"/>
  <c r="AS14" i="9"/>
  <c r="AR14" i="9"/>
  <c r="AR15" i="9" s="1"/>
  <c r="AR16" i="9" s="1"/>
  <c r="AR152" i="9" s="1"/>
  <c r="AR151" i="9" s="1"/>
  <c r="AQ14" i="9"/>
  <c r="AQ15" i="9" s="1"/>
  <c r="AQ16" i="9" s="1"/>
  <c r="AQ152" i="9" s="1"/>
  <c r="AQ151" i="9" s="1"/>
  <c r="AP14" i="9"/>
  <c r="AP15" i="9" s="1"/>
  <c r="AP16" i="9" s="1"/>
  <c r="AP152" i="9" s="1"/>
  <c r="AP151" i="9" s="1"/>
  <c r="AO14" i="9"/>
  <c r="AN14" i="9"/>
  <c r="AN15" i="9" s="1"/>
  <c r="AN16" i="9" s="1"/>
  <c r="AN152" i="9" s="1"/>
  <c r="AN151" i="9" s="1"/>
  <c r="AM14" i="9"/>
  <c r="AM15" i="9" s="1"/>
  <c r="AM16" i="9" s="1"/>
  <c r="AM152" i="9" s="1"/>
  <c r="AM151" i="9" s="1"/>
  <c r="AL14" i="9"/>
  <c r="AL15" i="9" s="1"/>
  <c r="AL16" i="9" s="1"/>
  <c r="AL152" i="9" s="1"/>
  <c r="AL151" i="9" s="1"/>
  <c r="AK14" i="9"/>
  <c r="AJ14" i="9"/>
  <c r="AJ15" i="9" s="1"/>
  <c r="AJ16" i="9" s="1"/>
  <c r="AJ152" i="9" s="1"/>
  <c r="AJ151" i="9" s="1"/>
  <c r="AI14" i="9"/>
  <c r="AI15" i="9" s="1"/>
  <c r="AI16" i="9" s="1"/>
  <c r="AI152" i="9" s="1"/>
  <c r="AI151" i="9" s="1"/>
  <c r="AH14" i="9"/>
  <c r="AH15" i="9" s="1"/>
  <c r="AH16" i="9" s="1"/>
  <c r="AH152" i="9" s="1"/>
  <c r="AH151" i="9" s="1"/>
  <c r="AG14" i="9"/>
  <c r="AF14" i="9"/>
  <c r="AF15" i="9" s="1"/>
  <c r="AF16" i="9" s="1"/>
  <c r="AF152" i="9" s="1"/>
  <c r="AF151" i="9" s="1"/>
  <c r="AE14" i="9"/>
  <c r="AE15" i="9" s="1"/>
  <c r="AE16" i="9" s="1"/>
  <c r="AE152" i="9" s="1"/>
  <c r="AE151" i="9" s="1"/>
  <c r="AD14" i="9"/>
  <c r="AD15" i="9" s="1"/>
  <c r="AD16" i="9" s="1"/>
  <c r="AD152" i="9" s="1"/>
  <c r="AD151" i="9" s="1"/>
  <c r="AC14" i="9"/>
  <c r="AB14" i="9"/>
  <c r="AB15" i="9" s="1"/>
  <c r="AB16" i="9" s="1"/>
  <c r="AB152" i="9" s="1"/>
  <c r="AB151" i="9" s="1"/>
  <c r="AA14" i="9"/>
  <c r="AA15" i="9" s="1"/>
  <c r="AA16" i="9" s="1"/>
  <c r="AA152" i="9" s="1"/>
  <c r="AA151" i="9" s="1"/>
  <c r="Z14" i="9"/>
  <c r="Z15" i="9" s="1"/>
  <c r="Z16" i="9" s="1"/>
  <c r="Z152" i="9" s="1"/>
  <c r="Z151" i="9" s="1"/>
  <c r="Y14" i="9"/>
  <c r="X14" i="9"/>
  <c r="X15" i="9" s="1"/>
  <c r="X16" i="9" s="1"/>
  <c r="X152" i="9" s="1"/>
  <c r="X151" i="9" s="1"/>
  <c r="W14" i="9"/>
  <c r="W15" i="9" s="1"/>
  <c r="W16" i="9" s="1"/>
  <c r="W152" i="9" s="1"/>
  <c r="W151" i="9" s="1"/>
  <c r="V14" i="9"/>
  <c r="V15" i="9" s="1"/>
  <c r="V16" i="9" s="1"/>
  <c r="V152" i="9" s="1"/>
  <c r="V151" i="9" s="1"/>
  <c r="U14" i="9"/>
  <c r="T14" i="9"/>
  <c r="T15" i="9" s="1"/>
  <c r="T16" i="9" s="1"/>
  <c r="T152" i="9" s="1"/>
  <c r="T151" i="9" s="1"/>
  <c r="S14" i="9"/>
  <c r="S15" i="9" s="1"/>
  <c r="S16" i="9" s="1"/>
  <c r="S152" i="9" s="1"/>
  <c r="S151" i="9" s="1"/>
  <c r="R14" i="9"/>
  <c r="R15" i="9" s="1"/>
  <c r="R16" i="9" s="1"/>
  <c r="R152" i="9" s="1"/>
  <c r="R151" i="9" s="1"/>
  <c r="Q14" i="9"/>
  <c r="P14" i="9"/>
  <c r="P15" i="9" s="1"/>
  <c r="P16" i="9" s="1"/>
  <c r="P152" i="9" s="1"/>
  <c r="P151" i="9" s="1"/>
  <c r="O14" i="9"/>
  <c r="O15" i="9" s="1"/>
  <c r="O16" i="9" s="1"/>
  <c r="O152" i="9" s="1"/>
  <c r="O151" i="9" s="1"/>
  <c r="N14" i="9"/>
  <c r="N15" i="9" s="1"/>
  <c r="N16" i="9" s="1"/>
  <c r="N152" i="9" s="1"/>
  <c r="N151" i="9" s="1"/>
  <c r="M14" i="9"/>
  <c r="L14" i="9"/>
  <c r="L15" i="9" s="1"/>
  <c r="L16" i="9" s="1"/>
  <c r="L152" i="9" s="1"/>
  <c r="L151" i="9" s="1"/>
  <c r="K14" i="9"/>
  <c r="K15" i="9" s="1"/>
  <c r="K16" i="9" s="1"/>
  <c r="K152" i="9" s="1"/>
  <c r="K151" i="9" s="1"/>
  <c r="J14" i="9"/>
  <c r="J15" i="9" s="1"/>
  <c r="J16" i="9" s="1"/>
  <c r="J152" i="9" s="1"/>
  <c r="J151" i="9" s="1"/>
  <c r="I14" i="9"/>
  <c r="H14" i="9"/>
  <c r="H15" i="9" s="1"/>
  <c r="H16" i="9" s="1"/>
  <c r="H152" i="9" s="1"/>
  <c r="H151" i="9" s="1"/>
  <c r="G14" i="9"/>
  <c r="G15" i="9" s="1"/>
  <c r="G16" i="9" s="1"/>
  <c r="G152" i="9" s="1"/>
  <c r="G151" i="9" s="1"/>
  <c r="F14" i="9"/>
  <c r="F15" i="9" s="1"/>
  <c r="F16" i="9" s="1"/>
  <c r="F152" i="9" s="1"/>
  <c r="F151" i="9" s="1"/>
  <c r="E14" i="9"/>
  <c r="D14" i="9"/>
  <c r="C113" i="9"/>
  <c r="C111" i="9" s="1"/>
  <c r="D15" i="9" l="1"/>
  <c r="D16" i="9" s="1"/>
  <c r="D152" i="9" s="1"/>
  <c r="D151" i="9" s="1"/>
  <c r="D112" i="9"/>
  <c r="D113" i="9" s="1"/>
  <c r="E15" i="9"/>
  <c r="E16" i="9" s="1"/>
  <c r="E152" i="9" s="1"/>
  <c r="E151" i="9" s="1"/>
  <c r="I15" i="9"/>
  <c r="I16" i="9" s="1"/>
  <c r="I152" i="9" s="1"/>
  <c r="I151" i="9" s="1"/>
  <c r="M15" i="9"/>
  <c r="M16" i="9" s="1"/>
  <c r="M152" i="9" s="1"/>
  <c r="M151" i="9" s="1"/>
  <c r="Q15" i="9"/>
  <c r="Q16" i="9" s="1"/>
  <c r="Q152" i="9" s="1"/>
  <c r="Q151" i="9" s="1"/>
  <c r="U15" i="9"/>
  <c r="U16" i="9" s="1"/>
  <c r="U152" i="9" s="1"/>
  <c r="U151" i="9" s="1"/>
  <c r="Y15" i="9"/>
  <c r="Y16" i="9" s="1"/>
  <c r="Y152" i="9" s="1"/>
  <c r="Y151" i="9" s="1"/>
  <c r="AC15" i="9"/>
  <c r="AC16" i="9" s="1"/>
  <c r="AC152" i="9" s="1"/>
  <c r="AC151" i="9" s="1"/>
  <c r="AG15" i="9"/>
  <c r="AG16" i="9" s="1"/>
  <c r="AG152" i="9" s="1"/>
  <c r="AG151" i="9" s="1"/>
  <c r="AK15" i="9"/>
  <c r="AK16" i="9" s="1"/>
  <c r="AK152" i="9" s="1"/>
  <c r="AK151" i="9" s="1"/>
  <c r="AO15" i="9"/>
  <c r="AO16" i="9" s="1"/>
  <c r="AO152" i="9" s="1"/>
  <c r="AO151" i="9" s="1"/>
  <c r="AS15" i="9"/>
  <c r="AS16" i="9" s="1"/>
  <c r="AS152" i="9" s="1"/>
  <c r="AS151" i="9" s="1"/>
  <c r="AW15" i="9"/>
  <c r="AW16" i="9" s="1"/>
  <c r="AW152" i="9" s="1"/>
  <c r="AW151" i="9" s="1"/>
  <c r="BA15" i="9"/>
  <c r="BA16" i="9" s="1"/>
  <c r="BA152" i="9" s="1"/>
  <c r="BA151" i="9" s="1"/>
  <c r="BE15" i="9"/>
  <c r="BE16" i="9" s="1"/>
  <c r="BE152" i="9" s="1"/>
  <c r="BE151" i="9" s="1"/>
  <c r="BI15" i="9"/>
  <c r="BI16" i="9" s="1"/>
  <c r="BI152" i="9" s="1"/>
  <c r="BI151" i="9" s="1"/>
  <c r="BM15" i="9"/>
  <c r="BM16" i="9" s="1"/>
  <c r="BM152" i="9" s="1"/>
  <c r="BM151" i="9" s="1"/>
  <c r="BQ15" i="9"/>
  <c r="BQ16" i="9" s="1"/>
  <c r="BQ152" i="9" s="1"/>
  <c r="BQ151" i="9" s="1"/>
  <c r="BU15" i="9"/>
  <c r="BU16" i="9" s="1"/>
  <c r="BU152" i="9" s="1"/>
  <c r="BU151" i="9" s="1"/>
  <c r="E112" i="9" l="1"/>
  <c r="E113" i="9" l="1"/>
  <c r="F112" i="9"/>
  <c r="F113" i="9" l="1"/>
  <c r="G112" i="9"/>
  <c r="H112" i="9" l="1"/>
  <c r="G113" i="9"/>
  <c r="I31" i="9" l="1"/>
  <c r="I112" i="9"/>
  <c r="H113" i="9"/>
  <c r="I90" i="9" l="1"/>
  <c r="I88" i="9"/>
  <c r="I85" i="9"/>
  <c r="I93" i="9"/>
  <c r="I92" i="9" s="1"/>
  <c r="I84" i="9"/>
  <c r="I86" i="9"/>
  <c r="I89" i="9"/>
  <c r="I87" i="9"/>
  <c r="J112" i="9"/>
  <c r="I113" i="9"/>
  <c r="K112" i="9" l="1"/>
  <c r="J113" i="9"/>
  <c r="F5" i="6"/>
  <c r="F6" i="6" s="1"/>
  <c r="F7" i="6" s="1"/>
  <c r="F8" i="6" s="1"/>
  <c r="F9" i="6" s="1"/>
  <c r="F10" i="6" s="1"/>
  <c r="F11" i="6" s="1"/>
  <c r="F12" i="6" s="1"/>
  <c r="F13" i="6" s="1"/>
  <c r="F14" i="6" s="1"/>
  <c r="F15" i="6" s="1"/>
  <c r="F16" i="6" s="1"/>
  <c r="F17" i="6" s="1"/>
  <c r="F18" i="6" s="1"/>
  <c r="F19" i="6" s="1"/>
  <c r="F20" i="6" s="1"/>
  <c r="F21" i="6" s="1"/>
  <c r="F22" i="6" s="1"/>
  <c r="F23" i="6" s="1"/>
  <c r="E23" i="6" s="1"/>
  <c r="C5" i="6"/>
  <c r="C6" i="6" s="1"/>
  <c r="C7" i="6" s="1"/>
  <c r="C8" i="6" s="1"/>
  <c r="C9" i="6" s="1"/>
  <c r="C10" i="6" s="1"/>
  <c r="C11" i="6" s="1"/>
  <c r="C12" i="6" s="1"/>
  <c r="C13" i="6" s="1"/>
  <c r="C14" i="6" s="1"/>
  <c r="C15" i="6" s="1"/>
  <c r="C16" i="6" s="1"/>
  <c r="C17" i="6" s="1"/>
  <c r="C18" i="6" s="1"/>
  <c r="C19" i="6" s="1"/>
  <c r="C20" i="6" s="1"/>
  <c r="C21" i="6" s="1"/>
  <c r="C22" i="6" s="1"/>
  <c r="C23" i="6" s="1"/>
  <c r="E12" i="6" l="1"/>
  <c r="E20" i="6"/>
  <c r="E7" i="6"/>
  <c r="E15" i="6"/>
  <c r="E8" i="6"/>
  <c r="E16" i="6"/>
  <c r="E11" i="6"/>
  <c r="E19" i="6"/>
  <c r="E9" i="6"/>
  <c r="E13" i="6"/>
  <c r="E21" i="6"/>
  <c r="E6" i="6"/>
  <c r="E10" i="6"/>
  <c r="E14" i="6"/>
  <c r="E18" i="6"/>
  <c r="E22" i="6"/>
  <c r="E17" i="6"/>
  <c r="K113" i="9"/>
  <c r="L112" i="9"/>
  <c r="M112" i="9" l="1"/>
  <c r="L113" i="9"/>
  <c r="N112" i="9" l="1"/>
  <c r="M113" i="9"/>
  <c r="N113" i="9" l="1"/>
  <c r="O112" i="9"/>
  <c r="O113" i="9" l="1"/>
  <c r="P112" i="9"/>
  <c r="Q112" i="9" l="1"/>
  <c r="P113" i="9"/>
  <c r="Q113" i="9" l="1"/>
  <c r="R112" i="9"/>
  <c r="R113" i="9" l="1"/>
  <c r="S112" i="9"/>
  <c r="S113" i="9" l="1"/>
  <c r="T112" i="9"/>
  <c r="U112" i="9" l="1"/>
  <c r="T113" i="9"/>
  <c r="V112" i="9" l="1"/>
  <c r="U113" i="9"/>
  <c r="V113" i="9" l="1"/>
  <c r="W112" i="9"/>
  <c r="X112" i="9" l="1"/>
  <c r="W113" i="9"/>
  <c r="Y112" i="9" l="1"/>
  <c r="X113" i="9"/>
  <c r="Y113" i="9" l="1"/>
  <c r="Z112" i="9"/>
  <c r="AA112" i="9" l="1"/>
  <c r="Z113" i="9"/>
  <c r="AB112" i="9" l="1"/>
  <c r="AA113" i="9"/>
  <c r="AB113" i="9" l="1"/>
  <c r="AC112" i="9"/>
  <c r="AD112" i="9" l="1"/>
  <c r="AC113" i="9"/>
  <c r="AD113" i="9" l="1"/>
  <c r="AE112" i="9"/>
  <c r="AE113" i="9" l="1"/>
  <c r="AF112" i="9"/>
  <c r="AF113" i="9" l="1"/>
  <c r="AG112" i="9"/>
  <c r="AH112" i="9" l="1"/>
  <c r="AG113" i="9"/>
  <c r="AH113" i="9" l="1"/>
  <c r="AI112" i="9"/>
  <c r="AJ112" i="9" l="1"/>
  <c r="AI113" i="9"/>
  <c r="AK112" i="9" l="1"/>
  <c r="AJ113" i="9"/>
  <c r="AK113" i="9" l="1"/>
  <c r="AL112" i="9"/>
  <c r="AL113" i="9" l="1"/>
  <c r="AM112" i="9"/>
  <c r="AN112" i="9" l="1"/>
  <c r="AM113" i="9"/>
  <c r="AO112" i="9" l="1"/>
  <c r="AN113" i="9"/>
  <c r="AP112" i="9" l="1"/>
  <c r="AO113" i="9"/>
  <c r="AP113" i="9" l="1"/>
  <c r="AQ112" i="9"/>
  <c r="AR112" i="9" l="1"/>
  <c r="AQ113" i="9"/>
  <c r="AS112" i="9" l="1"/>
  <c r="AR113" i="9"/>
  <c r="AS113" i="9" l="1"/>
  <c r="AT112" i="9"/>
  <c r="AT113" i="9" l="1"/>
  <c r="AU112" i="9"/>
  <c r="AU113" i="9" l="1"/>
  <c r="AV112" i="9"/>
  <c r="AW112" i="9" l="1"/>
  <c r="AV113" i="9"/>
  <c r="AX112" i="9" l="1"/>
  <c r="AW113" i="9"/>
  <c r="AX113" i="9" l="1"/>
  <c r="AY112" i="9"/>
  <c r="AZ112" i="9" l="1"/>
  <c r="AY113" i="9"/>
  <c r="BA112" i="9" l="1"/>
  <c r="AZ113" i="9"/>
  <c r="BA113" i="9" l="1"/>
  <c r="BB112" i="9"/>
  <c r="BB113" i="9" l="1"/>
  <c r="BC112" i="9"/>
  <c r="BD112" i="9" l="1"/>
  <c r="BC113" i="9"/>
  <c r="BD113" i="9" l="1"/>
  <c r="BE112" i="9"/>
  <c r="BE113" i="9" l="1"/>
  <c r="BF112" i="9"/>
  <c r="BG112" i="9" l="1"/>
  <c r="BF113" i="9"/>
  <c r="BG113" i="9" l="1"/>
  <c r="BH112" i="9"/>
  <c r="BH113" i="9" l="1"/>
  <c r="BI112" i="9"/>
  <c r="BJ112" i="9" l="1"/>
  <c r="BI113" i="9"/>
  <c r="BK112" i="9" l="1"/>
  <c r="BJ113" i="9"/>
  <c r="BK113" i="9" l="1"/>
  <c r="BL112" i="9"/>
  <c r="BM112" i="9" l="1"/>
  <c r="BL113" i="9"/>
  <c r="BN112" i="9" l="1"/>
  <c r="BM113" i="9"/>
  <c r="BO112" i="9" l="1"/>
  <c r="BN113" i="9"/>
  <c r="BP112" i="9" l="1"/>
  <c r="BO113" i="9"/>
  <c r="BP113" i="9" l="1"/>
  <c r="BQ112" i="9"/>
  <c r="BQ113" i="9" l="1"/>
  <c r="BR112" i="9"/>
  <c r="BS112" i="9" l="1"/>
  <c r="BR113" i="9"/>
  <c r="BS113" i="9" l="1"/>
  <c r="BT112" i="9"/>
  <c r="BT113" i="9" l="1"/>
  <c r="BU112" i="9"/>
  <c r="BV112" i="9" l="1"/>
  <c r="BU113" i="9"/>
  <c r="BV113" i="9" l="1"/>
  <c r="BW112" i="9"/>
  <c r="BW113" i="9" l="1"/>
  <c r="BH31" i="9" l="1"/>
  <c r="BO31" i="9"/>
  <c r="BK31" i="9"/>
  <c r="BB31" i="9"/>
  <c r="BF31" i="9"/>
  <c r="AX31" i="9"/>
  <c r="AO31" i="9"/>
  <c r="BV31" i="9"/>
  <c r="BR31" i="9"/>
  <c r="BU31" i="9"/>
  <c r="BJ31" i="9"/>
  <c r="BD31" i="9"/>
  <c r="BG31" i="9"/>
  <c r="BE31" i="9"/>
  <c r="AU31" i="9"/>
  <c r="AN31" i="9"/>
  <c r="AJ31" i="9"/>
  <c r="AC31" i="9"/>
  <c r="Y31" i="9"/>
  <c r="S31" i="9"/>
  <c r="BW31" i="9"/>
  <c r="BW84" i="9" s="1"/>
  <c r="BS31" i="9"/>
  <c r="BP31" i="9"/>
  <c r="BT31" i="9"/>
  <c r="BN31" i="9"/>
  <c r="BL31" i="9"/>
  <c r="BQ31" i="9"/>
  <c r="BM31" i="9"/>
  <c r="BI31" i="9"/>
  <c r="BC31" i="9"/>
  <c r="BA31" i="9"/>
  <c r="AY31" i="9"/>
  <c r="AZ31" i="9"/>
  <c r="AW31" i="9"/>
  <c r="AS31" i="9"/>
  <c r="AV31" i="9"/>
  <c r="AR31" i="9"/>
  <c r="AQ31" i="9"/>
  <c r="AP31" i="9"/>
  <c r="AT31" i="9"/>
  <c r="AM31" i="9"/>
  <c r="AK31" i="9"/>
  <c r="AI31" i="9"/>
  <c r="AH31" i="9"/>
  <c r="AL31" i="9"/>
  <c r="AG31" i="9"/>
  <c r="AA31" i="9"/>
  <c r="AF31" i="9"/>
  <c r="AB31" i="9"/>
  <c r="AE31" i="9"/>
  <c r="Z31" i="9"/>
  <c r="AD31" i="9"/>
  <c r="X31" i="9"/>
  <c r="T31" i="9"/>
  <c r="W31" i="9"/>
  <c r="Q31" i="9"/>
  <c r="V31" i="9"/>
  <c r="P31" i="9"/>
  <c r="U31" i="9"/>
  <c r="N31" i="9"/>
  <c r="O31" i="9"/>
  <c r="F31" i="9"/>
  <c r="R31" i="9"/>
  <c r="E31" i="9"/>
  <c r="H31" i="9"/>
  <c r="M31" i="9"/>
  <c r="K31" i="9"/>
  <c r="L31" i="9"/>
  <c r="J31" i="9"/>
  <c r="G31" i="9"/>
  <c r="D31" i="9"/>
  <c r="R84" i="9" l="1"/>
  <c r="R85" i="9"/>
  <c r="R87" i="9"/>
  <c r="R89" i="9"/>
  <c r="R88" i="9"/>
  <c r="R86" i="9"/>
  <c r="R90" i="9"/>
  <c r="R93" i="9"/>
  <c r="R92" i="9" s="1"/>
  <c r="Z86" i="9"/>
  <c r="Z90" i="9"/>
  <c r="Z88" i="9"/>
  <c r="Z84" i="9"/>
  <c r="Z85" i="9"/>
  <c r="Z89" i="9"/>
  <c r="Z87" i="9"/>
  <c r="Z93" i="9"/>
  <c r="Z92" i="9" s="1"/>
  <c r="AP90" i="9"/>
  <c r="AP88" i="9"/>
  <c r="AP86" i="9"/>
  <c r="AP93" i="9"/>
  <c r="AP92" i="9" s="1"/>
  <c r="AP85" i="9"/>
  <c r="AP87" i="9"/>
  <c r="AP89" i="9"/>
  <c r="AP84" i="9"/>
  <c r="BQ86" i="9"/>
  <c r="BQ88" i="9"/>
  <c r="BQ84" i="9"/>
  <c r="BQ85" i="9"/>
  <c r="BQ89" i="9"/>
  <c r="BQ90" i="9"/>
  <c r="BQ87" i="9"/>
  <c r="BQ93" i="9"/>
  <c r="BQ92" i="9" s="1"/>
  <c r="AU85" i="9"/>
  <c r="AU84" i="9"/>
  <c r="AU89" i="9"/>
  <c r="AU87" i="9"/>
  <c r="AU93" i="9"/>
  <c r="AU92" i="9" s="1"/>
  <c r="AU88" i="9"/>
  <c r="AU86" i="9"/>
  <c r="AU90" i="9"/>
  <c r="J86" i="9"/>
  <c r="J90" i="9"/>
  <c r="J84" i="9"/>
  <c r="J88" i="9"/>
  <c r="J87" i="9"/>
  <c r="J93" i="9"/>
  <c r="J92" i="9" s="1"/>
  <c r="J85" i="9"/>
  <c r="J89" i="9"/>
  <c r="O89" i="9"/>
  <c r="O87" i="9"/>
  <c r="O93" i="9"/>
  <c r="O92" i="9" s="1"/>
  <c r="O84" i="9"/>
  <c r="O88" i="9"/>
  <c r="O85" i="9"/>
  <c r="O86" i="9"/>
  <c r="O90" i="9"/>
  <c r="L87" i="9"/>
  <c r="L86" i="9"/>
  <c r="L85" i="9"/>
  <c r="L90" i="9"/>
  <c r="L88" i="9"/>
  <c r="L89" i="9"/>
  <c r="L93" i="9"/>
  <c r="L92" i="9" s="1"/>
  <c r="L84" i="9"/>
  <c r="E88" i="9"/>
  <c r="E93" i="9"/>
  <c r="E86" i="9"/>
  <c r="E85" i="9"/>
  <c r="E89" i="9"/>
  <c r="E90" i="9"/>
  <c r="E84" i="9"/>
  <c r="E87" i="9"/>
  <c r="N85" i="9"/>
  <c r="N87" i="9"/>
  <c r="N89" i="9"/>
  <c r="N93" i="9"/>
  <c r="N92" i="9" s="1"/>
  <c r="N86" i="9"/>
  <c r="N90" i="9"/>
  <c r="N84" i="9"/>
  <c r="N88" i="9"/>
  <c r="Q86" i="9"/>
  <c r="Q85" i="9"/>
  <c r="Q89" i="9"/>
  <c r="Q87" i="9"/>
  <c r="Q93" i="9"/>
  <c r="Q92" i="9" s="1"/>
  <c r="Q90" i="9"/>
  <c r="Q84" i="9"/>
  <c r="Q88" i="9"/>
  <c r="AD85" i="9"/>
  <c r="AD87" i="9"/>
  <c r="AD89" i="9"/>
  <c r="AD93" i="9"/>
  <c r="AD92" i="9" s="1"/>
  <c r="AD86" i="9"/>
  <c r="AD90" i="9"/>
  <c r="AD88" i="9"/>
  <c r="AD84" i="9"/>
  <c r="AF89" i="9"/>
  <c r="AF84" i="9"/>
  <c r="AF85" i="9"/>
  <c r="AF87" i="9"/>
  <c r="AF88" i="9"/>
  <c r="AF86" i="9"/>
  <c r="AF90" i="9"/>
  <c r="AF93" i="9"/>
  <c r="AF92" i="9" s="1"/>
  <c r="AH85" i="9"/>
  <c r="AH87" i="9"/>
  <c r="AH89" i="9"/>
  <c r="AH84" i="9"/>
  <c r="AH93" i="9"/>
  <c r="AH92" i="9" s="1"/>
  <c r="AH86" i="9"/>
  <c r="AH90" i="9"/>
  <c r="AH88" i="9"/>
  <c r="AT85" i="9"/>
  <c r="AT87" i="9"/>
  <c r="AT89" i="9"/>
  <c r="AT93" i="9"/>
  <c r="AT92" i="9" s="1"/>
  <c r="AT90" i="9"/>
  <c r="AT84" i="9"/>
  <c r="AT86" i="9"/>
  <c r="AT88" i="9"/>
  <c r="AV89" i="9"/>
  <c r="AV85" i="9"/>
  <c r="AV87" i="9"/>
  <c r="AV88" i="9"/>
  <c r="AV90" i="9"/>
  <c r="AV93" i="9"/>
  <c r="AV92" i="9" s="1"/>
  <c r="AV84" i="9"/>
  <c r="AV86" i="9"/>
  <c r="AY86" i="9"/>
  <c r="AY89" i="9"/>
  <c r="AY87" i="9"/>
  <c r="AY90" i="9"/>
  <c r="AY84" i="9"/>
  <c r="AY85" i="9"/>
  <c r="AY88" i="9"/>
  <c r="AY93" i="9"/>
  <c r="AY92" i="9" s="1"/>
  <c r="BM84" i="9"/>
  <c r="BM85" i="9"/>
  <c r="BM89" i="9"/>
  <c r="BM90" i="9"/>
  <c r="BM87" i="9"/>
  <c r="BM93" i="9"/>
  <c r="BM92" i="9" s="1"/>
  <c r="BM88" i="9"/>
  <c r="BM86" i="9"/>
  <c r="BT90" i="9"/>
  <c r="BT88" i="9"/>
  <c r="BT93" i="9"/>
  <c r="BT92" i="9" s="1"/>
  <c r="BT85" i="9"/>
  <c r="BT89" i="9"/>
  <c r="BT86" i="9"/>
  <c r="BT84" i="9"/>
  <c r="BT87" i="9"/>
  <c r="S84" i="9"/>
  <c r="S85" i="9"/>
  <c r="S89" i="9"/>
  <c r="S87" i="9"/>
  <c r="S86" i="9"/>
  <c r="S90" i="9"/>
  <c r="S88" i="9"/>
  <c r="S93" i="9"/>
  <c r="S92" i="9" s="1"/>
  <c r="AN90" i="9"/>
  <c r="AN88" i="9"/>
  <c r="AN89" i="9"/>
  <c r="AN86" i="9"/>
  <c r="AN93" i="9"/>
  <c r="AN92" i="9" s="1"/>
  <c r="AN85" i="9"/>
  <c r="AN87" i="9"/>
  <c r="AN84" i="9"/>
  <c r="BD90" i="9"/>
  <c r="BD88" i="9"/>
  <c r="BD93" i="9"/>
  <c r="BD92" i="9" s="1"/>
  <c r="BD86" i="9"/>
  <c r="BD84" i="9"/>
  <c r="BD89" i="9"/>
  <c r="BD85" i="9"/>
  <c r="BD87" i="9"/>
  <c r="BV90" i="9"/>
  <c r="BV84" i="9"/>
  <c r="BV88" i="9"/>
  <c r="BV86" i="9"/>
  <c r="BV87" i="9"/>
  <c r="BV93" i="9"/>
  <c r="BV92" i="9" s="1"/>
  <c r="BV85" i="9"/>
  <c r="BV89" i="9"/>
  <c r="BB88" i="9"/>
  <c r="BB86" i="9"/>
  <c r="BB93" i="9"/>
  <c r="BB92" i="9" s="1"/>
  <c r="BB87" i="9"/>
  <c r="BB85" i="9"/>
  <c r="BB84" i="9"/>
  <c r="BB89" i="9"/>
  <c r="BB90" i="9"/>
  <c r="D101" i="9"/>
  <c r="D85" i="9"/>
  <c r="D89" i="9"/>
  <c r="D93" i="9"/>
  <c r="D86" i="9"/>
  <c r="D90" i="9"/>
  <c r="D87" i="9"/>
  <c r="D84" i="9"/>
  <c r="D88" i="9"/>
  <c r="U84" i="9"/>
  <c r="U86" i="9"/>
  <c r="U88" i="9"/>
  <c r="U85" i="9"/>
  <c r="U89" i="9"/>
  <c r="U87" i="9"/>
  <c r="U93" i="9"/>
  <c r="U92" i="9" s="1"/>
  <c r="U90" i="9"/>
  <c r="AA84" i="9"/>
  <c r="AA85" i="9"/>
  <c r="AA88" i="9"/>
  <c r="AA90" i="9"/>
  <c r="AA87" i="9"/>
  <c r="AA86" i="9"/>
  <c r="AA93" i="9"/>
  <c r="AA92" i="9" s="1"/>
  <c r="AA89" i="9"/>
  <c r="AS84" i="9"/>
  <c r="AS87" i="9"/>
  <c r="AS90" i="9"/>
  <c r="AS86" i="9"/>
  <c r="AS85" i="9"/>
  <c r="AS89" i="9"/>
  <c r="AS88" i="9"/>
  <c r="AS93" i="9"/>
  <c r="AS92" i="9" s="1"/>
  <c r="BP86" i="9"/>
  <c r="BP85" i="9"/>
  <c r="BP89" i="9"/>
  <c r="BP93" i="9"/>
  <c r="BP92" i="9" s="1"/>
  <c r="BP90" i="9"/>
  <c r="BP84" i="9"/>
  <c r="BP87" i="9"/>
  <c r="BP88" i="9"/>
  <c r="BJ85" i="9"/>
  <c r="BJ87" i="9"/>
  <c r="BJ89" i="9"/>
  <c r="BJ93" i="9"/>
  <c r="BJ92" i="9" s="1"/>
  <c r="BJ84" i="9"/>
  <c r="BJ90" i="9"/>
  <c r="BJ86" i="9"/>
  <c r="BJ88" i="9"/>
  <c r="AO90" i="9"/>
  <c r="AO84" i="9"/>
  <c r="AO86" i="9"/>
  <c r="AO88" i="9"/>
  <c r="AO85" i="9"/>
  <c r="AO93" i="9"/>
  <c r="AO92" i="9" s="1"/>
  <c r="AO89" i="9"/>
  <c r="AO87" i="9"/>
  <c r="BK89" i="9"/>
  <c r="BK87" i="9"/>
  <c r="BK93" i="9"/>
  <c r="BK92" i="9" s="1"/>
  <c r="BK84" i="9"/>
  <c r="BK85" i="9"/>
  <c r="BK88" i="9"/>
  <c r="BK90" i="9"/>
  <c r="BK86" i="9"/>
  <c r="G86" i="9"/>
  <c r="G88" i="9"/>
  <c r="G90" i="9"/>
  <c r="G93" i="9"/>
  <c r="G85" i="9"/>
  <c r="G89" i="9"/>
  <c r="G87" i="9"/>
  <c r="G84" i="9"/>
  <c r="M87" i="9"/>
  <c r="M90" i="9"/>
  <c r="M86" i="9"/>
  <c r="M89" i="9"/>
  <c r="M88" i="9"/>
  <c r="M84" i="9"/>
  <c r="M85" i="9"/>
  <c r="M93" i="9"/>
  <c r="M92" i="9" s="1"/>
  <c r="F88" i="9"/>
  <c r="F93" i="9"/>
  <c r="F85" i="9"/>
  <c r="F84" i="9"/>
  <c r="F87" i="9"/>
  <c r="F86" i="9"/>
  <c r="F90" i="9"/>
  <c r="F89" i="9"/>
  <c r="P89" i="9"/>
  <c r="P87" i="9"/>
  <c r="P86" i="9"/>
  <c r="P93" i="9"/>
  <c r="P92" i="9" s="1"/>
  <c r="P90" i="9"/>
  <c r="P85" i="9"/>
  <c r="P88" i="9"/>
  <c r="P84" i="9"/>
  <c r="T86" i="9"/>
  <c r="T89" i="9"/>
  <c r="T85" i="9"/>
  <c r="T88" i="9"/>
  <c r="T87" i="9"/>
  <c r="T93" i="9"/>
  <c r="T92" i="9" s="1"/>
  <c r="T84" i="9"/>
  <c r="T90" i="9"/>
  <c r="AE85" i="9"/>
  <c r="AE89" i="9"/>
  <c r="AE87" i="9"/>
  <c r="AE93" i="9"/>
  <c r="AE92" i="9" s="1"/>
  <c r="AE88" i="9"/>
  <c r="AE84" i="9"/>
  <c r="AE90" i="9"/>
  <c r="AE86" i="9"/>
  <c r="AG85" i="9"/>
  <c r="AG89" i="9"/>
  <c r="AG84" i="9"/>
  <c r="AG90" i="9"/>
  <c r="AG87" i="9"/>
  <c r="AG88" i="9"/>
  <c r="AG86" i="9"/>
  <c r="AG93" i="9"/>
  <c r="AG92" i="9" s="1"/>
  <c r="AK86" i="9"/>
  <c r="AK88" i="9"/>
  <c r="AK85" i="9"/>
  <c r="AK89" i="9"/>
  <c r="AK93" i="9"/>
  <c r="AK92" i="9" s="1"/>
  <c r="AK84" i="9"/>
  <c r="AK87" i="9"/>
  <c r="AK90" i="9"/>
  <c r="AQ85" i="9"/>
  <c r="AQ88" i="9"/>
  <c r="AQ90" i="9"/>
  <c r="AQ89" i="9"/>
  <c r="AQ84" i="9"/>
  <c r="AQ86" i="9"/>
  <c r="AQ93" i="9"/>
  <c r="AQ92" i="9" s="1"/>
  <c r="AQ87" i="9"/>
  <c r="AW85" i="9"/>
  <c r="AW89" i="9"/>
  <c r="AW84" i="9"/>
  <c r="AW87" i="9"/>
  <c r="AW93" i="9"/>
  <c r="AW92" i="9" s="1"/>
  <c r="AW90" i="9"/>
  <c r="AW88" i="9"/>
  <c r="AW86" i="9"/>
  <c r="BC88" i="9"/>
  <c r="BC90" i="9"/>
  <c r="BC93" i="9"/>
  <c r="BC92" i="9" s="1"/>
  <c r="BC85" i="9"/>
  <c r="BC86" i="9"/>
  <c r="BC84" i="9"/>
  <c r="BC87" i="9"/>
  <c r="BC89" i="9"/>
  <c r="BL85" i="9"/>
  <c r="BL89" i="9"/>
  <c r="BL87" i="9"/>
  <c r="BL86" i="9"/>
  <c r="BL93" i="9"/>
  <c r="BL92" i="9" s="1"/>
  <c r="BL90" i="9"/>
  <c r="BL88" i="9"/>
  <c r="BL84" i="9"/>
  <c r="BS88" i="9"/>
  <c r="BS90" i="9"/>
  <c r="BS93" i="9"/>
  <c r="BS92" i="9" s="1"/>
  <c r="BS86" i="9"/>
  <c r="BS85" i="9"/>
  <c r="BS89" i="9"/>
  <c r="BS84" i="9"/>
  <c r="BS87" i="9"/>
  <c r="AC87" i="9"/>
  <c r="AC86" i="9"/>
  <c r="AC84" i="9"/>
  <c r="AC90" i="9"/>
  <c r="AC93" i="9"/>
  <c r="AC92" i="9" s="1"/>
  <c r="AC85" i="9"/>
  <c r="AC88" i="9"/>
  <c r="AC89" i="9"/>
  <c r="BE90" i="9"/>
  <c r="BE86" i="9"/>
  <c r="BE88" i="9"/>
  <c r="BE93" i="9"/>
  <c r="BE92" i="9" s="1"/>
  <c r="BE87" i="9"/>
  <c r="BE85" i="9"/>
  <c r="BE89" i="9"/>
  <c r="BE84" i="9"/>
  <c r="BU90" i="9"/>
  <c r="BU86" i="9"/>
  <c r="BU88" i="9"/>
  <c r="BU93" i="9"/>
  <c r="BU92" i="9" s="1"/>
  <c r="BU85" i="9"/>
  <c r="BU89" i="9"/>
  <c r="BU84" i="9"/>
  <c r="BU87" i="9"/>
  <c r="AX84" i="9"/>
  <c r="AX85" i="9"/>
  <c r="AX87" i="9"/>
  <c r="AX89" i="9"/>
  <c r="AX88" i="9"/>
  <c r="AX93" i="9"/>
  <c r="AX92" i="9" s="1"/>
  <c r="AX90" i="9"/>
  <c r="AX86" i="9"/>
  <c r="BO86" i="9"/>
  <c r="BO84" i="9"/>
  <c r="BO85" i="9"/>
  <c r="BO89" i="9"/>
  <c r="BO87" i="9"/>
  <c r="BO88" i="9"/>
  <c r="BO93" i="9"/>
  <c r="BO92" i="9" s="1"/>
  <c r="BO90" i="9"/>
  <c r="K85" i="9"/>
  <c r="K86" i="9"/>
  <c r="K88" i="9"/>
  <c r="K90" i="9"/>
  <c r="K89" i="9"/>
  <c r="K93" i="9"/>
  <c r="K92" i="9" s="1"/>
  <c r="K84" i="9"/>
  <c r="K87" i="9"/>
  <c r="W88" i="9"/>
  <c r="W90" i="9"/>
  <c r="W93" i="9"/>
  <c r="W92" i="9" s="1"/>
  <c r="W86" i="9"/>
  <c r="W84" i="9"/>
  <c r="W89" i="9"/>
  <c r="W87" i="9"/>
  <c r="W85" i="9"/>
  <c r="AI86" i="9"/>
  <c r="AI89" i="9"/>
  <c r="AI87" i="9"/>
  <c r="AI85" i="9"/>
  <c r="AI93" i="9"/>
  <c r="AI92" i="9" s="1"/>
  <c r="AI84" i="9"/>
  <c r="AI90" i="9"/>
  <c r="AI88" i="9"/>
  <c r="BA86" i="9"/>
  <c r="BA88" i="9"/>
  <c r="BA85" i="9"/>
  <c r="BA89" i="9"/>
  <c r="BA84" i="9"/>
  <c r="BA90" i="9"/>
  <c r="BA93" i="9"/>
  <c r="BA92" i="9" s="1"/>
  <c r="BA87" i="9"/>
  <c r="Y90" i="9"/>
  <c r="Y93" i="9"/>
  <c r="Y92" i="9" s="1"/>
  <c r="Y85" i="9"/>
  <c r="Y86" i="9"/>
  <c r="Y88" i="9"/>
  <c r="Y84" i="9"/>
  <c r="Y87" i="9"/>
  <c r="Y89" i="9"/>
  <c r="H86" i="9"/>
  <c r="H90" i="9"/>
  <c r="H88" i="9"/>
  <c r="H84" i="9"/>
  <c r="H85" i="9"/>
  <c r="H89" i="9"/>
  <c r="H87" i="9"/>
  <c r="H93" i="9"/>
  <c r="V88" i="9"/>
  <c r="V93" i="9"/>
  <c r="V92" i="9" s="1"/>
  <c r="V87" i="9"/>
  <c r="V85" i="9"/>
  <c r="V89" i="9"/>
  <c r="V84" i="9"/>
  <c r="V90" i="9"/>
  <c r="V86" i="9"/>
  <c r="X85" i="9"/>
  <c r="X90" i="9"/>
  <c r="X88" i="9"/>
  <c r="X93" i="9"/>
  <c r="X92" i="9" s="1"/>
  <c r="X86" i="9"/>
  <c r="X89" i="9"/>
  <c r="X84" i="9"/>
  <c r="X87" i="9"/>
  <c r="AB87" i="9"/>
  <c r="AB93" i="9"/>
  <c r="AB92" i="9" s="1"/>
  <c r="AB86" i="9"/>
  <c r="AB90" i="9"/>
  <c r="AB88" i="9"/>
  <c r="AB84" i="9"/>
  <c r="AB85" i="9"/>
  <c r="AB89" i="9"/>
  <c r="AL88" i="9"/>
  <c r="AL93" i="9"/>
  <c r="AL92" i="9" s="1"/>
  <c r="AL85" i="9"/>
  <c r="AL84" i="9"/>
  <c r="AL87" i="9"/>
  <c r="AL86" i="9"/>
  <c r="AL90" i="9"/>
  <c r="AL89" i="9"/>
  <c r="AM88" i="9"/>
  <c r="AM90" i="9"/>
  <c r="AM93" i="9"/>
  <c r="AM92" i="9" s="1"/>
  <c r="AM85" i="9"/>
  <c r="AM86" i="9"/>
  <c r="AM87" i="9"/>
  <c r="AM89" i="9"/>
  <c r="AM84" i="9"/>
  <c r="AR87" i="9"/>
  <c r="AR85" i="9"/>
  <c r="AR90" i="9"/>
  <c r="AR88" i="9"/>
  <c r="AR93" i="9"/>
  <c r="AR92" i="9" s="1"/>
  <c r="AR86" i="9"/>
  <c r="AR89" i="9"/>
  <c r="AR84" i="9"/>
  <c r="AZ86" i="9"/>
  <c r="AZ89" i="9"/>
  <c r="AZ93" i="9"/>
  <c r="AZ92" i="9" s="1"/>
  <c r="AZ85" i="9"/>
  <c r="AZ88" i="9"/>
  <c r="AZ84" i="9"/>
  <c r="AZ87" i="9"/>
  <c r="AZ90" i="9"/>
  <c r="BI87" i="9"/>
  <c r="BI86" i="9"/>
  <c r="BI90" i="9"/>
  <c r="BI88" i="9"/>
  <c r="BI93" i="9"/>
  <c r="BI92" i="9" s="1"/>
  <c r="BI89" i="9"/>
  <c r="BI84" i="9"/>
  <c r="BI85" i="9"/>
  <c r="BN85" i="9"/>
  <c r="BN87" i="9"/>
  <c r="BN89" i="9"/>
  <c r="BN86" i="9"/>
  <c r="BN90" i="9"/>
  <c r="BN93" i="9"/>
  <c r="BN92" i="9" s="1"/>
  <c r="BN88" i="9"/>
  <c r="BN84" i="9"/>
  <c r="AJ85" i="9"/>
  <c r="AJ86" i="9"/>
  <c r="AJ93" i="9"/>
  <c r="AJ92" i="9" s="1"/>
  <c r="AJ89" i="9"/>
  <c r="AJ84" i="9"/>
  <c r="AJ90" i="9"/>
  <c r="AJ87" i="9"/>
  <c r="AJ88" i="9"/>
  <c r="BG85" i="9"/>
  <c r="BG84" i="9"/>
  <c r="BG88" i="9"/>
  <c r="BG90" i="9"/>
  <c r="BG87" i="9"/>
  <c r="BG93" i="9"/>
  <c r="BG92" i="9" s="1"/>
  <c r="BG86" i="9"/>
  <c r="BG89" i="9"/>
  <c r="BR88" i="9"/>
  <c r="BR86" i="9"/>
  <c r="BR93" i="9"/>
  <c r="BR92" i="9" s="1"/>
  <c r="BR85" i="9"/>
  <c r="BR84" i="9"/>
  <c r="BR87" i="9"/>
  <c r="BR90" i="9"/>
  <c r="BR89" i="9"/>
  <c r="BF90" i="9"/>
  <c r="BF88" i="9"/>
  <c r="BF86" i="9"/>
  <c r="BF89" i="9"/>
  <c r="BF87" i="9"/>
  <c r="BF84" i="9"/>
  <c r="BF93" i="9"/>
  <c r="BF92" i="9" s="1"/>
  <c r="BF85" i="9"/>
  <c r="BH85" i="9"/>
  <c r="BH87" i="9"/>
  <c r="BH84" i="9"/>
  <c r="BH90" i="9"/>
  <c r="BH88" i="9"/>
  <c r="BH89" i="9"/>
  <c r="BH86" i="9"/>
  <c r="BH93" i="9"/>
  <c r="BH92" i="9" s="1"/>
  <c r="N101" i="10"/>
  <c r="E101" i="9"/>
  <c r="E99" i="9" s="1"/>
  <c r="E92" i="9" s="1"/>
  <c r="F101" i="9"/>
  <c r="F99" i="9" s="1"/>
  <c r="G101" i="9"/>
  <c r="G99" i="9" s="1"/>
  <c r="G92" i="9" s="1"/>
  <c r="H101" i="9"/>
  <c r="H99" i="9" s="1"/>
  <c r="H92" i="9" s="1"/>
  <c r="D99" i="9"/>
  <c r="D92" i="9" s="1"/>
  <c r="BW88" i="9"/>
  <c r="BW89" i="9"/>
  <c r="BW90" i="9"/>
  <c r="BW87" i="9"/>
  <c r="BW85" i="9"/>
  <c r="BW86" i="9"/>
  <c r="Q117" i="9"/>
  <c r="AD117" i="9"/>
  <c r="AH117" i="9"/>
  <c r="BT117" i="9"/>
  <c r="BK117" i="9"/>
  <c r="BL117" i="9"/>
  <c r="BL111" i="9" s="1"/>
  <c r="BL132" i="9" s="1"/>
  <c r="BE117" i="9"/>
  <c r="BU117" i="9"/>
  <c r="AM117" i="9"/>
  <c r="AJ117" i="9"/>
  <c r="BR117" i="9"/>
  <c r="AT117" i="9"/>
  <c r="Z117" i="9"/>
  <c r="AF117" i="9"/>
  <c r="AF111" i="9" s="1"/>
  <c r="AF132" i="9" s="1"/>
  <c r="AV117" i="9"/>
  <c r="BA117" i="9"/>
  <c r="BA111" i="9" s="1"/>
  <c r="BA132" i="9" s="1"/>
  <c r="AU117" i="9"/>
  <c r="AX117" i="9"/>
  <c r="AX111" i="9" s="1"/>
  <c r="AX132" i="9" s="1"/>
  <c r="S117" i="9"/>
  <c r="T117" i="9"/>
  <c r="R117" i="9"/>
  <c r="AG117" i="9"/>
  <c r="F92" i="9" l="1"/>
  <c r="L14" i="10"/>
  <c r="L35" i="10"/>
  <c r="D18" i="10"/>
  <c r="L9" i="10"/>
  <c r="L66" i="10"/>
  <c r="L70" i="10"/>
  <c r="L42" i="10"/>
  <c r="L67" i="10"/>
  <c r="L64" i="10"/>
  <c r="L68" i="10"/>
  <c r="L44" i="10"/>
  <c r="L65" i="10"/>
  <c r="L69" i="10"/>
  <c r="L43" i="10"/>
  <c r="D21" i="10"/>
  <c r="L21" i="10"/>
  <c r="L28" i="10"/>
  <c r="L12" i="10"/>
  <c r="L15" i="10"/>
  <c r="D10" i="10"/>
  <c r="M69" i="10"/>
  <c r="D15" i="10"/>
  <c r="D9" i="10"/>
  <c r="D11" i="10"/>
  <c r="L29" i="10"/>
  <c r="M65" i="10"/>
  <c r="L17" i="10"/>
  <c r="D14" i="10"/>
  <c r="L10" i="10"/>
  <c r="L56" i="10"/>
  <c r="L31" i="10"/>
  <c r="L19" i="10"/>
  <c r="D12" i="10"/>
  <c r="L11" i="10"/>
  <c r="M67" i="10"/>
  <c r="L57" i="10"/>
  <c r="D13" i="10"/>
  <c r="L18" i="10"/>
  <c r="D19" i="10"/>
  <c r="L13" i="10"/>
  <c r="L34" i="10"/>
  <c r="L32" i="10"/>
  <c r="D22" i="10"/>
  <c r="L27" i="10"/>
  <c r="D17" i="10"/>
  <c r="D20" i="10"/>
  <c r="L20" i="10"/>
  <c r="L30" i="10"/>
  <c r="D16" i="10"/>
  <c r="M70" i="10"/>
  <c r="L25" i="10"/>
  <c r="L16" i="10"/>
  <c r="L26" i="10"/>
  <c r="D23" i="10"/>
  <c r="L33" i="10"/>
  <c r="M66" i="10"/>
  <c r="L23" i="10"/>
  <c r="L24" i="10"/>
  <c r="M68" i="10"/>
  <c r="L22" i="10"/>
  <c r="L101" i="10"/>
  <c r="L48" i="10"/>
  <c r="L53" i="10"/>
  <c r="L54" i="10"/>
  <c r="L51" i="10"/>
  <c r="L50" i="10"/>
  <c r="L55" i="10"/>
  <c r="L52" i="10"/>
  <c r="L49" i="10"/>
  <c r="L47" i="10"/>
  <c r="L80" i="10"/>
  <c r="D43" i="10"/>
  <c r="D61" i="10"/>
  <c r="D53" i="10"/>
  <c r="D133" i="10"/>
  <c r="F134" i="10" s="1"/>
  <c r="F135" i="10" s="1"/>
  <c r="N129" i="10" s="1"/>
  <c r="L88" i="10"/>
  <c r="D59" i="10"/>
  <c r="D83" i="10"/>
  <c r="D47" i="10"/>
  <c r="L82" i="10"/>
  <c r="D45" i="10"/>
  <c r="D56" i="10"/>
  <c r="L45" i="10"/>
  <c r="D46" i="10"/>
  <c r="D58" i="10"/>
  <c r="D86" i="10"/>
  <c r="D60" i="10"/>
  <c r="L79" i="10"/>
  <c r="D55" i="10"/>
  <c r="D89" i="10"/>
  <c r="D48" i="10"/>
  <c r="D79" i="10"/>
  <c r="D44" i="10"/>
  <c r="L83" i="10"/>
  <c r="D81" i="10"/>
  <c r="D51" i="10"/>
  <c r="D50" i="10"/>
  <c r="D62" i="10"/>
  <c r="D80" i="10"/>
  <c r="D63" i="10"/>
  <c r="D52" i="10"/>
  <c r="D87" i="10"/>
  <c r="D82" i="10"/>
  <c r="D85" i="10"/>
  <c r="D88" i="10"/>
  <c r="L86" i="10"/>
  <c r="D49" i="10"/>
  <c r="D84" i="10"/>
  <c r="M64" i="10"/>
  <c r="L87" i="10"/>
  <c r="L46" i="10"/>
  <c r="L78" i="10"/>
  <c r="L85" i="10"/>
  <c r="D57" i="10"/>
  <c r="L81" i="10"/>
  <c r="D54" i="10"/>
  <c r="L84" i="10"/>
  <c r="D42" i="10"/>
  <c r="D78" i="10"/>
  <c r="BW94" i="9"/>
  <c r="BW93" i="9"/>
  <c r="BW74" i="9"/>
  <c r="BW83" i="9" s="1"/>
  <c r="BT111" i="9"/>
  <c r="BT132" i="9" s="1"/>
  <c r="AH111" i="9"/>
  <c r="AH132" i="9" s="1"/>
  <c r="AT111" i="9"/>
  <c r="AT132" i="9" s="1"/>
  <c r="AJ111" i="9"/>
  <c r="AJ132" i="9" s="1"/>
  <c r="BE111" i="9"/>
  <c r="BE132" i="9" s="1"/>
  <c r="AG111" i="9"/>
  <c r="AG132" i="9" s="1"/>
  <c r="AD111" i="9"/>
  <c r="AD132" i="9" s="1"/>
  <c r="AV111" i="9"/>
  <c r="AV132" i="9" s="1"/>
  <c r="BR111" i="9"/>
  <c r="BR132" i="9" s="1"/>
  <c r="BU111" i="9"/>
  <c r="BU132" i="9" s="1"/>
  <c r="AM111" i="9"/>
  <c r="AM132" i="9" s="1"/>
  <c r="R111" i="9"/>
  <c r="R132" i="9" s="1"/>
  <c r="Q111" i="9"/>
  <c r="Q132" i="9" s="1"/>
  <c r="AU111" i="9"/>
  <c r="AU132" i="9" s="1"/>
  <c r="BK111" i="9"/>
  <c r="BK132" i="9" s="1"/>
  <c r="T111" i="9"/>
  <c r="T132" i="9" s="1"/>
  <c r="S111" i="9"/>
  <c r="S132" i="9" s="1"/>
  <c r="Z111" i="9"/>
  <c r="Z132" i="9" s="1"/>
  <c r="AW117" i="9"/>
  <c r="AE117" i="9"/>
  <c r="BF117" i="9"/>
  <c r="BG117" i="9"/>
  <c r="BD117" i="9"/>
  <c r="K117" i="9"/>
  <c r="AR117" i="9"/>
  <c r="AI117" i="9"/>
  <c r="AB117" i="9"/>
  <c r="J117" i="9"/>
  <c r="F117" i="9"/>
  <c r="I117" i="9"/>
  <c r="BH117" i="9"/>
  <c r="Y117" i="9"/>
  <c r="AK117" i="9"/>
  <c r="W117" i="9"/>
  <c r="V117" i="9"/>
  <c r="D117" i="9"/>
  <c r="P117" i="9"/>
  <c r="N117" i="9"/>
  <c r="BJ117" i="9"/>
  <c r="AZ117" i="9"/>
  <c r="AQ117" i="9"/>
  <c r="O117" i="9"/>
  <c r="BO117" i="9"/>
  <c r="BB117" i="9"/>
  <c r="G117" i="9"/>
  <c r="L117" i="9"/>
  <c r="AO117" i="9"/>
  <c r="AN117" i="9"/>
  <c r="X117" i="9"/>
  <c r="AC117" i="9"/>
  <c r="BW117" i="9"/>
  <c r="BN117" i="9"/>
  <c r="BM117" i="9"/>
  <c r="M117" i="9"/>
  <c r="BV117" i="9"/>
  <c r="BI117" i="9"/>
  <c r="AY117" i="9"/>
  <c r="U117" i="9"/>
  <c r="BS117" i="9"/>
  <c r="E117" i="9"/>
  <c r="AP117" i="9"/>
  <c r="H117" i="9"/>
  <c r="AA117" i="9"/>
  <c r="BC117" i="9"/>
  <c r="AS117" i="9"/>
  <c r="BP117" i="9"/>
  <c r="BQ117" i="9"/>
  <c r="AL117" i="9"/>
  <c r="L72" i="10" l="1"/>
  <c r="L36" i="10"/>
  <c r="L71" i="10"/>
  <c r="L58" i="10"/>
  <c r="D100" i="10"/>
  <c r="D25" i="10"/>
  <c r="F25" i="10" s="1"/>
  <c r="C75" i="9" s="1"/>
  <c r="L37" i="10"/>
  <c r="N37" i="10" s="1"/>
  <c r="C76" i="9" s="1"/>
  <c r="C85" i="9" s="1"/>
  <c r="D24" i="10"/>
  <c r="D92" i="10"/>
  <c r="D91" i="10" s="1"/>
  <c r="L100" i="10" s="1"/>
  <c r="L90" i="10"/>
  <c r="D64" i="10"/>
  <c r="D65" i="10"/>
  <c r="F65" i="10" s="1"/>
  <c r="C77" i="9" s="1"/>
  <c r="C86" i="9" s="1"/>
  <c r="L59" i="10"/>
  <c r="N59" i="10" s="1"/>
  <c r="C78" i="9" s="1"/>
  <c r="C87" i="9" s="1"/>
  <c r="M72" i="10"/>
  <c r="N72" i="10" s="1"/>
  <c r="C79" i="9" s="1"/>
  <c r="C88" i="9" s="1"/>
  <c r="M71" i="10"/>
  <c r="E100" i="10" s="1"/>
  <c r="BW92" i="9"/>
  <c r="BW106" i="9" s="1"/>
  <c r="D93" i="10"/>
  <c r="F93" i="10" s="1"/>
  <c r="C80" i="9" s="1"/>
  <c r="C89" i="9" s="1"/>
  <c r="L91" i="10"/>
  <c r="N91" i="10" s="1"/>
  <c r="C81" i="9" s="1"/>
  <c r="C90" i="9" s="1"/>
  <c r="BP111" i="9"/>
  <c r="BP132" i="9" s="1"/>
  <c r="AP111" i="9"/>
  <c r="AP132" i="9" s="1"/>
  <c r="E111" i="9"/>
  <c r="E132" i="9" s="1"/>
  <c r="BS111" i="9"/>
  <c r="BS132" i="9" s="1"/>
  <c r="BV111" i="9"/>
  <c r="BV132" i="9" s="1"/>
  <c r="BW111" i="9"/>
  <c r="BW132" i="9" s="1"/>
  <c r="AN111" i="9"/>
  <c r="AN132" i="9" s="1"/>
  <c r="AO111" i="9"/>
  <c r="AO132" i="9" s="1"/>
  <c r="BB111" i="9"/>
  <c r="BB132" i="9" s="1"/>
  <c r="AZ111" i="9"/>
  <c r="AZ132" i="9" s="1"/>
  <c r="N111" i="9"/>
  <c r="N132" i="9" s="1"/>
  <c r="P111" i="9"/>
  <c r="P132" i="9" s="1"/>
  <c r="V111" i="9"/>
  <c r="V132" i="9" s="1"/>
  <c r="AK111" i="9"/>
  <c r="AK132" i="9" s="1"/>
  <c r="F111" i="9"/>
  <c r="F132" i="9" s="1"/>
  <c r="AI111" i="9"/>
  <c r="AI132" i="9" s="1"/>
  <c r="AR111" i="9"/>
  <c r="AR132" i="9" s="1"/>
  <c r="AE111" i="9"/>
  <c r="AE132" i="9" s="1"/>
  <c r="BQ111" i="9"/>
  <c r="BQ132" i="9" s="1"/>
  <c r="AS111" i="9"/>
  <c r="AS132" i="9" s="1"/>
  <c r="C132" i="9"/>
  <c r="M111" i="9"/>
  <c r="M132" i="9" s="1"/>
  <c r="AC111" i="9"/>
  <c r="AC132" i="9" s="1"/>
  <c r="L111" i="9"/>
  <c r="L132" i="9" s="1"/>
  <c r="BO111" i="9"/>
  <c r="BO132" i="9" s="1"/>
  <c r="AQ111" i="9"/>
  <c r="AQ132" i="9" s="1"/>
  <c r="BJ111" i="9"/>
  <c r="BJ132" i="9" s="1"/>
  <c r="W111" i="9"/>
  <c r="W132" i="9" s="1"/>
  <c r="Y111" i="9"/>
  <c r="Y132" i="9" s="1"/>
  <c r="BG111" i="9"/>
  <c r="BG132" i="9" s="1"/>
  <c r="BC111" i="9"/>
  <c r="BC132" i="9" s="1"/>
  <c r="AA111" i="9"/>
  <c r="AA132" i="9" s="1"/>
  <c r="AY111" i="9"/>
  <c r="AY132" i="9" s="1"/>
  <c r="BI111" i="9"/>
  <c r="BI132" i="9" s="1"/>
  <c r="BM111" i="9"/>
  <c r="BM132" i="9" s="1"/>
  <c r="O111" i="9"/>
  <c r="O132" i="9" s="1"/>
  <c r="D111" i="9"/>
  <c r="D132" i="9" s="1"/>
  <c r="BH111" i="9"/>
  <c r="BH132" i="9" s="1"/>
  <c r="J111" i="9"/>
  <c r="J132" i="9" s="1"/>
  <c r="K111" i="9"/>
  <c r="K132" i="9" s="1"/>
  <c r="AW111" i="9"/>
  <c r="AW132" i="9" s="1"/>
  <c r="AL111" i="9"/>
  <c r="AL132" i="9" s="1"/>
  <c r="H111" i="9"/>
  <c r="H132" i="9" s="1"/>
  <c r="U111" i="9"/>
  <c r="U132" i="9" s="1"/>
  <c r="BN111" i="9"/>
  <c r="BN132" i="9" s="1"/>
  <c r="X111" i="9"/>
  <c r="X132" i="9" s="1"/>
  <c r="G111" i="9"/>
  <c r="G132" i="9" s="1"/>
  <c r="I111" i="9"/>
  <c r="I132" i="9" s="1"/>
  <c r="AB111" i="9"/>
  <c r="AB132" i="9" s="1"/>
  <c r="BD111" i="9"/>
  <c r="BD132" i="9" s="1"/>
  <c r="BF111" i="9"/>
  <c r="BF132" i="9" s="1"/>
  <c r="C94" i="9" l="1"/>
  <c r="C93" i="9"/>
  <c r="C84" i="9"/>
  <c r="F100" i="10"/>
  <c r="N117" i="10"/>
  <c r="N123" i="10"/>
  <c r="N122" i="10"/>
  <c r="N120" i="10"/>
  <c r="N118" i="10"/>
  <c r="N121" i="10"/>
  <c r="N119" i="10"/>
  <c r="K74" i="9"/>
  <c r="K83" i="9" s="1"/>
  <c r="I74" i="9"/>
  <c r="I83" i="9" s="1"/>
  <c r="F74" i="9"/>
  <c r="F83" i="9" s="1"/>
  <c r="E74" i="9"/>
  <c r="E83" i="9" s="1"/>
  <c r="D74" i="9"/>
  <c r="D83" i="9" s="1"/>
  <c r="M100" i="10"/>
  <c r="N100" i="10" s="1"/>
  <c r="BW105" i="9"/>
  <c r="BW168" i="9" s="1"/>
  <c r="BW169" i="9" s="1"/>
  <c r="BW133" i="9" s="1"/>
  <c r="D168" i="9"/>
  <c r="D169" i="9" s="1"/>
  <c r="C92" i="9" l="1"/>
  <c r="D133" i="9"/>
  <c r="D171" i="9"/>
  <c r="P74" i="9"/>
  <c r="P83" i="9" s="1"/>
  <c r="AF74" i="9"/>
  <c r="AF83" i="9" s="1"/>
  <c r="AV74" i="9"/>
  <c r="AV83" i="9" s="1"/>
  <c r="BL74" i="9"/>
  <c r="BL83" i="9" s="1"/>
  <c r="Q74" i="9"/>
  <c r="Q83" i="9" s="1"/>
  <c r="AG74" i="9"/>
  <c r="AG83" i="9" s="1"/>
  <c r="AW74" i="9"/>
  <c r="AW83" i="9" s="1"/>
  <c r="BM74" i="9"/>
  <c r="BM83" i="9" s="1"/>
  <c r="R74" i="9"/>
  <c r="R83" i="9" s="1"/>
  <c r="AH74" i="9"/>
  <c r="AH83" i="9" s="1"/>
  <c r="AX74" i="9"/>
  <c r="AX83" i="9" s="1"/>
  <c r="BN74" i="9"/>
  <c r="BN83" i="9" s="1"/>
  <c r="S74" i="9"/>
  <c r="S83" i="9" s="1"/>
  <c r="AI74" i="9"/>
  <c r="AI83" i="9" s="1"/>
  <c r="AY74" i="9"/>
  <c r="AY83" i="9" s="1"/>
  <c r="BO74" i="9"/>
  <c r="BO83" i="9" s="1"/>
  <c r="T74" i="9"/>
  <c r="T83" i="9" s="1"/>
  <c r="AJ74" i="9"/>
  <c r="AJ83" i="9" s="1"/>
  <c r="AZ74" i="9"/>
  <c r="AZ83" i="9" s="1"/>
  <c r="BP74" i="9"/>
  <c r="BP83" i="9" s="1"/>
  <c r="U74" i="9"/>
  <c r="U83" i="9" s="1"/>
  <c r="AK74" i="9"/>
  <c r="AK83" i="9" s="1"/>
  <c r="BA74" i="9"/>
  <c r="BA83" i="9" s="1"/>
  <c r="BQ74" i="9"/>
  <c r="BQ83" i="9" s="1"/>
  <c r="V74" i="9"/>
  <c r="V83" i="9" s="1"/>
  <c r="AL74" i="9"/>
  <c r="AL83" i="9" s="1"/>
  <c r="BB74" i="9"/>
  <c r="BB83" i="9" s="1"/>
  <c r="BR74" i="9"/>
  <c r="BR83" i="9" s="1"/>
  <c r="W74" i="9"/>
  <c r="W83" i="9" s="1"/>
  <c r="AM74" i="9"/>
  <c r="AM83" i="9" s="1"/>
  <c r="BC74" i="9"/>
  <c r="BC83" i="9" s="1"/>
  <c r="BS74" i="9"/>
  <c r="BS83" i="9" s="1"/>
  <c r="X74" i="9"/>
  <c r="X83" i="9" s="1"/>
  <c r="AN74" i="9"/>
  <c r="AN83" i="9" s="1"/>
  <c r="BD74" i="9"/>
  <c r="BD83" i="9" s="1"/>
  <c r="BT74" i="9"/>
  <c r="BT83" i="9" s="1"/>
  <c r="Y74" i="9"/>
  <c r="Y83" i="9" s="1"/>
  <c r="AO74" i="9"/>
  <c r="AO83" i="9" s="1"/>
  <c r="BE74" i="9"/>
  <c r="BE83" i="9" s="1"/>
  <c r="BU74" i="9"/>
  <c r="BU83" i="9" s="1"/>
  <c r="Z74" i="9"/>
  <c r="Z83" i="9" s="1"/>
  <c r="AP74" i="9"/>
  <c r="AP83" i="9" s="1"/>
  <c r="BF74" i="9"/>
  <c r="BF83" i="9" s="1"/>
  <c r="BV74" i="9"/>
  <c r="BV83" i="9" s="1"/>
  <c r="AA74" i="9"/>
  <c r="AA83" i="9" s="1"/>
  <c r="AQ74" i="9"/>
  <c r="AQ83" i="9" s="1"/>
  <c r="BG74" i="9"/>
  <c r="BG83" i="9" s="1"/>
  <c r="AB74" i="9"/>
  <c r="AB83" i="9" s="1"/>
  <c r="AR74" i="9"/>
  <c r="AR83" i="9" s="1"/>
  <c r="BH74" i="9"/>
  <c r="BH83" i="9" s="1"/>
  <c r="M74" i="9"/>
  <c r="M83" i="9" s="1"/>
  <c r="AC74" i="9"/>
  <c r="AC83" i="9" s="1"/>
  <c r="AS74" i="9"/>
  <c r="AS83" i="9" s="1"/>
  <c r="BI74" i="9"/>
  <c r="BI83" i="9" s="1"/>
  <c r="N74" i="9"/>
  <c r="N83" i="9" s="1"/>
  <c r="AD74" i="9"/>
  <c r="AD83" i="9" s="1"/>
  <c r="AT74" i="9"/>
  <c r="AT83" i="9" s="1"/>
  <c r="BJ74" i="9"/>
  <c r="BJ83" i="9" s="1"/>
  <c r="O74" i="9"/>
  <c r="O83" i="9" s="1"/>
  <c r="AE74" i="9"/>
  <c r="AE83" i="9" s="1"/>
  <c r="AU74" i="9"/>
  <c r="AU83" i="9" s="1"/>
  <c r="BK74" i="9"/>
  <c r="BK83" i="9" s="1"/>
  <c r="N124" i="10"/>
  <c r="D112" i="10" s="1"/>
  <c r="C74" i="9"/>
  <c r="C83" i="9" s="1"/>
  <c r="L74" i="9"/>
  <c r="L83" i="9" s="1"/>
  <c r="J74" i="9"/>
  <c r="J83" i="9" s="1"/>
  <c r="G74" i="9"/>
  <c r="G83" i="9" s="1"/>
  <c r="H74" i="9"/>
  <c r="H83" i="9" s="1"/>
  <c r="AC104" i="10"/>
  <c r="AD104" i="10" s="1"/>
  <c r="D147" i="10"/>
  <c r="C168" i="9"/>
  <c r="D170" i="9"/>
  <c r="Z105" i="9" l="1"/>
  <c r="BE106" i="9"/>
  <c r="AO105" i="9"/>
  <c r="AQ167" i="9" s="1"/>
  <c r="BD105" i="9"/>
  <c r="X105" i="9"/>
  <c r="Z167" i="9" s="1"/>
  <c r="AM105" i="9"/>
  <c r="AO167" i="9" s="1"/>
  <c r="BQ105" i="9"/>
  <c r="AD105" i="9"/>
  <c r="AF167" i="9" s="1"/>
  <c r="AS105" i="9"/>
  <c r="AU167" i="9" s="1"/>
  <c r="BH105" i="9"/>
  <c r="BG105" i="9"/>
  <c r="BI167" i="9" s="1"/>
  <c r="BV105" i="9"/>
  <c r="BV168" i="9" s="1"/>
  <c r="BV169" i="9" s="1"/>
  <c r="BV133" i="9" s="1"/>
  <c r="BT105" i="9"/>
  <c r="BT168" i="9" s="1"/>
  <c r="BT169" i="9" s="1"/>
  <c r="BT133" i="9" s="1"/>
  <c r="BS105" i="9"/>
  <c r="BU167" i="9" s="1"/>
  <c r="BC105" i="9"/>
  <c r="BE167" i="9" s="1"/>
  <c r="W105" i="9"/>
  <c r="BR105" i="9"/>
  <c r="BT167" i="9" s="1"/>
  <c r="AL105" i="9"/>
  <c r="AN167" i="9" s="1"/>
  <c r="BA105" i="9"/>
  <c r="AK105" i="9"/>
  <c r="AM167" i="9" s="1"/>
  <c r="BP105" i="9"/>
  <c r="AZ105" i="9"/>
  <c r="AZ168" i="9" s="1"/>
  <c r="AZ169" i="9" s="1"/>
  <c r="AZ133" i="9" s="1"/>
  <c r="AJ105" i="9"/>
  <c r="AL167" i="9" s="1"/>
  <c r="T105" i="9"/>
  <c r="V167" i="9" s="1"/>
  <c r="BO105" i="9"/>
  <c r="AY105" i="9"/>
  <c r="BA167" i="9" s="1"/>
  <c r="AI105" i="9"/>
  <c r="AK167" i="9" s="1"/>
  <c r="S105" i="9"/>
  <c r="U167" i="9" s="1"/>
  <c r="BN105" i="9"/>
  <c r="AX105" i="9"/>
  <c r="AT105" i="9"/>
  <c r="AV167" i="9" s="1"/>
  <c r="BI105" i="9"/>
  <c r="BK167" i="9" s="1"/>
  <c r="M105" i="9"/>
  <c r="O167" i="9" s="1"/>
  <c r="AB105" i="9"/>
  <c r="AA105" i="9"/>
  <c r="AC167" i="9" s="1"/>
  <c r="AP105" i="9"/>
  <c r="AR167" i="9" s="1"/>
  <c r="BL105" i="9"/>
  <c r="AU105" i="9"/>
  <c r="AW167" i="9" s="1"/>
  <c r="BJ105" i="9"/>
  <c r="BJ168" i="9" s="1"/>
  <c r="BJ169" i="9" s="1"/>
  <c r="BJ133" i="9" s="1"/>
  <c r="N105" i="9"/>
  <c r="N168" i="9" s="1"/>
  <c r="N169" i="9" s="1"/>
  <c r="N133" i="9" s="1"/>
  <c r="AC105" i="9"/>
  <c r="AC168" i="9" s="1"/>
  <c r="AC169" i="9" s="1"/>
  <c r="AC133" i="9" s="1"/>
  <c r="AR105" i="9"/>
  <c r="AT167" i="9" s="1"/>
  <c r="AQ105" i="9"/>
  <c r="AQ168" i="9" s="1"/>
  <c r="AQ169" i="9" s="1"/>
  <c r="BF105" i="9"/>
  <c r="BH167" i="9" s="1"/>
  <c r="BU105" i="9"/>
  <c r="BW167" i="9" s="1"/>
  <c r="BW171" i="9" s="1"/>
  <c r="BW170" i="9" s="1"/>
  <c r="Y105" i="9"/>
  <c r="AA167" i="9" s="1"/>
  <c r="BK105" i="9"/>
  <c r="O105" i="9"/>
  <c r="BB105" i="9"/>
  <c r="AU106" i="9"/>
  <c r="BJ106" i="9"/>
  <c r="AT106" i="9"/>
  <c r="AD106" i="9"/>
  <c r="N106" i="9"/>
  <c r="BI106" i="9"/>
  <c r="AS106" i="9"/>
  <c r="AC106" i="9"/>
  <c r="M106" i="9"/>
  <c r="BH106" i="9"/>
  <c r="AR106" i="9"/>
  <c r="AB106" i="9"/>
  <c r="BG106" i="9"/>
  <c r="AQ106" i="9"/>
  <c r="AA106" i="9"/>
  <c r="BV106" i="9"/>
  <c r="BF106" i="9"/>
  <c r="AP106" i="9"/>
  <c r="Z106" i="9"/>
  <c r="BU106" i="9"/>
  <c r="AO106" i="9"/>
  <c r="Y106" i="9"/>
  <c r="BT106" i="9"/>
  <c r="X106" i="9"/>
  <c r="BS106" i="9"/>
  <c r="BC106" i="9"/>
  <c r="AM106" i="9"/>
  <c r="W106" i="9"/>
  <c r="BR106" i="9"/>
  <c r="BB106" i="9"/>
  <c r="AL106" i="9"/>
  <c r="BA106" i="9"/>
  <c r="AK106" i="9"/>
  <c r="AJ106" i="9"/>
  <c r="T106" i="9"/>
  <c r="S106" i="9"/>
  <c r="BL106" i="9"/>
  <c r="AH105" i="9"/>
  <c r="R105" i="9"/>
  <c r="BM105" i="9"/>
  <c r="AW105" i="9"/>
  <c r="AG105" i="9"/>
  <c r="Q105" i="9"/>
  <c r="AV105" i="9"/>
  <c r="AF105" i="9"/>
  <c r="P105" i="9"/>
  <c r="AE105" i="9"/>
  <c r="U105" i="9"/>
  <c r="AN105" i="9"/>
  <c r="V105" i="9"/>
  <c r="BI168" i="9"/>
  <c r="BI169" i="9" s="1"/>
  <c r="BI133" i="9" s="1"/>
  <c r="G106" i="9"/>
  <c r="H106" i="9"/>
  <c r="L106" i="9"/>
  <c r="L105" i="9"/>
  <c r="K106" i="9"/>
  <c r="K105" i="9"/>
  <c r="J106" i="9"/>
  <c r="J105" i="9"/>
  <c r="I105" i="9"/>
  <c r="I106" i="9"/>
  <c r="H105" i="9"/>
  <c r="H168" i="9" s="1"/>
  <c r="H169" i="9" s="1"/>
  <c r="H133" i="9" s="1"/>
  <c r="C169" i="9"/>
  <c r="AB109" i="10"/>
  <c r="AB105" i="10"/>
  <c r="AB104" i="10"/>
  <c r="AB107" i="10"/>
  <c r="AB106" i="10"/>
  <c r="AB108" i="10"/>
  <c r="BF168" i="9" l="1"/>
  <c r="BF169" i="9" s="1"/>
  <c r="BF133" i="9" s="1"/>
  <c r="AR168" i="9"/>
  <c r="AR169" i="9" s="1"/>
  <c r="AR133" i="9" s="1"/>
  <c r="BR168" i="9"/>
  <c r="BR169" i="9" s="1"/>
  <c r="BR133" i="9" s="1"/>
  <c r="AS168" i="9"/>
  <c r="AS169" i="9" s="1"/>
  <c r="AS133" i="9" s="1"/>
  <c r="AU168" i="9"/>
  <c r="AU169" i="9" s="1"/>
  <c r="AU133" i="9" s="1"/>
  <c r="BS168" i="9"/>
  <c r="BS169" i="9" s="1"/>
  <c r="BS133" i="9" s="1"/>
  <c r="AK168" i="9"/>
  <c r="AK169" i="9" s="1"/>
  <c r="AK133" i="9" s="1"/>
  <c r="T168" i="9"/>
  <c r="T169" i="9" s="1"/>
  <c r="T133" i="9" s="1"/>
  <c r="S168" i="9"/>
  <c r="S169" i="9" s="1"/>
  <c r="S133" i="9" s="1"/>
  <c r="AJ168" i="9"/>
  <c r="AJ169" i="9" s="1"/>
  <c r="AJ133" i="9" s="1"/>
  <c r="AL168" i="9"/>
  <c r="AL169" i="9" s="1"/>
  <c r="AL133" i="9" s="1"/>
  <c r="AT168" i="9"/>
  <c r="AT169" i="9" s="1"/>
  <c r="AT133" i="9" s="1"/>
  <c r="Z168" i="9"/>
  <c r="Z169" i="9" s="1"/>
  <c r="Z133" i="9" s="1"/>
  <c r="AB167" i="9"/>
  <c r="BV167" i="9"/>
  <c r="BV171" i="9" s="1"/>
  <c r="BV170" i="9" s="1"/>
  <c r="C171" i="9"/>
  <c r="C172" i="9" s="1"/>
  <c r="D172" i="9" s="1"/>
  <c r="BU168" i="9"/>
  <c r="BU169" i="9" s="1"/>
  <c r="BD168" i="9"/>
  <c r="BD169" i="9" s="1"/>
  <c r="BD133" i="9" s="1"/>
  <c r="BF167" i="9"/>
  <c r="BF171" i="9" s="1"/>
  <c r="BF170" i="9" s="1"/>
  <c r="AA168" i="9"/>
  <c r="AA169" i="9" s="1"/>
  <c r="AA133" i="9" s="1"/>
  <c r="AI106" i="9"/>
  <c r="AI168" i="9"/>
  <c r="AI169" i="9" s="1"/>
  <c r="AI133" i="9" s="1"/>
  <c r="BE105" i="9"/>
  <c r="BG167" i="9" s="1"/>
  <c r="AD168" i="9"/>
  <c r="AD169" i="9" s="1"/>
  <c r="AD133" i="9" s="1"/>
  <c r="AE167" i="9"/>
  <c r="BI171" i="9"/>
  <c r="BI170" i="9" s="1"/>
  <c r="X168" i="9"/>
  <c r="X169" i="9" s="1"/>
  <c r="X133" i="9" s="1"/>
  <c r="BQ106" i="9"/>
  <c r="BD106" i="9"/>
  <c r="BK106" i="9"/>
  <c r="AP168" i="9"/>
  <c r="AP169" i="9" s="1"/>
  <c r="AP133" i="9" s="1"/>
  <c r="Y168" i="9"/>
  <c r="Y169" i="9" s="1"/>
  <c r="Y133" i="9" s="1"/>
  <c r="AC171" i="9"/>
  <c r="AC170" i="9" s="1"/>
  <c r="BO106" i="9"/>
  <c r="BL167" i="9"/>
  <c r="AS167" i="9"/>
  <c r="AS171" i="9" s="1"/>
  <c r="AS170" i="9" s="1"/>
  <c r="BC168" i="9"/>
  <c r="BC169" i="9" s="1"/>
  <c r="BC133" i="9" s="1"/>
  <c r="AO168" i="9"/>
  <c r="AO169" i="9" s="1"/>
  <c r="AO133" i="9" s="1"/>
  <c r="AL171" i="9"/>
  <c r="AL170" i="9" s="1"/>
  <c r="BN106" i="9"/>
  <c r="BP106" i="9"/>
  <c r="M168" i="9"/>
  <c r="M169" i="9" s="1"/>
  <c r="M133" i="9" s="1"/>
  <c r="AD167" i="9"/>
  <c r="AB168" i="9"/>
  <c r="AB169" i="9" s="1"/>
  <c r="AX106" i="9"/>
  <c r="AY106" i="9"/>
  <c r="AZ106" i="9"/>
  <c r="BP167" i="9"/>
  <c r="BN168" i="9"/>
  <c r="BN169" i="9" s="1"/>
  <c r="BN133" i="9" s="1"/>
  <c r="BQ167" i="9"/>
  <c r="BO168" i="9"/>
  <c r="BO169" i="9" s="1"/>
  <c r="BO133" i="9" s="1"/>
  <c r="BR167" i="9"/>
  <c r="BP168" i="9"/>
  <c r="BP169" i="9" s="1"/>
  <c r="BP133" i="9" s="1"/>
  <c r="BJ167" i="9"/>
  <c r="BJ171" i="9" s="1"/>
  <c r="BJ170" i="9" s="1"/>
  <c r="BH168" i="9"/>
  <c r="BH169" i="9" s="1"/>
  <c r="BH133" i="9" s="1"/>
  <c r="AX168" i="9"/>
  <c r="AX169" i="9" s="1"/>
  <c r="AX133" i="9" s="1"/>
  <c r="AZ167" i="9"/>
  <c r="AZ171" i="9" s="1"/>
  <c r="AZ170" i="9" s="1"/>
  <c r="BS167" i="9"/>
  <c r="BS171" i="9" s="1"/>
  <c r="BS170" i="9" s="1"/>
  <c r="BQ168" i="9"/>
  <c r="BQ169" i="9" s="1"/>
  <c r="BQ133" i="9" s="1"/>
  <c r="AM168" i="9"/>
  <c r="AM169" i="9" s="1"/>
  <c r="AM133" i="9" s="1"/>
  <c r="BB167" i="9"/>
  <c r="O106" i="9"/>
  <c r="AY168" i="9"/>
  <c r="AY169" i="9" s="1"/>
  <c r="AY133" i="9" s="1"/>
  <c r="P167" i="9"/>
  <c r="BG168" i="9"/>
  <c r="BG169" i="9" s="1"/>
  <c r="BN167" i="9"/>
  <c r="BL168" i="9"/>
  <c r="BL169" i="9" s="1"/>
  <c r="BC167" i="9"/>
  <c r="BA168" i="9"/>
  <c r="BA169" i="9" s="1"/>
  <c r="BA133" i="9" s="1"/>
  <c r="Y167" i="9"/>
  <c r="W168" i="9"/>
  <c r="W169" i="9" s="1"/>
  <c r="W133" i="9" s="1"/>
  <c r="AV106" i="9"/>
  <c r="BM106" i="9"/>
  <c r="AP167" i="9"/>
  <c r="AN168" i="9"/>
  <c r="AN169" i="9" s="1"/>
  <c r="S167" i="9"/>
  <c r="Q168" i="9"/>
  <c r="Q169" i="9" s="1"/>
  <c r="Q133" i="9" s="1"/>
  <c r="T167" i="9"/>
  <c r="R168" i="9"/>
  <c r="R169" i="9" s="1"/>
  <c r="R133" i="9" s="1"/>
  <c r="P106" i="9"/>
  <c r="Q106" i="9"/>
  <c r="AW106" i="9"/>
  <c r="R106" i="9"/>
  <c r="U106" i="9"/>
  <c r="V106" i="9"/>
  <c r="BM167" i="9"/>
  <c r="BK168" i="9"/>
  <c r="BK169" i="9" s="1"/>
  <c r="AR171" i="9"/>
  <c r="AR170" i="9" s="1"/>
  <c r="R167" i="9"/>
  <c r="P168" i="9"/>
  <c r="P169" i="9" s="1"/>
  <c r="AG168" i="9"/>
  <c r="AG169" i="9" s="1"/>
  <c r="AG133" i="9" s="1"/>
  <c r="AI167" i="9"/>
  <c r="AJ167" i="9"/>
  <c r="AH168" i="9"/>
  <c r="AH169" i="9" s="1"/>
  <c r="AH133" i="9" s="1"/>
  <c r="AU171" i="9"/>
  <c r="AU170" i="9" s="1"/>
  <c r="W167" i="9"/>
  <c r="U168" i="9"/>
  <c r="U169" i="9" s="1"/>
  <c r="AH167" i="9"/>
  <c r="AF168" i="9"/>
  <c r="AF169" i="9" s="1"/>
  <c r="AY167" i="9"/>
  <c r="AW168" i="9"/>
  <c r="AW169" i="9" s="1"/>
  <c r="AW133" i="9" s="1"/>
  <c r="AQ133" i="9"/>
  <c r="AQ171" i="9"/>
  <c r="AQ170" i="9" s="1"/>
  <c r="AF106" i="9"/>
  <c r="AG106" i="9"/>
  <c r="AH106" i="9"/>
  <c r="AN106" i="9"/>
  <c r="AE106" i="9"/>
  <c r="BD167" i="9"/>
  <c r="BB168" i="9"/>
  <c r="BB169" i="9" s="1"/>
  <c r="AK171" i="9"/>
  <c r="AK170" i="9" s="1"/>
  <c r="X167" i="9"/>
  <c r="V168" i="9"/>
  <c r="V169" i="9" s="1"/>
  <c r="AG167" i="9"/>
  <c r="AE168" i="9"/>
  <c r="AE169" i="9" s="1"/>
  <c r="AE133" i="9" s="1"/>
  <c r="AV168" i="9"/>
  <c r="AV169" i="9" s="1"/>
  <c r="AX167" i="9"/>
  <c r="BM168" i="9"/>
  <c r="BM169" i="9" s="1"/>
  <c r="BM133" i="9" s="1"/>
  <c r="BO167" i="9"/>
  <c r="O168" i="9"/>
  <c r="O169" i="9" s="1"/>
  <c r="Q167" i="9"/>
  <c r="BT171" i="9"/>
  <c r="BT170" i="9" s="1"/>
  <c r="N167" i="9"/>
  <c r="N171" i="9" s="1"/>
  <c r="N170" i="9" s="1"/>
  <c r="L168" i="9"/>
  <c r="L169" i="9" s="1"/>
  <c r="L133" i="9" s="1"/>
  <c r="M167" i="9"/>
  <c r="K168" i="9"/>
  <c r="K169" i="9" s="1"/>
  <c r="K133" i="9" s="1"/>
  <c r="J168" i="9"/>
  <c r="J169" i="9" s="1"/>
  <c r="J133" i="9" s="1"/>
  <c r="L167" i="9"/>
  <c r="K167" i="9"/>
  <c r="I168" i="9"/>
  <c r="I169" i="9" s="1"/>
  <c r="I133" i="9" s="1"/>
  <c r="J167" i="9"/>
  <c r="C105" i="9"/>
  <c r="E167" i="9" s="1"/>
  <c r="C106" i="9"/>
  <c r="G105" i="9"/>
  <c r="C133" i="9"/>
  <c r="C174" i="9"/>
  <c r="B173" i="9" s="1"/>
  <c r="F106" i="9"/>
  <c r="E106" i="9"/>
  <c r="BR171" i="9" l="1"/>
  <c r="BR170" i="9" s="1"/>
  <c r="BD171" i="9"/>
  <c r="BD170" i="9" s="1"/>
  <c r="T171" i="9"/>
  <c r="T170" i="9" s="1"/>
  <c r="AT171" i="9"/>
  <c r="AT170" i="9" s="1"/>
  <c r="AD171" i="9"/>
  <c r="AD170" i="9" s="1"/>
  <c r="Z171" i="9"/>
  <c r="Z170" i="9" s="1"/>
  <c r="S171" i="9"/>
  <c r="S170" i="9" s="1"/>
  <c r="BC171" i="9"/>
  <c r="BC170" i="9" s="1"/>
  <c r="AJ171" i="9"/>
  <c r="AJ170" i="9" s="1"/>
  <c r="BO171" i="9"/>
  <c r="BO170" i="9" s="1"/>
  <c r="AA171" i="9"/>
  <c r="AA170" i="9" s="1"/>
  <c r="AY171" i="9"/>
  <c r="AY170" i="9" s="1"/>
  <c r="Y171" i="9"/>
  <c r="Y170" i="9" s="1"/>
  <c r="AI171" i="9"/>
  <c r="AI170" i="9" s="1"/>
  <c r="C170" i="9"/>
  <c r="BU133" i="9"/>
  <c r="BU171" i="9"/>
  <c r="BU170" i="9" s="1"/>
  <c r="X171" i="9"/>
  <c r="X170" i="9" s="1"/>
  <c r="AP171" i="9"/>
  <c r="AP170" i="9" s="1"/>
  <c r="BE168" i="9"/>
  <c r="BE169" i="9" s="1"/>
  <c r="M171" i="9"/>
  <c r="M170" i="9" s="1"/>
  <c r="Q171" i="9"/>
  <c r="Q170" i="9" s="1"/>
  <c r="AO171" i="9"/>
  <c r="AO170" i="9" s="1"/>
  <c r="BP171" i="9"/>
  <c r="BP170" i="9" s="1"/>
  <c r="BN171" i="9"/>
  <c r="BN170" i="9" s="1"/>
  <c r="AG171" i="9"/>
  <c r="AG170" i="9" s="1"/>
  <c r="BL171" i="9"/>
  <c r="BL170" i="9" s="1"/>
  <c r="BL133" i="9"/>
  <c r="AX171" i="9"/>
  <c r="AX170" i="9" s="1"/>
  <c r="AM171" i="9"/>
  <c r="AM170" i="9" s="1"/>
  <c r="W171" i="9"/>
  <c r="W170" i="9" s="1"/>
  <c r="AB133" i="9"/>
  <c r="AB171" i="9"/>
  <c r="AB170" i="9" s="1"/>
  <c r="BG171" i="9"/>
  <c r="BG170" i="9" s="1"/>
  <c r="BG133" i="9"/>
  <c r="BQ171" i="9"/>
  <c r="BQ170" i="9" s="1"/>
  <c r="BA171" i="9"/>
  <c r="BA170" i="9" s="1"/>
  <c r="BH171" i="9"/>
  <c r="BH170" i="9" s="1"/>
  <c r="BB133" i="9"/>
  <c r="BB171" i="9"/>
  <c r="BB170" i="9" s="1"/>
  <c r="AH171" i="9"/>
  <c r="AH170" i="9" s="1"/>
  <c r="AE171" i="9"/>
  <c r="AE170" i="9" s="1"/>
  <c r="U133" i="9"/>
  <c r="U171" i="9"/>
  <c r="U170" i="9" s="1"/>
  <c r="P133" i="9"/>
  <c r="P171" i="9"/>
  <c r="P170" i="9" s="1"/>
  <c r="BK133" i="9"/>
  <c r="BK171" i="9"/>
  <c r="BK170" i="9" s="1"/>
  <c r="AN133" i="9"/>
  <c r="AN171" i="9"/>
  <c r="AN170" i="9" s="1"/>
  <c r="V133" i="9"/>
  <c r="V171" i="9"/>
  <c r="V170" i="9" s="1"/>
  <c r="R171" i="9"/>
  <c r="R170" i="9" s="1"/>
  <c r="BM171" i="9"/>
  <c r="BM170" i="9" s="1"/>
  <c r="O133" i="9"/>
  <c r="O171" i="9"/>
  <c r="O170" i="9" s="1"/>
  <c r="AV171" i="9"/>
  <c r="AV170" i="9" s="1"/>
  <c r="AV133" i="9"/>
  <c r="AF133" i="9"/>
  <c r="AF171" i="9"/>
  <c r="AF170" i="9" s="1"/>
  <c r="AW171" i="9"/>
  <c r="AW170" i="9" s="1"/>
  <c r="L171" i="9"/>
  <c r="L170" i="9" s="1"/>
  <c r="K171" i="9"/>
  <c r="K170" i="9" s="1"/>
  <c r="J171" i="9"/>
  <c r="J170" i="9" s="1"/>
  <c r="I167" i="9"/>
  <c r="I171" i="9" s="1"/>
  <c r="I170" i="9" s="1"/>
  <c r="G168" i="9"/>
  <c r="G169" i="9" s="1"/>
  <c r="G133" i="9" s="1"/>
  <c r="D174" i="9"/>
  <c r="E105" i="9"/>
  <c r="E168" i="9" s="1"/>
  <c r="E169" i="9" s="1"/>
  <c r="E171" i="9" s="1"/>
  <c r="E170" i="9" s="1"/>
  <c r="F105" i="9"/>
  <c r="A173" i="9"/>
  <c r="E172" i="9" l="1"/>
  <c r="BE133" i="9"/>
  <c r="BE171" i="9"/>
  <c r="BE170" i="9" s="1"/>
  <c r="C173" i="9"/>
  <c r="G167" i="9"/>
  <c r="H167" i="9"/>
  <c r="F168" i="9"/>
  <c r="F169" i="9" l="1"/>
  <c r="F133" i="9" s="1"/>
  <c r="L112" i="10"/>
  <c r="N126" i="10" s="1"/>
  <c r="N125" i="10"/>
  <c r="G171" i="9"/>
  <c r="G170" i="9" s="1"/>
  <c r="H171" i="9"/>
  <c r="H170" i="9" s="1"/>
  <c r="V102" i="10"/>
  <c r="U107" i="10" s="1"/>
  <c r="D127" i="10"/>
  <c r="F128" i="10" s="1"/>
  <c r="F129" i="10" s="1"/>
  <c r="N128" i="10" s="1"/>
  <c r="E133" i="9"/>
  <c r="D106" i="9"/>
  <c r="D105" i="9" l="1"/>
  <c r="F167" i="9" s="1"/>
  <c r="F171" i="9" s="1"/>
  <c r="U102" i="10"/>
  <c r="U104" i="10"/>
  <c r="W102" i="10"/>
  <c r="U106" i="10"/>
  <c r="N132" i="10"/>
  <c r="F152" i="10" s="1"/>
  <c r="F154" i="10" s="1"/>
  <c r="F157" i="10" s="1"/>
  <c r="N134" i="10" s="1"/>
  <c r="U103" i="10"/>
  <c r="U105" i="10"/>
  <c r="N130" i="10"/>
  <c r="F170" i="9" l="1"/>
  <c r="F172" i="9"/>
  <c r="E174" i="9"/>
  <c r="N144" i="10"/>
  <c r="D173" i="9" l="1"/>
  <c r="F174" i="9"/>
  <c r="E173" i="9" s="1"/>
  <c r="G172" i="9" l="1"/>
  <c r="H172" i="9" s="1"/>
  <c r="I172" i="9" s="1"/>
  <c r="G174" i="9"/>
  <c r="F173" i="9" s="1"/>
  <c r="H174" i="9" l="1"/>
  <c r="G173" i="9" s="1"/>
  <c r="J172" i="9"/>
  <c r="K172" i="9" s="1"/>
  <c r="L172" i="9" s="1"/>
  <c r="I174" i="9" l="1"/>
  <c r="H173" i="9" s="1"/>
  <c r="J174" i="9" l="1"/>
  <c r="I173" i="9" s="1"/>
  <c r="K174" i="9" l="1"/>
  <c r="M172" i="9"/>
  <c r="J173" i="9" l="1"/>
  <c r="L174" i="9"/>
  <c r="K173" i="9" s="1"/>
  <c r="N172" i="9"/>
  <c r="M174" i="9" l="1"/>
  <c r="O172" i="9"/>
  <c r="N174" i="9" l="1"/>
  <c r="L173" i="9"/>
  <c r="P172" i="9"/>
  <c r="O174" i="9" l="1"/>
  <c r="N173" i="9" s="1"/>
  <c r="M173" i="9"/>
  <c r="Q172" i="9"/>
  <c r="P174" i="9" l="1"/>
  <c r="O173" i="9" s="1"/>
  <c r="R172" i="9"/>
  <c r="Q174" i="9" l="1"/>
  <c r="P173" i="9" s="1"/>
  <c r="S172" i="9"/>
  <c r="R174" i="9" l="1"/>
  <c r="Q173" i="9" s="1"/>
  <c r="T172" i="9"/>
  <c r="S174" i="9" l="1"/>
  <c r="R173" i="9" s="1"/>
  <c r="U172" i="9"/>
  <c r="T174" i="9" l="1"/>
  <c r="S173" i="9" s="1"/>
  <c r="V172" i="9"/>
  <c r="U174" i="9" l="1"/>
  <c r="T173" i="9" s="1"/>
  <c r="W172" i="9"/>
  <c r="V174" i="9" l="1"/>
  <c r="U173" i="9" s="1"/>
  <c r="X172" i="9"/>
  <c r="W174" i="9" l="1"/>
  <c r="V173" i="9" s="1"/>
  <c r="Y172" i="9"/>
  <c r="X174" i="9" l="1"/>
  <c r="W173" i="9" s="1"/>
  <c r="Z172" i="9"/>
  <c r="Y174" i="9" l="1"/>
  <c r="X173" i="9" s="1"/>
  <c r="AA172" i="9"/>
  <c r="Z174" i="9" l="1"/>
  <c r="AB172" i="9"/>
  <c r="Y173" i="9" l="1"/>
  <c r="AA174" i="9"/>
  <c r="Z173" i="9" s="1"/>
  <c r="AC172" i="9"/>
  <c r="AB174" i="9" l="1"/>
  <c r="AD172" i="9"/>
  <c r="AA173" i="9" l="1"/>
  <c r="AC174" i="9"/>
  <c r="AB173" i="9" s="1"/>
  <c r="AE172" i="9"/>
  <c r="AD174" i="9" l="1"/>
  <c r="AC173" i="9" s="1"/>
  <c r="AF172" i="9"/>
  <c r="AE174" i="9" l="1"/>
  <c r="AD173" i="9" s="1"/>
  <c r="AG172" i="9"/>
  <c r="AF174" i="9" l="1"/>
  <c r="AE173" i="9" s="1"/>
  <c r="AH172" i="9"/>
  <c r="AG174" i="9" l="1"/>
  <c r="AF173" i="9" s="1"/>
  <c r="AI172" i="9"/>
  <c r="AH174" i="9" l="1"/>
  <c r="AG173" i="9" s="1"/>
  <c r="AJ172" i="9"/>
  <c r="AI174" i="9" l="1"/>
  <c r="AH173" i="9" s="1"/>
  <c r="AK172" i="9"/>
  <c r="AJ174" i="9" l="1"/>
  <c r="AL172" i="9"/>
  <c r="AI173" i="9" l="1"/>
  <c r="AK174" i="9"/>
  <c r="AM172" i="9"/>
  <c r="AJ173" i="9" l="1"/>
  <c r="AL174" i="9"/>
  <c r="AK173" i="9" s="1"/>
  <c r="AN172" i="9"/>
  <c r="AM174" i="9" l="1"/>
  <c r="AL173" i="9" s="1"/>
  <c r="AO172" i="9"/>
  <c r="AN174" i="9" l="1"/>
  <c r="AM173" i="9" s="1"/>
  <c r="AP172" i="9"/>
  <c r="AO174" i="9" l="1"/>
  <c r="AN173" i="9" s="1"/>
  <c r="AQ172" i="9"/>
  <c r="AP174" i="9" l="1"/>
  <c r="AO173" i="9" s="1"/>
  <c r="AR172" i="9"/>
  <c r="AQ174" i="9" l="1"/>
  <c r="AP173" i="9" s="1"/>
  <c r="AS172" i="9"/>
  <c r="AR174" i="9" l="1"/>
  <c r="AQ173" i="9" s="1"/>
  <c r="AT172" i="9"/>
  <c r="AS174" i="9" l="1"/>
  <c r="AR173" i="9" s="1"/>
  <c r="AU172" i="9"/>
  <c r="AT174" i="9" l="1"/>
  <c r="AS173" i="9" s="1"/>
  <c r="AV172" i="9"/>
  <c r="AU174" i="9" l="1"/>
  <c r="AW172" i="9"/>
  <c r="AV174" i="9" l="1"/>
  <c r="AU173" i="9" s="1"/>
  <c r="AT173" i="9"/>
  <c r="AX172" i="9"/>
  <c r="AW174" i="9" l="1"/>
  <c r="AV173" i="9" s="1"/>
  <c r="AY172" i="9"/>
  <c r="AX174" i="9" l="1"/>
  <c r="AW173" i="9" s="1"/>
  <c r="AZ172" i="9"/>
  <c r="AY174" i="9" l="1"/>
  <c r="AX173" i="9" s="1"/>
  <c r="BA172" i="9"/>
  <c r="AZ174" i="9" l="1"/>
  <c r="BB172" i="9"/>
  <c r="AY173" i="9" l="1"/>
  <c r="BA174" i="9"/>
  <c r="BB174" i="9" s="1"/>
  <c r="BA173" i="9" s="1"/>
  <c r="BC172" i="9"/>
  <c r="AZ173" i="9" l="1"/>
  <c r="BC174" i="9"/>
  <c r="BB173" i="9" s="1"/>
  <c r="BD172" i="9"/>
  <c r="BD174" i="9" l="1"/>
  <c r="BE172" i="9"/>
  <c r="BC173" i="9" l="1"/>
  <c r="BE174" i="9"/>
  <c r="BD173" i="9" s="1"/>
  <c r="BF172" i="9"/>
  <c r="BF174" i="9" l="1"/>
  <c r="BE173" i="9" s="1"/>
  <c r="BG172" i="9"/>
  <c r="BG174" i="9" l="1"/>
  <c r="BF173" i="9" s="1"/>
  <c r="BH172" i="9"/>
  <c r="BH174" i="9" l="1"/>
  <c r="BG173" i="9" s="1"/>
  <c r="BI172" i="9"/>
  <c r="BI174" i="9" l="1"/>
  <c r="BH173" i="9" s="1"/>
  <c r="BJ172" i="9"/>
  <c r="BJ174" i="9" l="1"/>
  <c r="BI173" i="9" s="1"/>
  <c r="BK172" i="9"/>
  <c r="BK174" i="9" l="1"/>
  <c r="BJ173" i="9" s="1"/>
  <c r="BL172" i="9"/>
  <c r="BL174" i="9" l="1"/>
  <c r="BK173" i="9" s="1"/>
  <c r="BM172" i="9"/>
  <c r="BM174" i="9" l="1"/>
  <c r="BL173" i="9" s="1"/>
  <c r="BN172" i="9"/>
  <c r="BN174" i="9" l="1"/>
  <c r="BM173" i="9" s="1"/>
  <c r="BO172" i="9"/>
  <c r="BO174" i="9" l="1"/>
  <c r="BN173" i="9" s="1"/>
  <c r="BP172" i="9"/>
  <c r="BP174" i="9" l="1"/>
  <c r="BO173" i="9" s="1"/>
  <c r="BQ172" i="9"/>
  <c r="BQ174" i="9" l="1"/>
  <c r="BP173" i="9" s="1"/>
  <c r="BR172" i="9"/>
  <c r="BR174" i="9" l="1"/>
  <c r="BS172" i="9"/>
  <c r="BQ173" i="9" l="1"/>
  <c r="BS174" i="9"/>
  <c r="BR173" i="9" s="1"/>
  <c r="BT172" i="9"/>
  <c r="BT174" i="9" l="1"/>
  <c r="BS173" i="9" s="1"/>
  <c r="BU172" i="9"/>
  <c r="BU174" i="9" l="1"/>
  <c r="BT173" i="9" s="1"/>
  <c r="BV172" i="9"/>
  <c r="BV174" i="9" l="1"/>
  <c r="BU173" i="9" s="1"/>
  <c r="BW172" i="9"/>
  <c r="BW174" i="9" l="1"/>
  <c r="BV173" i="9" l="1"/>
  <c r="C176" i="9" s="1"/>
  <c r="A174" i="9"/>
  <c r="I178" i="9" l="1"/>
  <c r="E178" i="9"/>
  <c r="F178" i="9"/>
  <c r="BK178" i="9"/>
  <c r="Z178" i="9"/>
  <c r="S178" i="9"/>
  <c r="AZ178" i="9"/>
  <c r="AN178" i="9"/>
  <c r="AV178" i="9"/>
  <c r="W178" i="9"/>
  <c r="BI178" i="9"/>
  <c r="X178" i="9"/>
  <c r="AO178" i="9"/>
  <c r="BT178" i="9"/>
  <c r="AM178" i="9"/>
  <c r="BM178" i="9"/>
  <c r="BJ178" i="9"/>
  <c r="AB178" i="9"/>
  <c r="AX178" i="9"/>
  <c r="AS178" i="9"/>
  <c r="BR178" i="9"/>
  <c r="U178" i="9"/>
  <c r="T178" i="9"/>
  <c r="M178" i="9"/>
  <c r="BG178" i="9"/>
  <c r="AT178" i="9"/>
  <c r="AY178" i="9"/>
  <c r="G178" i="9"/>
  <c r="AR178" i="9"/>
  <c r="N178" i="9"/>
  <c r="BN178" i="9"/>
  <c r="BQ178" i="9"/>
  <c r="AH178" i="9"/>
  <c r="O178" i="9"/>
  <c r="AG178" i="9"/>
  <c r="BU178" i="9"/>
  <c r="BH178" i="9"/>
  <c r="BD178" i="9"/>
  <c r="AD178" i="9"/>
  <c r="BL178" i="9"/>
  <c r="AE178" i="9"/>
  <c r="V178" i="9"/>
  <c r="AL178" i="9"/>
  <c r="AI178" i="9"/>
  <c r="AJ178" i="9"/>
  <c r="BB178" i="9"/>
  <c r="D178" i="9"/>
  <c r="C178" i="9"/>
  <c r="C175" i="9" s="1"/>
  <c r="AW178" i="9"/>
  <c r="L178" i="9"/>
  <c r="BF178" i="9"/>
  <c r="BA178" i="9"/>
  <c r="P178" i="9"/>
  <c r="BW178" i="9"/>
  <c r="BC178" i="9"/>
  <c r="AQ178" i="9"/>
  <c r="K178" i="9"/>
  <c r="AK178" i="9"/>
  <c r="BS178" i="9"/>
  <c r="BV178" i="9"/>
  <c r="AC178" i="9"/>
  <c r="Y178" i="9"/>
  <c r="AU178" i="9"/>
  <c r="AA178" i="9"/>
  <c r="Q178" i="9"/>
  <c r="Q175" i="9" s="1"/>
  <c r="AF178" i="9"/>
  <c r="J178" i="9"/>
  <c r="BO178" i="9"/>
  <c r="AP178" i="9"/>
  <c r="BP178" i="9"/>
  <c r="H178" i="9"/>
  <c r="BE178" i="9"/>
  <c r="R178" i="9"/>
  <c r="AW175" i="9" l="1"/>
  <c r="AA175" i="9"/>
  <c r="I175" i="9"/>
  <c r="J175" i="9"/>
  <c r="BV175" i="9"/>
  <c r="T175" i="9"/>
  <c r="V175" i="9"/>
  <c r="AY175" i="9"/>
  <c r="BF175" i="9"/>
  <c r="BO175" i="9"/>
  <c r="O175" i="9"/>
  <c r="S175" i="9"/>
  <c r="F175" i="9"/>
  <c r="BD175" i="9"/>
  <c r="BU175" i="9"/>
  <c r="P175" i="9"/>
  <c r="BH175" i="9"/>
  <c r="AZ175" i="9"/>
  <c r="AD175" i="9"/>
  <c r="BA175" i="9"/>
  <c r="AE175" i="9"/>
  <c r="BL175" i="9"/>
  <c r="BJ175" i="9"/>
  <c r="BI175" i="9"/>
  <c r="L175" i="9"/>
  <c r="BR175" i="9"/>
  <c r="W175" i="9"/>
  <c r="X175" i="9"/>
  <c r="AP175" i="9"/>
  <c r="AF175" i="9"/>
  <c r="AK175" i="9"/>
  <c r="AR175" i="9"/>
  <c r="AJ175" i="9"/>
  <c r="AC175" i="9"/>
  <c r="AV175" i="9"/>
  <c r="BS175" i="9"/>
  <c r="AS175" i="9"/>
  <c r="BM175" i="9"/>
  <c r="AO175" i="9"/>
  <c r="BG175" i="9"/>
  <c r="AB175" i="9"/>
  <c r="Z175" i="9"/>
  <c r="BW175" i="9"/>
  <c r="M175" i="9"/>
  <c r="BB175" i="9"/>
  <c r="N175" i="9"/>
  <c r="AT175" i="9"/>
  <c r="H175" i="9"/>
  <c r="AI175" i="9"/>
  <c r="AN175" i="9"/>
  <c r="BQ175" i="9"/>
  <c r="BE175" i="9"/>
  <c r="AH175" i="9"/>
  <c r="BN175" i="9"/>
  <c r="BT175" i="9"/>
  <c r="R175" i="9"/>
  <c r="BC175" i="9"/>
  <c r="AL175" i="9"/>
  <c r="AX175" i="9"/>
  <c r="AM175" i="9"/>
  <c r="G175" i="9"/>
  <c r="U175" i="9"/>
  <c r="AU175" i="9"/>
  <c r="BP175" i="9"/>
  <c r="Y175" i="9"/>
  <c r="AG175" i="9"/>
  <c r="K175" i="9"/>
  <c r="A175" i="9"/>
  <c r="D175" i="9"/>
  <c r="BK175" i="9"/>
  <c r="E175" i="9"/>
  <c r="AQ175" i="9"/>
</calcChain>
</file>

<file path=xl/sharedStrings.xml><?xml version="1.0" encoding="utf-8"?>
<sst xmlns="http://schemas.openxmlformats.org/spreadsheetml/2006/main" count="1023" uniqueCount="694">
  <si>
    <t>ESTIMATIVA DE VENDAS</t>
  </si>
  <si>
    <t>FATURAMENTO</t>
  </si>
  <si>
    <t>M1</t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</si>
  <si>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</si>
  <si>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</si>
  <si>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</si>
  <si>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</si>
  <si>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</si>
  <si>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</si>
  <si>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</si>
  <si>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</si>
  <si>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</si>
  <si>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M11</t>
  </si>
  <si>
    <t>M12</t>
  </si>
  <si>
    <t>M13</t>
  </si>
  <si>
    <t>M14</t>
  </si>
  <si>
    <t>M15</t>
  </si>
  <si>
    <t>M16</t>
  </si>
  <si>
    <t>M17</t>
  </si>
  <si>
    <t>M18</t>
  </si>
  <si>
    <t>M19</t>
  </si>
  <si>
    <t>M20</t>
  </si>
  <si>
    <t>M21</t>
  </si>
  <si>
    <t>M22</t>
  </si>
  <si>
    <t>M23</t>
  </si>
  <si>
    <t>M24</t>
  </si>
  <si>
    <t>M25</t>
  </si>
  <si>
    <t>M26</t>
  </si>
  <si>
    <t>M27</t>
  </si>
  <si>
    <t>M28</t>
  </si>
  <si>
    <t>M29</t>
  </si>
  <si>
    <t>M30</t>
  </si>
  <si>
    <t>M31</t>
  </si>
  <si>
    <t>M32</t>
  </si>
  <si>
    <t>M33</t>
  </si>
  <si>
    <t>M34</t>
  </si>
  <si>
    <t>M35</t>
  </si>
  <si>
    <t>M36</t>
  </si>
  <si>
    <t>M37</t>
  </si>
  <si>
    <t>M38</t>
  </si>
  <si>
    <t>M39</t>
  </si>
  <si>
    <t>M40</t>
  </si>
  <si>
    <t>M41</t>
  </si>
  <si>
    <t>M42</t>
  </si>
  <si>
    <t>M43</t>
  </si>
  <si>
    <t>M44</t>
  </si>
  <si>
    <t>M45</t>
  </si>
  <si>
    <t>M46</t>
  </si>
  <si>
    <t>M47</t>
  </si>
  <si>
    <t>M48</t>
  </si>
  <si>
    <t>M49</t>
  </si>
  <si>
    <t>M50</t>
  </si>
  <si>
    <t>M51</t>
  </si>
  <si>
    <t>M52</t>
  </si>
  <si>
    <t>M53</t>
  </si>
  <si>
    <t>M54</t>
  </si>
  <si>
    <t>M55</t>
  </si>
  <si>
    <t>M56</t>
  </si>
  <si>
    <t>M57</t>
  </si>
  <si>
    <t>M58</t>
  </si>
  <si>
    <t>M59</t>
  </si>
  <si>
    <t>M60</t>
  </si>
  <si>
    <t>M61</t>
  </si>
  <si>
    <t>M62</t>
  </si>
  <si>
    <t>M63</t>
  </si>
  <si>
    <t>M64</t>
  </si>
  <si>
    <t>M65</t>
  </si>
  <si>
    <t>M66</t>
  </si>
  <si>
    <t>M67</t>
  </si>
  <si>
    <t>M68</t>
  </si>
  <si>
    <t>M69</t>
  </si>
  <si>
    <t>M70</t>
  </si>
  <si>
    <t>M71</t>
  </si>
  <si>
    <t>M72</t>
  </si>
  <si>
    <t>M73</t>
  </si>
  <si>
    <t>Payback (meses)</t>
  </si>
  <si>
    <t>DMM SUPER</t>
  </si>
  <si>
    <t>DMM BKO</t>
  </si>
  <si>
    <t>Produto</t>
  </si>
  <si>
    <t>Real NET</t>
  </si>
  <si>
    <t>Real Claro</t>
  </si>
  <si>
    <t>Unit</t>
  </si>
  <si>
    <t>TOP HD COM PO</t>
  </si>
  <si>
    <t>TOP HD SEM PO</t>
  </si>
  <si>
    <t>MIX HD COM PO</t>
  </si>
  <si>
    <t>MIX HD SEM PO</t>
  </si>
  <si>
    <t>FACIL HD</t>
  </si>
  <si>
    <t>FACIL SD</t>
  </si>
  <si>
    <t>BLUE TV</t>
  </si>
  <si>
    <t>TOP HD</t>
  </si>
  <si>
    <t>MIX HD</t>
  </si>
  <si>
    <t>MIX SD</t>
  </si>
  <si>
    <t>LIGHT SD</t>
  </si>
  <si>
    <t>NET TV CORP HD</t>
  </si>
  <si>
    <t>NET TV PLUS HD</t>
  </si>
  <si>
    <t>NET TV COMPACTO HD</t>
  </si>
  <si>
    <t>VIRTUA 240 MB</t>
  </si>
  <si>
    <t>VIRTUA 60 MB</t>
  </si>
  <si>
    <t>VIRTUA 5 MB</t>
  </si>
  <si>
    <t>VIRTUA 1 / 2 MB</t>
  </si>
  <si>
    <t>BLUE INTERNET</t>
  </si>
  <si>
    <t>CLARO INTERNET MAIS 80GB</t>
  </si>
  <si>
    <t>CLARO INTERNET MAIS 40GB</t>
  </si>
  <si>
    <t>CLARO INTERNET MAIS 20GB</t>
  </si>
  <si>
    <t>CLARO INTERNET MAIS 10GB</t>
  </si>
  <si>
    <t>VIRTUA 120 MB</t>
  </si>
  <si>
    <t>VIRTUA 35 MB</t>
  </si>
  <si>
    <t>VIRTUA 30 MB</t>
  </si>
  <si>
    <t>VIRTUA 10 MB</t>
  </si>
  <si>
    <t>VIRTUA 60 MB - (IP FIXO)</t>
  </si>
  <si>
    <t>VIRTUA 30 MB - (IP FIXO)</t>
  </si>
  <si>
    <t>VIRTUA 10 MB - (IP FIXO)</t>
  </si>
  <si>
    <t>VIRTUA 140 MB CNPJ</t>
  </si>
  <si>
    <t>VIRTUA 70 MB CNPJ</t>
  </si>
  <si>
    <t>VIRTUA 40 MB CNPJ</t>
  </si>
  <si>
    <t>FALE ILIMITADO MUNDO TOTAL</t>
  </si>
  <si>
    <t>FALE ILIMITADO BRASIL TOTAL</t>
  </si>
  <si>
    <t>FALE ILIMITADO BRASIL</t>
  </si>
  <si>
    <t>FALE ILIMITADO LOCAL</t>
  </si>
  <si>
    <t>NET FONE ILIMIT. NET</t>
  </si>
  <si>
    <t>FONE EMP FI 2L MUNDO TOTAL</t>
  </si>
  <si>
    <t>FONE EMP FI 1L MUNDO TOTAL</t>
  </si>
  <si>
    <t>FONE EMP FI 2L BRASIL TOTAL</t>
  </si>
  <si>
    <t>FONE EMP FI 1L BRASIL TOTAL</t>
  </si>
  <si>
    <t>FONE EMP FI 8L BRASIL</t>
  </si>
  <si>
    <t>FONE EMP FI 4L BRASIL</t>
  </si>
  <si>
    <t>FONE EMP FI 2L BRASIL</t>
  </si>
  <si>
    <t>FONE EMP FI 1L BRASIL</t>
  </si>
  <si>
    <t>FONE EMP FI 8L LOCAL</t>
  </si>
  <si>
    <t>FONE EMP FI 4L LOCAL</t>
  </si>
  <si>
    <t>FONE EMP FI 2L LOCAL</t>
  </si>
  <si>
    <t>FONE EMP FI 1L LOCAL</t>
  </si>
  <si>
    <t>PCT MINUTOS CEL - NET FONE PME</t>
  </si>
  <si>
    <t>Quantitativos</t>
  </si>
  <si>
    <t>Vídeo</t>
  </si>
  <si>
    <t>NET</t>
  </si>
  <si>
    <t>Claro TV e Fixo</t>
  </si>
  <si>
    <t>Dados</t>
  </si>
  <si>
    <t>NET Residencial</t>
  </si>
  <si>
    <t>Residencial</t>
  </si>
  <si>
    <t>Claro Residencial</t>
  </si>
  <si>
    <t>Empresa</t>
  </si>
  <si>
    <t>PME</t>
  </si>
  <si>
    <t>TOTAL</t>
  </si>
  <si>
    <t>VALOR</t>
  </si>
  <si>
    <t>Voz</t>
  </si>
  <si>
    <t>NA</t>
  </si>
  <si>
    <t>CINEMA</t>
  </si>
  <si>
    <t>HBO</t>
  </si>
  <si>
    <t>TELECINE</t>
  </si>
  <si>
    <t>FUTEBOL</t>
  </si>
  <si>
    <t>NET NOW</t>
  </si>
  <si>
    <t>MIGRAÇÃO NET TV</t>
  </si>
  <si>
    <t>4 e 5 ESTRELAS + VIRTUA PARA HOTEL</t>
  </si>
  <si>
    <t>6 ESTRELAS</t>
  </si>
  <si>
    <t>PRESENÇA WEB BÁSICO + AVANÇADO</t>
  </si>
  <si>
    <t>SMARTHOME - automação</t>
  </si>
  <si>
    <t>SMARTHOME - monitoramento</t>
  </si>
  <si>
    <t>INTERNET - 5 GB</t>
  </si>
  <si>
    <t>INTERNET - 2 GB</t>
  </si>
  <si>
    <t>Cel. Portab. (Linhas)</t>
  </si>
  <si>
    <t>15 DIAS - TODOS OS PACOTES</t>
  </si>
  <si>
    <t>30 DIAS - TOP/ MIX</t>
  </si>
  <si>
    <t>30 DIAS - LIGHT</t>
  </si>
  <si>
    <t>30 DIAS - FÁCIL</t>
  </si>
  <si>
    <t>90/180/360 DIAS - TOP/MIX</t>
  </si>
  <si>
    <t>90/180/360 DIAS - LIGHT</t>
  </si>
  <si>
    <t>90/180/360 DIAS - FACIL</t>
  </si>
  <si>
    <t>Celular</t>
  </si>
  <si>
    <t>MIGRAÇÃO - CELULAR</t>
  </si>
  <si>
    <t>CLARO GIGA 15GB + Ilimitado</t>
  </si>
  <si>
    <t>CLARO GIGA 10GB + Ilimitado</t>
  </si>
  <si>
    <t>DEP. VOZ SEM FIDELIDADE</t>
  </si>
  <si>
    <t>DEP. VOZ COM FIDELIDADE</t>
  </si>
  <si>
    <t>DEP. DADOS</t>
  </si>
  <si>
    <t>MIGRAÇÕES PRÉ E CONTROLE-CONTA (-)</t>
  </si>
  <si>
    <t>SUBTOTAL BÔNUS CELULAR</t>
  </si>
  <si>
    <t>***Migrações Controle-Controle e Conta-Conta</t>
  </si>
  <si>
    <t>***Ativações + Migrações Pré-Conta, Pré-Controle e Controle-Conta</t>
  </si>
  <si>
    <t>Qualitativos</t>
  </si>
  <si>
    <t>(6.1) BÔNUS VOLUME TV</t>
  </si>
  <si>
    <t>(7.1) BÔNUS CELULAR</t>
  </si>
  <si>
    <t>TV</t>
  </si>
  <si>
    <t>Novos Domicílios</t>
  </si>
  <si>
    <t>Faixa Bônus Volume TV</t>
  </si>
  <si>
    <t xml:space="preserve">%Celular/Novos Domicílios     </t>
  </si>
  <si>
    <t>0 A 49 TV</t>
  </si>
  <si>
    <t>50 A 99 TV</t>
  </si>
  <si>
    <t>Faixa Celular/Novos Domicílios</t>
  </si>
  <si>
    <t>100 A 149 TV</t>
  </si>
  <si>
    <t>0% A 9,99%</t>
  </si>
  <si>
    <t>150 A 299 TV</t>
  </si>
  <si>
    <t>10% A 14,99%</t>
  </si>
  <si>
    <t>300 A 499 TV</t>
  </si>
  <si>
    <t>15% A 19,99%</t>
  </si>
  <si>
    <t>A PARTIR DE 500 TV</t>
  </si>
  <si>
    <t>20% A 24,99%</t>
  </si>
  <si>
    <t>25% A 29,99%</t>
  </si>
  <si>
    <t>A PARTIR DE 30%</t>
  </si>
  <si>
    <t>Bônus Volume TV</t>
  </si>
  <si>
    <t>Bônus Celular</t>
  </si>
  <si>
    <t>*Percentual aplicado sobre SubTotal Quantitativos</t>
  </si>
  <si>
    <t>**As migrações e agregados não são contabilizados para o Bônus Celular</t>
  </si>
  <si>
    <t>(8.1) CHURN SAFRA NET</t>
  </si>
  <si>
    <t>RESUMO</t>
  </si>
  <si>
    <t>Real</t>
  </si>
  <si>
    <t>CHURN SAFRA</t>
  </si>
  <si>
    <t>Meta</t>
  </si>
  <si>
    <t>BÔNUS</t>
  </si>
  <si>
    <t>Até</t>
  </si>
  <si>
    <t>DESCONTO</t>
  </si>
  <si>
    <t>Acima</t>
  </si>
  <si>
    <t>FATURAMENTO (4 MESES ATRÁS)</t>
  </si>
  <si>
    <t>BONUS_TEMPORARIO_TV</t>
  </si>
  <si>
    <t>SUBTOTAL QUANTITATIVOS</t>
  </si>
  <si>
    <t>(9.1) BÔNUS TEMPORÁRIO TV - MARCA NET + CLARO</t>
  </si>
  <si>
    <t>BÔNUS TEMPORÁRIO TV</t>
  </si>
  <si>
    <t>Diferença Real x Meta</t>
  </si>
  <si>
    <t>(10.1) BÔNUS TEMPORÁRIO ND - MARCA NET + CLARO</t>
  </si>
  <si>
    <t>BONUS_TEMPORARIO_ND</t>
  </si>
  <si>
    <t>SUBTOTAL ANTES INDICADOR ESPECIAL</t>
  </si>
  <si>
    <t>(11.1) INDICADOR ESPECIAL</t>
  </si>
  <si>
    <t>SUBTOTAL QUALITATIVOS</t>
  </si>
  <si>
    <t>BÔNUS TEMPORÁRIO ND</t>
  </si>
  <si>
    <t>PROJETO TOP</t>
  </si>
  <si>
    <t>MULTA POR NÃO CONFORMIDADE</t>
  </si>
  <si>
    <t>CRÉDITOS CONTESTAÇÕES</t>
  </si>
  <si>
    <t>DÉBITOS CONTESTAÇÕES</t>
  </si>
  <si>
    <t>MULTA REEMBOLSO</t>
  </si>
  <si>
    <t>% Fator</t>
  </si>
  <si>
    <t>DESCONTO PROM. PTV</t>
  </si>
  <si>
    <t>Indicador Especial 1</t>
  </si>
  <si>
    <t>ESTORNOS DIVERSOS(-) (CLARO)</t>
  </si>
  <si>
    <t>Indicador Especial 2</t>
  </si>
  <si>
    <t>ESTORNOS MESES ANTERIORES (-) (CLARO)</t>
  </si>
  <si>
    <t>ESTORNOS CANCELAMENTOS 120 DIAS (-) (CLARO)</t>
  </si>
  <si>
    <t>*Percentual aplicado sobre SubTotal Quantitativos + Qualitativos exceto o Indicador Especial</t>
  </si>
  <si>
    <t>DEVOLUÇÃO ESTORNOS (+) (CLARO)</t>
  </si>
  <si>
    <t>MULTA PENALIDADE (NET)</t>
  </si>
  <si>
    <t>TOTAL GERAL</t>
  </si>
  <si>
    <t>Valor Bloco</t>
  </si>
  <si>
    <t>Domicilios</t>
  </si>
  <si>
    <t>MULTA POR NÃO CONFORMIDADE (NET+CLARO)</t>
  </si>
  <si>
    <t>Faixas de Penalização</t>
  </si>
  <si>
    <t>Faturamento</t>
  </si>
  <si>
    <t>% de Não Conforme</t>
  </si>
  <si>
    <t>% de Desconto</t>
  </si>
  <si>
    <t>% Monitorado</t>
  </si>
  <si>
    <t>0% a 10%</t>
  </si>
  <si>
    <t>Fat Monitorado</t>
  </si>
  <si>
    <t>10,01% a 30%</t>
  </si>
  <si>
    <t>% Não Conforme</t>
  </si>
  <si>
    <t>&gt;30%</t>
  </si>
  <si>
    <t>% Desconto</t>
  </si>
  <si>
    <t>*Percentual aplicado sobre SubTotal Quantitativos + Qualitativos</t>
  </si>
  <si>
    <t>ENCARGOS FOLHA VENDEDORES</t>
  </si>
  <si>
    <t>FOLHA VENDEDORES C/ RVV</t>
  </si>
  <si>
    <t>ENCARGOS SUPERVISORES</t>
  </si>
  <si>
    <t>FOLHA SUPERVISORES C/ RVV</t>
  </si>
  <si>
    <t>% TV</t>
  </si>
  <si>
    <t>BLOCOS ATINGIDOS</t>
  </si>
  <si>
    <t>SIM</t>
  </si>
  <si>
    <t>NÃO</t>
  </si>
  <si>
    <t>PTO DE EQUI.</t>
  </si>
  <si>
    <t>Ajustar MIX</t>
  </si>
  <si>
    <t>Sugestão MSO</t>
  </si>
  <si>
    <t>1.1 - % TV</t>
  </si>
  <si>
    <t>2.1 - % BL</t>
  </si>
  <si>
    <t>3.1 - % FONE</t>
  </si>
  <si>
    <t>4.1 - % AGREGADOS</t>
  </si>
  <si>
    <t>4.2 - REC CLARO TV PRÉ COM</t>
  </si>
  <si>
    <t>5.1 - % CELULAR</t>
  </si>
  <si>
    <t>5.2 - % MIGRAÇÕES</t>
  </si>
  <si>
    <t>1.1 - TV</t>
  </si>
  <si>
    <t>2.1 - BANDA LARGA</t>
  </si>
  <si>
    <t>3.1 - FONE</t>
  </si>
  <si>
    <t>VENDAS POR VENDEDOR</t>
  </si>
  <si>
    <t>5.1 - CELULAR</t>
  </si>
  <si>
    <t>4.1 - AGREGADOS</t>
  </si>
  <si>
    <t>5.2 - MIGRAÇÕES</t>
  </si>
  <si>
    <t>6.1 - BONUS VOLUME TV</t>
  </si>
  <si>
    <t>7.1 - BONUS CELULAR</t>
  </si>
  <si>
    <t>RECEITA POR PRODUTO</t>
  </si>
  <si>
    <t>8.1 - CHURN SAFRA NET</t>
  </si>
  <si>
    <t>PROJETO TOP?</t>
  </si>
  <si>
    <t>TICKET MÉDIO QUANTI</t>
  </si>
  <si>
    <t>TICKET MÉDIO QUANTI + QUALI</t>
  </si>
  <si>
    <t>SIMULADOR BP/DRE - AA</t>
  </si>
  <si>
    <t>PREENCHA OS CAMPOS EM AMARELO</t>
  </si>
  <si>
    <t>RVV POR VENDEDOR (MÉDIA)</t>
  </si>
  <si>
    <t>B. MIX DE VENDAS</t>
  </si>
  <si>
    <t>DIGITE OS DADOS DA EQUIPE DE VENDAS</t>
  </si>
  <si>
    <t>C. RECEITA E TICKET MÉDIO</t>
  </si>
  <si>
    <t>BÔNUS E PROJETOS</t>
  </si>
  <si>
    <t>D. CUSTOS</t>
  </si>
  <si>
    <t>% FOLHA / DESPESAS</t>
  </si>
  <si>
    <t>CUSTOS DE FOLHA</t>
  </si>
  <si>
    <t>FOLHA TOTAL</t>
  </si>
  <si>
    <t>DESPESAS FIXAS</t>
  </si>
  <si>
    <t>DIGITE OS DADOS DA EQUIPE TÉCNICA</t>
  </si>
  <si>
    <t>RVV POR TÉCNICO (MÉDIA)</t>
  </si>
  <si>
    <t>OUTROS INTEGRANTES</t>
  </si>
  <si>
    <t>FOLHA COMERCIAL</t>
  </si>
  <si>
    <t>FOLHA TÉCNICA</t>
  </si>
  <si>
    <t>FOLHA TÉCNICOS C/ RVV</t>
  </si>
  <si>
    <t>ENCARGOS FOLHA SUPERVISORES C/ RVV</t>
  </si>
  <si>
    <t>FOLHA BACKOFFICE</t>
  </si>
  <si>
    <t>ENGARGOS FOLHA BACKOFFICE</t>
  </si>
  <si>
    <t>FOLHA COP / BACKOFFICE</t>
  </si>
  <si>
    <t>ENGARGOS FOLHA COP/ BACKOFFICE</t>
  </si>
  <si>
    <t>FOLHA OUTROS INTEGRANTES</t>
  </si>
  <si>
    <t>FOLHA GERENTE C/ RVV</t>
  </si>
  <si>
    <t>ENCARGOS FOLHA GERENTE</t>
  </si>
  <si>
    <t>FOLHA FINANCEIRO</t>
  </si>
  <si>
    <t>ENGARGOS FINANCEIRO</t>
  </si>
  <si>
    <t>ENCARGOS FOLHA TÉCNICOS</t>
  </si>
  <si>
    <t>FOLHA ADMINISTRATIVO</t>
  </si>
  <si>
    <t>ENCARGOS FOLHA ADMINISTRATIVO</t>
  </si>
  <si>
    <t>DESPESAS VARIÁVEIS</t>
  </si>
  <si>
    <t>A. RECURSOS HUMANOS</t>
  </si>
  <si>
    <t>E. REGIME DE CAIXA</t>
  </si>
  <si>
    <t>RECEITA BRUTA</t>
  </si>
  <si>
    <t>ALÍQUOTA IMPOSTO</t>
  </si>
  <si>
    <t>DESPESA TOTAL</t>
  </si>
  <si>
    <t>FLUXO DE CAIXA ACUMULADO</t>
  </si>
  <si>
    <t>INVESTIMENTO INICIAL</t>
  </si>
  <si>
    <t>% BL</t>
  </si>
  <si>
    <t>% FONE</t>
  </si>
  <si>
    <t>% AGREGADOS</t>
  </si>
  <si>
    <t xml:space="preserve"> % REC</t>
  </si>
  <si>
    <t>% CELULAR</t>
  </si>
  <si>
    <t>% MIGRAÇÃO</t>
  </si>
  <si>
    <t>M11...</t>
  </si>
  <si>
    <t>Nº DE VENDEDORES (Qt.)</t>
  </si>
  <si>
    <t>SALÁRIO FIXO (R$)</t>
  </si>
  <si>
    <t>UNITÁRIO DE RVV VENDEDORES (R$)</t>
  </si>
  <si>
    <t>SALÁRIO (R$)</t>
  </si>
  <si>
    <t>UNIT. DE RVV SUPERVISORES (R$)</t>
  </si>
  <si>
    <t>RVV MÉDIA DO SUPERVISORES (R$)</t>
  </si>
  <si>
    <t>SALARIO (R$)</t>
  </si>
  <si>
    <t>UNITÁRIO DE RVV TÉCNICOS (R$)</t>
  </si>
  <si>
    <t>UNIT. DE RVV SUPERVISOR (R$)</t>
  </si>
  <si>
    <t>RVV MÉDIA DO SUPERVISOR (R$)</t>
  </si>
  <si>
    <t>RVV (R$)</t>
  </si>
  <si>
    <t>10.1 - BONUS TEMPORÁRIO ND (R$)</t>
  </si>
  <si>
    <t>11.1 - INDICADOR ESPECIAL (R$)</t>
  </si>
  <si>
    <t>9.1 - BONUS TEMPORÁRIO TV (R$)</t>
  </si>
  <si>
    <t>ENCARGOS (%)</t>
  </si>
  <si>
    <t>ALUGUEL + IPTU (R$)</t>
  </si>
  <si>
    <t>CONDOMINIO (R$)</t>
  </si>
  <si>
    <t>ÁGUA (R$)</t>
  </si>
  <si>
    <t>LUZ (R$)</t>
  </si>
  <si>
    <t>TELEFONIA (R$)</t>
  </si>
  <si>
    <t>CONTADOR (R$)</t>
  </si>
  <si>
    <t>VEÍCULOS (R$)</t>
  </si>
  <si>
    <t>DESPESAS ADMINISTRATIVAS (R$)</t>
  </si>
  <si>
    <t>DESLOCAMENTO (COMBUSTÍVEL, ESTAC., ETC.) (R$)</t>
  </si>
  <si>
    <t>PRO-LABORE (R$)</t>
  </si>
  <si>
    <t>OUTROS (R$)</t>
  </si>
  <si>
    <t>TELEFONIA - TELEMARKETING (R$)</t>
  </si>
  <si>
    <t>TELEFONIA MÓVEL (R$)</t>
  </si>
  <si>
    <t>MATERIAL DE APOIO E VMC (R$)</t>
  </si>
  <si>
    <t>EQUIPAMENTOS (R$)</t>
  </si>
  <si>
    <t>MATERIAIS DIVERSOS (R$)</t>
  </si>
  <si>
    <t>TOUR CLARO BRASIL (R$)</t>
  </si>
  <si>
    <t>SUPERVISORES COMERCIAIS (Qt.)</t>
  </si>
  <si>
    <t>BACKOFFICE (Qt.)</t>
  </si>
  <si>
    <t xml:space="preserve">PRODUTIVIDADE VENDEDORES </t>
  </si>
  <si>
    <t>QTDE. DIAS ÚTEIS (Qt.)</t>
  </si>
  <si>
    <t>Nº DE TÉCNICOS (Qt.)</t>
  </si>
  <si>
    <t>SUPERVISORES TÉCNICOS (Qt.)</t>
  </si>
  <si>
    <t>BACKOFFICE / COP (Qt.)</t>
  </si>
  <si>
    <t>GERENTE (Qt.)</t>
  </si>
  <si>
    <t>ADMINISTRATIVO (Qt.)</t>
  </si>
  <si>
    <t>FINANCEIRO (Qt.)</t>
  </si>
  <si>
    <t>META PROJETO TOP NOVOS (Qt.)</t>
  </si>
  <si>
    <t>FATURAMENTO TÉCNICO</t>
  </si>
  <si>
    <t>NET TV INICIAL HD</t>
  </si>
  <si>
    <t>VIRTUA 500 MB</t>
  </si>
  <si>
    <t>BANDA LARGA</t>
  </si>
  <si>
    <t>FONE</t>
  </si>
  <si>
    <t>AGREGADOS</t>
  </si>
  <si>
    <t>1ª RECARGA CLARO TV PRÉ-PAGO COMODATO</t>
  </si>
  <si>
    <t>CELULAR MIGRAÇÕES</t>
  </si>
  <si>
    <t>CELULAR</t>
  </si>
  <si>
    <t>DVR / PENVR</t>
  </si>
  <si>
    <t>3 ESTRELAS</t>
  </si>
  <si>
    <t>CLARO GIGA 30GB + Ilimitado</t>
  </si>
  <si>
    <t>CONTROLE 74,99</t>
  </si>
  <si>
    <t>CONTROLE 54,99</t>
  </si>
  <si>
    <t>CONTROLE 39,99</t>
  </si>
  <si>
    <t>VIRTUA 600 MB</t>
  </si>
  <si>
    <t>DSR - DESCANSO SEMANAL REMUNERADO</t>
  </si>
  <si>
    <t>DSR + RVV</t>
  </si>
  <si>
    <t>Adicionar Despesa  (R$)</t>
  </si>
  <si>
    <t>RVV COM DSR VENDEDORES + ENCARGOS</t>
  </si>
  <si>
    <t>RVV COM DSR SUPERVISORES + ENCARGOS</t>
  </si>
  <si>
    <t>RVV COM DSR GERENTES + ENCARGOS</t>
  </si>
  <si>
    <t>RVV COM DSR TÉCNICOS + ENCARGOS</t>
  </si>
  <si>
    <t>RVV COM DSR SUPERVISORES TÉCNICOS + ENCARGOS</t>
  </si>
  <si>
    <t>+ Adicionar Despesa  (R$)</t>
  </si>
  <si>
    <t xml:space="preserve">                                                      </t>
  </si>
  <si>
    <t>MARGEM DE LUCRO</t>
  </si>
  <si>
    <t>LUCRO</t>
  </si>
  <si>
    <t>SELECIONAR O MÊS</t>
  </si>
  <si>
    <t>12/2017</t>
  </si>
  <si>
    <t>01/2018</t>
  </si>
  <si>
    <t>02/2018</t>
  </si>
  <si>
    <t>03/2018</t>
  </si>
  <si>
    <t>04/2018</t>
  </si>
  <si>
    <t>05/2018</t>
  </si>
  <si>
    <t>06/2018</t>
  </si>
  <si>
    <t>07/2018</t>
  </si>
  <si>
    <t>08/2018</t>
  </si>
  <si>
    <t>09/2018</t>
  </si>
  <si>
    <t>10/2018</t>
  </si>
  <si>
    <t>11/2018</t>
  </si>
  <si>
    <t>12/2018</t>
  </si>
  <si>
    <t>01/2019</t>
  </si>
  <si>
    <t>02/2019</t>
  </si>
  <si>
    <t>03/2019</t>
  </si>
  <si>
    <t>04/2019</t>
  </si>
  <si>
    <t>05/2019</t>
  </si>
  <si>
    <t>06/2019</t>
  </si>
  <si>
    <t>07/2019</t>
  </si>
  <si>
    <t>08/2019</t>
  </si>
  <si>
    <t>09/2019</t>
  </si>
  <si>
    <t>10/2019</t>
  </si>
  <si>
    <t>11/2019</t>
  </si>
  <si>
    <t>12/2019</t>
  </si>
  <si>
    <t>01/2020</t>
  </si>
  <si>
    <t>02/2020</t>
  </si>
  <si>
    <t>03/2020</t>
  </si>
  <si>
    <t>04/2020</t>
  </si>
  <si>
    <t>05/2020</t>
  </si>
  <si>
    <t>06/2020</t>
  </si>
  <si>
    <t>07/2020</t>
  </si>
  <si>
    <t>08/2020</t>
  </si>
  <si>
    <t>09/2020</t>
  </si>
  <si>
    <t>10/2020</t>
  </si>
  <si>
    <t>11/2020</t>
  </si>
  <si>
    <t>12/2020</t>
  </si>
  <si>
    <t>01/2021</t>
  </si>
  <si>
    <t>02/2021</t>
  </si>
  <si>
    <t>03/2021</t>
  </si>
  <si>
    <t>04/2021</t>
  </si>
  <si>
    <t>05/2021</t>
  </si>
  <si>
    <t>06/2021</t>
  </si>
  <si>
    <t>07/2021</t>
  </si>
  <si>
    <t>08/2021</t>
  </si>
  <si>
    <t>09/2021</t>
  </si>
  <si>
    <t>10/2021</t>
  </si>
  <si>
    <t>11/2021</t>
  </si>
  <si>
    <t>12/2021</t>
  </si>
  <si>
    <t>01/2022</t>
  </si>
  <si>
    <t>02/2022</t>
  </si>
  <si>
    <t>03/2022</t>
  </si>
  <si>
    <t>04/2022</t>
  </si>
  <si>
    <t>05/2022</t>
  </si>
  <si>
    <t>06/2022</t>
  </si>
  <si>
    <t>07/2022</t>
  </si>
  <si>
    <t>08/2022</t>
  </si>
  <si>
    <t>09/2022</t>
  </si>
  <si>
    <t>10/2022</t>
  </si>
  <si>
    <t>11/2022</t>
  </si>
  <si>
    <t>12/2022</t>
  </si>
  <si>
    <t>01/2023</t>
  </si>
  <si>
    <t>02/2023</t>
  </si>
  <si>
    <t>03/2023</t>
  </si>
  <si>
    <t>04/2023</t>
  </si>
  <si>
    <t>05/2023</t>
  </si>
  <si>
    <t>06/2023</t>
  </si>
  <si>
    <t>07/2023</t>
  </si>
  <si>
    <t>08/2023</t>
  </si>
  <si>
    <t>09/2023</t>
  </si>
  <si>
    <t>10/2023</t>
  </si>
  <si>
    <t>11/2023</t>
  </si>
  <si>
    <t>12/2023</t>
  </si>
  <si>
    <t>01/2024</t>
  </si>
  <si>
    <t>02/2024</t>
  </si>
  <si>
    <t>03/2024</t>
  </si>
  <si>
    <t>04/2024</t>
  </si>
  <si>
    <t>05/2024</t>
  </si>
  <si>
    <t>06/2024</t>
  </si>
  <si>
    <t>07/2024</t>
  </si>
  <si>
    <t>08/2024</t>
  </si>
  <si>
    <t>09/2024</t>
  </si>
  <si>
    <t>10/2024</t>
  </si>
  <si>
    <t>11/2024</t>
  </si>
  <si>
    <t>12/2024</t>
  </si>
  <si>
    <t>01/2025</t>
  </si>
  <si>
    <t>02/2025</t>
  </si>
  <si>
    <t>03/2025</t>
  </si>
  <si>
    <t>04/2025</t>
  </si>
  <si>
    <t>05/2025</t>
  </si>
  <si>
    <t>06/2025</t>
  </si>
  <si>
    <t>07/2025</t>
  </si>
  <si>
    <t>08/2025</t>
  </si>
  <si>
    <t>09/2025</t>
  </si>
  <si>
    <t>10/2025</t>
  </si>
  <si>
    <t>11/2025</t>
  </si>
  <si>
    <t>12/2025</t>
  </si>
  <si>
    <t>01/2026</t>
  </si>
  <si>
    <t>02/2026</t>
  </si>
  <si>
    <t>03/2026</t>
  </si>
  <si>
    <t>04/2026</t>
  </si>
  <si>
    <t>05/2026</t>
  </si>
  <si>
    <t>06/2026</t>
  </si>
  <si>
    <t>07/2026</t>
  </si>
  <si>
    <t>08/2026</t>
  </si>
  <si>
    <t>09/2026</t>
  </si>
  <si>
    <t>10/2026</t>
  </si>
  <si>
    <t>11/2026</t>
  </si>
  <si>
    <t>12/2026</t>
  </si>
  <si>
    <t>01/2027</t>
  </si>
  <si>
    <t>02/2027</t>
  </si>
  <si>
    <t>03/2027</t>
  </si>
  <si>
    <t>04/2027</t>
  </si>
  <si>
    <t>05/2027</t>
  </si>
  <si>
    <t>06/2027</t>
  </si>
  <si>
    <t>07/2027</t>
  </si>
  <si>
    <t>08/2027</t>
  </si>
  <si>
    <t>09/2027</t>
  </si>
  <si>
    <t>10/2027</t>
  </si>
  <si>
    <t>11/2027</t>
  </si>
  <si>
    <t>12/2027</t>
  </si>
  <si>
    <t>01/2028</t>
  </si>
  <si>
    <t>02/2028</t>
  </si>
  <si>
    <t>03/2028</t>
  </si>
  <si>
    <t>04/2028</t>
  </si>
  <si>
    <t>05/2028</t>
  </si>
  <si>
    <t>06/2028</t>
  </si>
  <si>
    <t>07/2028</t>
  </si>
  <si>
    <t>08/2028</t>
  </si>
  <si>
    <t>09/2028</t>
  </si>
  <si>
    <t>10/2028</t>
  </si>
  <si>
    <t>11/2028</t>
  </si>
  <si>
    <t>12/2028</t>
  </si>
  <si>
    <t>01/2029</t>
  </si>
  <si>
    <t>02/2029</t>
  </si>
  <si>
    <t>03/2029</t>
  </si>
  <si>
    <t>04/2029</t>
  </si>
  <si>
    <t>05/2029</t>
  </si>
  <si>
    <t>06/2029</t>
  </si>
  <si>
    <t>07/2029</t>
  </si>
  <si>
    <t>08/2029</t>
  </si>
  <si>
    <t>09/2029</t>
  </si>
  <si>
    <t>10/2029</t>
  </si>
  <si>
    <t>11/2029</t>
  </si>
  <si>
    <t>12/2029</t>
  </si>
  <si>
    <t>01/2030</t>
  </si>
  <si>
    <t>02/2030</t>
  </si>
  <si>
    <t>03/2030</t>
  </si>
  <si>
    <t>04/2030</t>
  </si>
  <si>
    <t>05/2030</t>
  </si>
  <si>
    <t>06/2030</t>
  </si>
  <si>
    <t>07/2030</t>
  </si>
  <si>
    <t>08/2030</t>
  </si>
  <si>
    <t>09/2030</t>
  </si>
  <si>
    <t>10/2030</t>
  </si>
  <si>
    <t>11/2030</t>
  </si>
  <si>
    <t>12/2030</t>
  </si>
  <si>
    <t>01/2031</t>
  </si>
  <si>
    <t>02/2031</t>
  </si>
  <si>
    <t>03/2031</t>
  </si>
  <si>
    <t>04/2031</t>
  </si>
  <si>
    <t>05/2031</t>
  </si>
  <si>
    <t>06/2031</t>
  </si>
  <si>
    <t>07/2031</t>
  </si>
  <si>
    <t>08/2031</t>
  </si>
  <si>
    <t>09/2031</t>
  </si>
  <si>
    <t>10/2031</t>
  </si>
  <si>
    <t>11/2031</t>
  </si>
  <si>
    <t>12/2031</t>
  </si>
  <si>
    <t>01/2032</t>
  </si>
  <si>
    <t>02/2032</t>
  </si>
  <si>
    <t>03/2032</t>
  </si>
  <si>
    <t>04/2032</t>
  </si>
  <si>
    <t>05/2032</t>
  </si>
  <si>
    <t>06/2032</t>
  </si>
  <si>
    <t>07/2032</t>
  </si>
  <si>
    <t>08/2032</t>
  </si>
  <si>
    <t>09/2032</t>
  </si>
  <si>
    <t>10/2032</t>
  </si>
  <si>
    <t>11/2032</t>
  </si>
  <si>
    <t>12/2032</t>
  </si>
  <si>
    <t>01/2033</t>
  </si>
  <si>
    <t>02/2033</t>
  </si>
  <si>
    <t>03/2033</t>
  </si>
  <si>
    <t>04/2033</t>
  </si>
  <si>
    <t>05/2033</t>
  </si>
  <si>
    <t>06/2033</t>
  </si>
  <si>
    <t>07/2033</t>
  </si>
  <si>
    <t>08/2033</t>
  </si>
  <si>
    <t>09/2033</t>
  </si>
  <si>
    <t>10/2033</t>
  </si>
  <si>
    <t>11/2033</t>
  </si>
  <si>
    <t>12/2033</t>
  </si>
  <si>
    <t>01/2034</t>
  </si>
  <si>
    <t>02/2034</t>
  </si>
  <si>
    <t>03/2034</t>
  </si>
  <si>
    <t>04/2034</t>
  </si>
  <si>
    <t>05/2034</t>
  </si>
  <si>
    <t>06/2034</t>
  </si>
  <si>
    <t>07/2034</t>
  </si>
  <si>
    <t>08/2034</t>
  </si>
  <si>
    <t>09/2034</t>
  </si>
  <si>
    <t>10/2034</t>
  </si>
  <si>
    <t>11/2034</t>
  </si>
  <si>
    <t>12/2034</t>
  </si>
  <si>
    <t>01/2035</t>
  </si>
  <si>
    <t>02/2035</t>
  </si>
  <si>
    <t>03/2035</t>
  </si>
  <si>
    <t>04/2035</t>
  </si>
  <si>
    <t>05/2035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</si>
  <si>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</si>
  <si>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</si>
  <si>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</si>
  <si>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</si>
  <si>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</si>
  <si>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</si>
  <si>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</si>
  <si>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</si>
  <si>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</si>
  <si>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</si>
  <si>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</si>
  <si>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</si>
  <si>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</si>
  <si>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</si>
  <si>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</si>
  <si>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</si>
  <si>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</si>
  <si>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</si>
  <si>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</si>
  <si>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</si>
  <si>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</si>
  <si>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</si>
  <si>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</si>
  <si>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</si>
  <si>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</si>
  <si>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</si>
  <si>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</si>
  <si>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</si>
  <si>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</si>
  <si>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</si>
  <si>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</si>
  <si>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</si>
  <si>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</si>
  <si>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</si>
  <si>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</si>
  <si>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</si>
  <si>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</si>
  <si>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</si>
  <si>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</si>
  <si>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</si>
  <si>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</si>
  <si>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</si>
  <si>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</si>
  <si>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</si>
  <si>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</si>
  <si>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</si>
  <si>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</si>
  <si>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</si>
  <si>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</si>
  <si>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</si>
  <si>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ba</t>
  </si>
  <si>
    <t>bb</t>
  </si>
  <si>
    <t>bc</t>
  </si>
  <si>
    <t>bd</t>
  </si>
  <si>
    <t>be</t>
  </si>
  <si>
    <t>bf</t>
  </si>
  <si>
    <t>bg</t>
  </si>
  <si>
    <t>bh</t>
  </si>
  <si>
    <t>bi</t>
  </si>
  <si>
    <t>bj</t>
  </si>
  <si>
    <t>bk</t>
  </si>
  <si>
    <t>bl</t>
  </si>
  <si>
    <t>bm</t>
  </si>
  <si>
    <t>bn</t>
  </si>
  <si>
    <t>bo</t>
  </si>
  <si>
    <t>bp</t>
  </si>
  <si>
    <t>bq</t>
  </si>
  <si>
    <t>br</t>
  </si>
  <si>
    <t>bs</t>
  </si>
  <si>
    <t>bt</t>
  </si>
  <si>
    <t>bu</t>
  </si>
  <si>
    <t>bv</t>
  </si>
  <si>
    <t>FONE EMP FI 8L MUNDO TOTAL</t>
  </si>
  <si>
    <t>FONE EMP FI 4L MUNDO TOTAL</t>
  </si>
  <si>
    <t>FONE EMP FI 8L BRASIL TOTAL</t>
  </si>
  <si>
    <t>FONE EMP FI 4L BRASIL TOTAL</t>
  </si>
  <si>
    <t>VIRTUA 15 MB</t>
  </si>
  <si>
    <t>CLARO GIGA 60GB + Ilimitado</t>
  </si>
  <si>
    <t>CLARO GIGA 7GB + Ilimitado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</si>
</sst>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2">
    <numFmt numFmtId="5" formatCode="&quot;R$&quot;\ #,##0;\-&quot;R$&quot;\ #,##0"/>
    <numFmt numFmtId="7" formatCode="&quot;R$&quot;\ #,##0.00;\-&quot;R$&quot;\ #,##0.00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0.0%"/>
    <numFmt numFmtId="165" formatCode="0.0"/>
    <numFmt numFmtId="166" formatCode="&quot;R$&quot;\ #,##0.0"/>
    <numFmt numFmtId="167" formatCode="_-&quot;R$&quot;\ * #,##0.0_-;\-&quot;R$&quot;\ * #,##0.0_-;_-&quot;R$&quot;\ * &quot;-&quot;?_-;_-@_-"/>
    <numFmt numFmtId="168" formatCode="&quot;R$&quot;\ #,##0.0;\-&quot;R$&quot;\ #,##0.0"/>
    <numFmt numFmtId="169" formatCode="&quot;R$&quot;\ #,##0.0;[Red]\-&quot;R$&quot;\ #,##0.0"/>
    <numFmt numFmtId="170" formatCode="&quot;R$&quot;\ #,##0.00"/>
    <numFmt numFmtId="171" formatCode="#,##0_ ;\-#,##0\ "/>
    <numFmt numFmtId="172" formatCode="_-[$R$-416]\ * #,##0.00_-;\-[$R$-416]\ * #,##0.00_-;_-[$R$-416]\ * &quot;-&quot;??_-;_-@_-"/>
    <numFmt numFmtId="173" formatCode="0.0_)\%;\(0.0\)\%;0.0_)\%;@_)_%"/>
    <numFmt numFmtId="174" formatCode="#,##0.0_)_%;\(#,##0.0\)_%;0.0_)_%;@_)_%"/>
    <numFmt numFmtId="175" formatCode="_([$€-2]* #,##0.00_);_([$€-2]* \(#,##0.00\);_([$€-2]* &quot;-&quot;??_)"/>
    <numFmt numFmtId="176" formatCode="#,##0.0_);\(#,##0.0\);#,##0.0_);@_)"/>
    <numFmt numFmtId="177" formatCode="&quot;$&quot;_(#,##0.00_);&quot;$&quot;\(#,##0.00\);&quot;$&quot;_(0.00_);@_)"/>
    <numFmt numFmtId="178" formatCode="#,##0.00_);\(#,##0.00\);0.00_);@_)"/>
    <numFmt numFmtId="179" formatCode="\€_(#,##0.00_);\€\(#,##0.00\);\€_(0.00_);@_)"/>
    <numFmt numFmtId="180" formatCode="#,##0_)\x;\(#,##0\)\x;0_)\x;@_)_x"/>
    <numFmt numFmtId="181" formatCode="#,##0_)_x;\(#,##0\)_x;0_)_x;@_)_x"/>
    <numFmt numFmtId="182" formatCode="0.00&quot;x&quot;"/>
    <numFmt numFmtId="183" formatCode="&quot;$&quot;#,##0.0_);\(&quot;$&quot;#,##0.0\)"/>
    <numFmt numFmtId="184" formatCode="mmmmddyyyy"/>
    <numFmt numFmtId="185" formatCode="yyyymmmmdd"/>
    <numFmt numFmtId="186" formatCode="&quot;$&quot;#,##0.000_);[Red]\(&quot;$&quot;#,##0.000\)"/>
    <numFmt numFmtId="187" formatCode="#,##0.0000_);[Red]\(#,##0.0000\)"/>
    <numFmt numFmtId="188" formatCode="_(&quot;$&quot;* #,##0.00_);_(&quot;$&quot;* \(#,##0.00\);_(&quot;$&quot;* &quot;-&quot;??_);_(@_)"/>
    <numFmt numFmtId="189" formatCode="0.0_);\(0.0\)"/>
    <numFmt numFmtId="190" formatCode="#,##0.0_);\(#,##0.0\)"/>
    <numFmt numFmtId="191" formatCode="#,##0.0_%;[Red]\(#,##0.0%\)"/>
    <numFmt numFmtId="192" formatCode="0.0000&quot;  &quot;"/>
    <numFmt numFmtId="193" formatCode="0.00000&quot;  &quot;"/>
    <numFmt numFmtId="194" formatCode="_(&quot;R$&quot;* #,##0.00_);_(&quot;R$&quot;* \(#,##0.00\);_(&quot;R$&quot;* &quot;-&quot;??_);_(@_)"/>
    <numFmt numFmtId="195" formatCode="d/m/yy"/>
    <numFmt numFmtId="196" formatCode="#,##0_%_);\(#,##0\)_%;#,##0_%_);@_%_)"/>
    <numFmt numFmtId="197" formatCode="#,##0_%_);\(#,##0\)_%;**;@_%_)"/>
    <numFmt numFmtId="198" formatCode="0.0\x"/>
    <numFmt numFmtId="199" formatCode="#,##0.00_%_);\(#,##0.00\)_%;#,##0.00_%_);@_%_)"/>
    <numFmt numFmtId="200" formatCode="&quot;$&quot;#,##0_);[Red]\(&quot;$&quot;#,##0\)"/>
    <numFmt numFmtId="201" formatCode="&quot;$&quot;#,##0.0_);[Red]\(&quot;$&quot;#,##0.0\)"/>
    <numFmt numFmtId="202" formatCode="&quot;$&quot;#,##0.00_);[Red]\(&quot;$&quot;#,##0.00\)"/>
    <numFmt numFmtId="203" formatCode="&quot;$&quot;#,##0_%_);\(&quot;$&quot;#,##0\)_%;&quot;$&quot;#,##0_%_);@_%_)"/>
    <numFmt numFmtId="204" formatCode="&quot;$&quot;#,##0.00_%_);\(&quot;$&quot;#,##0.00\)_%;&quot;$&quot;#,##0.00_%_);@_%_)"/>
    <numFmt numFmtId="205" formatCode="0.0&quot;x&quot;"/>
    <numFmt numFmtId="206" formatCode="#,##0.0_);[Red]\(#,##0.0\)"/>
    <numFmt numFmtId="207" formatCode="#,##0.0000000_);\(#,##0.0000000\)"/>
    <numFmt numFmtId="208" formatCode="0.0%_)"/>
    <numFmt numFmtId="209" formatCode="0.00000_);\(0.00000\)"/>
    <numFmt numFmtId="210" formatCode="m/d/yyyy"/>
    <numFmt numFmtId="211" formatCode="m/d/yy_%_)"/>
    <numFmt numFmtId="212" formatCode="&quot;$&quot;#,##0.00_);\(&quot;$&quot;#,##0.00\)"/>
    <numFmt numFmtId="213" formatCode="0_%_);\(0\)_%;0_%_);@_%_)"/>
    <numFmt numFmtId="214" formatCode="0.000000000"/>
    <numFmt numFmtId="215" formatCode="0.0\%_);\(0.0\%\);0.0\%_);@_%_)"/>
    <numFmt numFmtId="216" formatCode="#,##0.000_);[Red]\(#,##0.000\)"/>
    <numFmt numFmtId="217" formatCode=";;"/>
    <numFmt numFmtId="218" formatCode="_(&quot;R$ &quot;* #,##0.00_);_(&quot;R$ &quot;* \(#,##0.00\);_(&quot;R$ &quot;* &quot;-&quot;??_);_(@_)"/>
    <numFmt numFmtId="219" formatCode="_(&quot;R$&quot;* #,##0_);_(&quot;R$&quot;* \(#,##0\);_(&quot;R$&quot;* &quot;-&quot;_);_(@_)"/>
    <numFmt numFmtId="220" formatCode="_(&quot;Cr$&quot;* #,##0_);_(&quot;Cr$&quot;* \(#,##0\);_(&quot;Cr$&quot;* &quot;-&quot;_);_(@_)"/>
    <numFmt numFmtId="221" formatCode="_(&quot;Cr$&quot;* #,##0.00_);_(&quot;Cr$&quot;* \(#,##0.00\);_(&quot;Cr$&quot;* &quot;-&quot;??_);_(@_)"/>
    <numFmt numFmtId="222" formatCode="0.0\x_)_);&quot;NM&quot;_x_)_);0.0\x_)_);@_%_)"/>
    <numFmt numFmtId="223" formatCode="#,##0.00000_);\(#,##0.00000\)"/>
    <numFmt numFmtId="224" formatCode="hh:mm:ss\ AM/PM_)"/>
    <numFmt numFmtId="225" formatCode="&quot;$&quot;#,##0.0_);\(&quot;$&quot;#,##0.00\)"/>
    <numFmt numFmtId="226" formatCode="#,##0.000000_);\(#,##0.000000\)"/>
    <numFmt numFmtId="227" formatCode="#,##0.000_);\(#,##0.000\)"/>
    <numFmt numFmtId="228" formatCode="0.000_);\(0.000\)"/>
    <numFmt numFmtId="229" formatCode="#,##0&quot;R$&quot;_);[Red]\(#,##0&quot;R$&quot;\)"/>
    <numFmt numFmtId="230" formatCode="0.00_);\(0.00\)"/>
    <numFmt numFmtId="231" formatCode="mmmm\ d\,\ yyyy"/>
    <numFmt numFmtId="232" formatCode="_(* #,##0_);_(* \(#,##0\);_(* &quot;-&quot;_);_(@_)"/>
    <numFmt numFmtId="233" formatCode="_(* #,##0.00_);_(* \(#,##0.00\);_(* &quot;-&quot;??_);_(@_)"/>
    <numFmt numFmtId="234" formatCode="d/m/yy\ h:mm"/>
    <numFmt numFmtId="235" formatCode="#,##0&quot; F&quot;_);\(#,##0&quot; F&quot;\)"/>
    <numFmt numFmtId="236" formatCode="#0.0\x"/>
    <numFmt numFmtId="237" formatCode="General_)"/>
    <numFmt numFmtId="238" formatCode="_-* #,##0\ &quot;zł&quot;_-;\-* #,##0\ &quot;zł&quot;_-;_-* &quot;-&quot;\ &quot;zł&quot;_-;_-@_-"/>
    <numFmt numFmtId="239" formatCode="_-* #,##0.00\ &quot;zł&quot;_-;\-* #,##0.00\ &quot;zł&quot;_-;_-* &quot;-&quot;??\ &quot;zł&quot;_-;_-@_-"/>
    <numFmt numFmtId="240" formatCode="0\ \ ;\(0\)\ \ \ "/>
    <numFmt numFmtId="241" formatCode="mm/yyyy"/>
  </numFmts>
  <fonts count="1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1.5"/>
      <name val="Calibri"/>
      <family val="2"/>
      <scheme val="minor"/>
    </font>
    <font>
      <sz val="12"/>
      <name val="Calibri"/>
      <family val="2"/>
      <scheme val="minor"/>
    </font>
    <font>
      <sz val="11.5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6.5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3"/>
      <color theme="0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name val="AriLA"/>
    </font>
    <font>
      <sz val="11"/>
      <color theme="0"/>
      <name val="AriLA"/>
    </font>
    <font>
      <b/>
      <sz val="10"/>
      <color theme="1"/>
      <name val="AriLA"/>
    </font>
    <font>
      <b/>
      <sz val="12"/>
      <name val="Calibri"/>
      <family val="2"/>
      <scheme val="minor"/>
    </font>
    <font>
      <b/>
      <sz val="12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9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0"/>
      <name val="Arial"/>
      <family val="2"/>
    </font>
    <font>
      <sz val="10"/>
      <name val="Helv"/>
      <family val="2"/>
    </font>
    <font>
      <sz val="10"/>
      <color indexed="8"/>
      <name val="MS Sans Serif"/>
      <family val="2"/>
    </font>
    <font>
      <b/>
      <sz val="22"/>
      <color indexed="18"/>
      <name val="Arial"/>
      <family val="2"/>
    </font>
    <font>
      <sz val="10"/>
      <name val="Helv"/>
    </font>
    <font>
      <b/>
      <sz val="14"/>
      <color indexed="18"/>
      <name val="Arial"/>
      <family val="2"/>
    </font>
    <font>
      <sz val="9"/>
      <color indexed="8"/>
      <name val="Arial"/>
      <family val="2"/>
    </font>
    <font>
      <b/>
      <sz val="10"/>
      <color indexed="18"/>
      <name val="Arial"/>
      <family val="2"/>
    </font>
    <font>
      <b/>
      <u val="singleAccounting"/>
      <sz val="10"/>
      <color indexed="18"/>
      <name val="Arial"/>
      <family val="2"/>
    </font>
    <font>
      <sz val="11"/>
      <name val="Times New Roman"/>
      <family val="1"/>
    </font>
    <font>
      <sz val="12"/>
      <name val="Times New Roman"/>
      <family val="1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11"/>
      <color indexed="9"/>
      <name val="Calibri"/>
      <family val="2"/>
    </font>
    <font>
      <sz val="10"/>
      <color indexed="9"/>
      <name val="Arial"/>
      <family val="2"/>
    </font>
    <font>
      <sz val="8"/>
      <name val="MS Sans Serif"/>
      <family val="2"/>
    </font>
    <font>
      <sz val="12"/>
      <name val="Tms Rmn"/>
    </font>
    <font>
      <b/>
      <sz val="8"/>
      <name val="Arial"/>
      <family val="2"/>
    </font>
    <font>
      <sz val="8"/>
      <color indexed="12"/>
      <name val="Helv"/>
    </font>
    <font>
      <sz val="11"/>
      <color indexed="20"/>
      <name val="Calibri"/>
      <family val="2"/>
    </font>
    <font>
      <sz val="8"/>
      <name val="Geneva"/>
    </font>
    <font>
      <sz val="10"/>
      <color indexed="12"/>
      <name val="MS Sans Serif"/>
      <family val="2"/>
    </font>
    <font>
      <b/>
      <sz val="12"/>
      <name val="Times New Roman"/>
      <family val="1"/>
    </font>
    <font>
      <sz val="11"/>
      <color indexed="17"/>
      <name val="Calibri"/>
      <family val="2"/>
    </font>
    <font>
      <sz val="10"/>
      <color indexed="17"/>
      <name val="Arial"/>
      <family val="2"/>
    </font>
    <font>
      <sz val="10"/>
      <color indexed="22"/>
      <name val="Arial"/>
      <family val="2"/>
    </font>
    <font>
      <sz val="8"/>
      <name val="Times"/>
      <family val="1"/>
    </font>
    <font>
      <b/>
      <sz val="11"/>
      <color indexed="52"/>
      <name val="Calibri"/>
      <family val="2"/>
    </font>
    <font>
      <b/>
      <sz val="10"/>
      <color indexed="52"/>
      <name val="Arial"/>
      <family val="2"/>
    </font>
    <font>
      <sz val="9"/>
      <color indexed="10"/>
      <name val="Geneva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0"/>
      <color indexed="9"/>
      <name val="Arial"/>
      <family val="2"/>
    </font>
    <font>
      <sz val="10"/>
      <color indexed="52"/>
      <name val="Arial"/>
      <family val="2"/>
    </font>
    <font>
      <sz val="8"/>
      <name val="Arial"/>
      <family val="2"/>
    </font>
    <font>
      <sz val="8"/>
      <name val="Palatino"/>
      <family val="1"/>
    </font>
    <font>
      <sz val="10"/>
      <name val="BERNHARD"/>
    </font>
    <font>
      <sz val="11"/>
      <color indexed="12"/>
      <name val="Book Antiqua"/>
      <family val="1"/>
    </font>
    <font>
      <sz val="7.5"/>
      <color indexed="9"/>
      <name val="Arial"/>
      <family val="2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0"/>
      <color indexed="62"/>
      <name val="Arial"/>
      <family val="2"/>
    </font>
    <font>
      <sz val="10"/>
      <color indexed="10"/>
      <name val="Arial"/>
      <family val="2"/>
    </font>
    <font>
      <b/>
      <sz val="8"/>
      <color theme="0"/>
      <name val="Calibri"/>
      <family val="2"/>
      <scheme val="minor"/>
    </font>
    <font>
      <i/>
      <sz val="11"/>
      <color indexed="23"/>
      <name val="Calibri"/>
      <family val="2"/>
    </font>
    <font>
      <b/>
      <u/>
      <sz val="1"/>
      <color indexed="8"/>
      <name val="Courier"/>
      <family val="3"/>
    </font>
    <font>
      <u/>
      <sz val="1"/>
      <color indexed="8"/>
      <name val="Courier"/>
      <family val="3"/>
    </font>
    <font>
      <b/>
      <i/>
      <sz val="1"/>
      <color indexed="8"/>
      <name val="Courier"/>
      <family val="3"/>
    </font>
    <font>
      <sz val="12"/>
      <name val="MS Sans Serif"/>
      <family val="2"/>
    </font>
    <font>
      <sz val="7"/>
      <name val="Palatino"/>
      <family val="1"/>
    </font>
    <font>
      <sz val="7.5"/>
      <color indexed="12"/>
      <name val="Arial"/>
      <family val="2"/>
    </font>
    <font>
      <sz val="6"/>
      <color indexed="16"/>
      <name val="Palatino"/>
      <family val="1"/>
    </font>
    <font>
      <b/>
      <sz val="12"/>
      <name val="Arial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9"/>
      <name val="Times New Roman"/>
      <family val="1"/>
    </font>
    <font>
      <u/>
      <sz val="10"/>
      <color indexed="14"/>
      <name val="MS Sans Serif"/>
      <family val="2"/>
    </font>
    <font>
      <u/>
      <sz val="10"/>
      <color indexed="12"/>
      <name val="Arial"/>
      <family val="2"/>
    </font>
    <font>
      <u/>
      <sz val="10"/>
      <color indexed="12"/>
      <name val="MS Sans Serif"/>
      <family val="2"/>
    </font>
    <font>
      <sz val="10"/>
      <color indexed="20"/>
      <name val="Arial"/>
      <family val="2"/>
    </font>
    <font>
      <sz val="8"/>
      <color indexed="12"/>
      <name val="Palatino"/>
      <family val="1"/>
    </font>
    <font>
      <sz val="8"/>
      <color indexed="8"/>
      <name val="Helv"/>
    </font>
    <font>
      <sz val="11"/>
      <color indexed="60"/>
      <name val="Calibri"/>
      <family val="2"/>
    </font>
    <font>
      <sz val="10"/>
      <color indexed="60"/>
      <name val="Arial"/>
      <family val="2"/>
    </font>
    <font>
      <sz val="7"/>
      <name val="Small Fonts"/>
      <family val="2"/>
    </font>
    <font>
      <sz val="12"/>
      <name val="Arial"/>
      <family val="2"/>
    </font>
    <font>
      <sz val="10"/>
      <name val="MS Sans Serif"/>
      <family val="2"/>
    </font>
    <font>
      <sz val="10"/>
      <color indexed="72"/>
      <name val="MS Sans Serif"/>
      <family val="2"/>
    </font>
    <font>
      <sz val="10"/>
      <color indexed="8"/>
      <name val="Calibri"/>
      <family val="2"/>
    </font>
    <font>
      <sz val="10"/>
      <color indexed="64"/>
      <name val="Arial"/>
      <family val="2"/>
    </font>
    <font>
      <sz val="10"/>
      <name val="Palatino"/>
      <family val="1"/>
    </font>
    <font>
      <b/>
      <sz val="10"/>
      <name val="HELVETICA"/>
      <family val="2"/>
    </font>
    <font>
      <u/>
      <sz val="10"/>
      <name val="Helvetica"/>
      <family val="2"/>
    </font>
    <font>
      <sz val="10"/>
      <name val="Helvetica"/>
      <family val="2"/>
    </font>
    <font>
      <sz val="10"/>
      <name val="Arial CE"/>
    </font>
    <font>
      <b/>
      <sz val="11"/>
      <color indexed="63"/>
      <name val="Calibri"/>
      <family val="2"/>
    </font>
    <font>
      <sz val="10"/>
      <color indexed="16"/>
      <name val="Helvetica-Black"/>
    </font>
    <font>
      <sz val="10"/>
      <name val="Times New Roman"/>
      <family val="1"/>
    </font>
    <font>
      <sz val="10"/>
      <name val="Book Antiqua"/>
      <family val="1"/>
    </font>
    <font>
      <sz val="10"/>
      <name val="Palatino"/>
    </font>
    <font>
      <b/>
      <sz val="10"/>
      <name val="MS Sans Serif"/>
      <family val="2"/>
    </font>
    <font>
      <sz val="10"/>
      <color indexed="10"/>
      <name val="MS Sans Serif"/>
      <family val="2"/>
    </font>
    <font>
      <sz val="8"/>
      <name val="Helv"/>
    </font>
    <font>
      <b/>
      <sz val="10"/>
      <color indexed="63"/>
      <name val="Arial"/>
      <family val="2"/>
    </font>
    <font>
      <sz val="9.5"/>
      <color indexed="23"/>
      <name val="Helvetica-Black"/>
    </font>
    <font>
      <b/>
      <sz val="9"/>
      <name val="Palatino"/>
      <family val="1"/>
    </font>
    <font>
      <sz val="9"/>
      <color indexed="21"/>
      <name val="Helvetica-Black"/>
    </font>
    <font>
      <sz val="9"/>
      <name val="Helvetica-Black"/>
    </font>
    <font>
      <b/>
      <sz val="10"/>
      <name val="Times New Roman"/>
      <family val="1"/>
    </font>
    <font>
      <b/>
      <sz val="8"/>
      <name val="Times New Roman"/>
      <family val="1"/>
    </font>
    <font>
      <sz val="12"/>
      <color indexed="8"/>
      <name val="Palatino"/>
      <family val="1"/>
    </font>
    <font>
      <sz val="11"/>
      <color indexed="8"/>
      <name val="Helvetica-Black"/>
    </font>
    <font>
      <sz val="11"/>
      <color indexed="10"/>
      <name val="Calibri"/>
      <family val="2"/>
    </font>
    <font>
      <i/>
      <sz val="10"/>
      <color indexed="23"/>
      <name val="Arial"/>
      <family val="2"/>
    </font>
    <font>
      <b/>
      <sz val="18"/>
      <color indexed="56"/>
      <name val="Cambria"/>
      <family val="2"/>
    </font>
    <font>
      <b/>
      <sz val="15"/>
      <color indexed="56"/>
      <name val="Arial"/>
      <family val="2"/>
    </font>
    <font>
      <b/>
      <sz val="15"/>
      <color indexed="62"/>
      <name val="Calibri"/>
      <family val="2"/>
    </font>
    <font>
      <b/>
      <sz val="13"/>
      <color indexed="56"/>
      <name val="Arial"/>
      <family val="2"/>
    </font>
    <font>
      <b/>
      <sz val="13"/>
      <color indexed="62"/>
      <name val="Calibri"/>
      <family val="2"/>
    </font>
    <font>
      <b/>
      <sz val="11"/>
      <color indexed="56"/>
      <name val="Arial"/>
      <family val="2"/>
    </font>
    <font>
      <b/>
      <sz val="11"/>
      <color indexed="62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b/>
      <sz val="10"/>
      <color indexed="8"/>
      <name val="Arial"/>
      <family val="2"/>
    </font>
    <font>
      <b/>
      <sz val="7"/>
      <color indexed="12"/>
      <name val="Arial"/>
      <family val="2"/>
    </font>
    <font>
      <u/>
      <sz val="8"/>
      <color indexed="8"/>
      <name val="Arial"/>
      <family val="2"/>
    </font>
    <font>
      <sz val="8"/>
      <color indexed="18"/>
      <name val="Times New Roman"/>
      <family val="1"/>
    </font>
    <font>
      <sz val="8"/>
      <color indexed="9"/>
      <name val="Arial"/>
      <family val="2"/>
    </font>
    <font>
      <b/>
      <i/>
      <sz val="8"/>
      <name val="Helv"/>
    </font>
    <font>
      <b/>
      <sz val="8"/>
      <name val="Palatino"/>
      <family val="1"/>
    </font>
    <font>
      <b/>
      <i/>
      <sz val="12"/>
      <color theme="1"/>
      <name val="Calibri"/>
      <family val="2"/>
      <scheme val="minor"/>
    </font>
    <font>
      <sz val="10"/>
      <color theme="0"/>
      <name val="Calibri"/>
      <family val="2"/>
      <scheme val="minor"/>
    </font>
  </fonts>
  <fills count="63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theme="4"/>
      </patternFill>
    </fill>
    <fill>
      <patternFill patternType="solid">
        <fgColor theme="0"/>
        <bgColor rgb="FFDCE6F1"/>
      </patternFill>
    </fill>
    <fill>
      <patternFill patternType="solid">
        <fgColor theme="0" tint="-0.14999847407452621"/>
        <bgColor rgb="FFDCE6F1"/>
      </patternFill>
    </fill>
    <fill>
      <patternFill patternType="solid">
        <fgColor rgb="FFC9E8FF"/>
        <bgColor rgb="FFDCE6F1"/>
      </patternFill>
    </fill>
    <fill>
      <patternFill patternType="solid">
        <fgColor rgb="FFF2F2F2"/>
        <bgColor rgb="FFDCE6F1"/>
      </patternFill>
    </fill>
    <fill>
      <patternFill patternType="solid">
        <fgColor rgb="FFFFBDBD"/>
        <bgColor rgb="FFDCE6F1"/>
      </patternFill>
    </fill>
    <fill>
      <patternFill patternType="solid">
        <fgColor theme="0" tint="-4.9989318521683403E-2"/>
        <bgColor rgb="FFDCE6F1"/>
      </patternFill>
    </fill>
    <fill>
      <patternFill patternType="solid">
        <fgColor theme="0" tint="-0.14999847407452621"/>
        <bgColor theme="4" tint="0.79998168889431442"/>
      </patternFill>
    </fill>
    <fill>
      <patternFill patternType="solid">
        <fgColor rgb="FFD9D9D9"/>
        <bgColor indexed="64"/>
      </patternFill>
    </fill>
    <fill>
      <patternFill patternType="solid">
        <fgColor theme="0" tint="-4.9989318521683403E-2"/>
        <bgColor theme="4" tint="0.79998168889431442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theme="4"/>
      </patternFill>
    </fill>
    <fill>
      <patternFill patternType="solid">
        <fgColor rgb="FFFDFD83"/>
        <bgColor indexed="64"/>
      </patternFill>
    </fill>
    <fill>
      <gradientFill degree="180">
        <stop position="0">
          <color theme="0"/>
        </stop>
        <stop position="1">
          <color theme="3" tint="0.40000610370189521"/>
        </stop>
      </gradientFill>
    </fill>
    <fill>
      <patternFill patternType="solid">
        <fgColor indexed="43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mediumGray">
        <fgColor indexed="22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54"/>
      </patternFill>
    </fill>
    <fill>
      <gradientFill degree="90">
        <stop position="0">
          <color theme="3" tint="-0.49803155613879818"/>
        </stop>
        <stop position="1">
          <color theme="3" tint="0.40000610370189521"/>
        </stop>
      </gradientFill>
    </fill>
    <fill>
      <patternFill patternType="solid">
        <fgColor indexed="2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theme="5" tint="0.59999389629810485"/>
        <bgColor rgb="FFDCE6F1"/>
      </patternFill>
    </fill>
    <fill>
      <patternFill patternType="solid">
        <fgColor theme="5" tint="0.59999389629810485"/>
        <bgColor indexed="64"/>
      </patternFill>
    </fill>
  </fills>
  <borders count="18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dashed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dashed">
        <color theme="0" tint="-0.499984740745262"/>
      </top>
      <bottom style="dashed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dashed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/>
      <bottom/>
      <diagonal/>
    </border>
    <border>
      <left style="thin">
        <color theme="0" tint="-0.499984740745262"/>
      </left>
      <right/>
      <top style="dashed">
        <color theme="0" tint="-0.499984740745262"/>
      </top>
      <bottom style="dashed">
        <color theme="0" tint="-0.499984740745262"/>
      </bottom>
      <diagonal/>
    </border>
    <border>
      <left/>
      <right/>
      <top style="dashed">
        <color theme="0" tint="-0.499984740745262"/>
      </top>
      <bottom style="dashed">
        <color theme="0" tint="-0.499984740745262"/>
      </bottom>
      <diagonal/>
    </border>
    <border>
      <left/>
      <right style="thin">
        <color theme="0" tint="-0.499984740745262"/>
      </right>
      <top style="dashed">
        <color theme="0" tint="-0.499984740745262"/>
      </top>
      <bottom style="dashed">
        <color theme="0" tint="-0.499984740745262"/>
      </bottom>
      <diagonal/>
    </border>
    <border>
      <left style="thin">
        <color theme="0" tint="-0.34998626667073579"/>
      </left>
      <right/>
      <top/>
      <bottom/>
      <diagonal/>
    </border>
    <border>
      <left style="thin">
        <color theme="0" tint="-0.499984740745262"/>
      </left>
      <right/>
      <top style="thin">
        <color theme="0" tint="-0.499984740745262"/>
      </top>
      <bottom style="dashed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dashed">
        <color theme="0" tint="-0.499984740745262"/>
      </bottom>
      <diagonal/>
    </border>
    <border>
      <left style="thin">
        <color theme="0" tint="-0.499984740745262"/>
      </left>
      <right/>
      <top style="dashed">
        <color theme="0" tint="-0.499984740745262"/>
      </top>
      <bottom style="thin">
        <color theme="0" tint="-0.499984740745262"/>
      </bottom>
      <diagonal/>
    </border>
    <border>
      <left/>
      <right/>
      <top style="dashed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dashed">
        <color theme="0" tint="-0.499984740745262"/>
      </top>
      <bottom style="thin">
        <color theme="0" tint="-0.499984740745262"/>
      </bottom>
      <diagonal/>
    </border>
    <border>
      <left style="thin">
        <color theme="0" tint="-0.34998626667073579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 tint="-0.34998626667073579"/>
      </right>
      <top style="thin">
        <color theme="0"/>
      </top>
      <bottom style="thin">
        <color theme="0"/>
      </bottom>
      <diagonal/>
    </border>
    <border>
      <left style="thin">
        <color theme="0" tint="-0.34998626667073579"/>
      </left>
      <right style="thin">
        <color theme="0"/>
      </right>
      <top style="thin">
        <color theme="0"/>
      </top>
      <bottom style="thin">
        <color theme="0" tint="-0.14996795556505021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 tint="-0.34998626667073579"/>
      </right>
      <top style="thin">
        <color theme="0"/>
      </top>
      <bottom style="thin">
        <color theme="0" tint="-0.14996795556505021"/>
      </bottom>
      <diagonal/>
    </border>
    <border>
      <left style="thin">
        <color theme="0" tint="-0.34998626667073579"/>
      </left>
      <right style="thin">
        <color theme="0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34998626667073579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34998626667073579"/>
      </left>
      <right style="thin">
        <color theme="0"/>
      </right>
      <top style="thin">
        <color theme="0" tint="-0.14996795556505021"/>
      </top>
      <bottom style="dotted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dotted">
        <color auto="1"/>
      </bottom>
      <diagonal/>
    </border>
    <border>
      <left/>
      <right style="thin">
        <color theme="0" tint="-0.34998626667073579"/>
      </right>
      <top style="thin">
        <color theme="0" tint="-0.14996795556505021"/>
      </top>
      <bottom style="dotted">
        <color auto="1"/>
      </bottom>
      <diagonal/>
    </border>
    <border>
      <left style="thin">
        <color theme="0" tint="-0.34998626667073579"/>
      </left>
      <right style="thin">
        <color theme="0"/>
      </right>
      <top/>
      <bottom style="thin">
        <color rgb="FFFFFFFF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 tint="-0.34998626667073579"/>
      </right>
      <top/>
      <bottom style="thin">
        <color theme="0"/>
      </bottom>
      <diagonal/>
    </border>
    <border>
      <left style="thin">
        <color theme="0" tint="-0.34998626667073579"/>
      </left>
      <right style="thin">
        <color theme="0"/>
      </right>
      <top style="thin">
        <color rgb="FFFFFFFF"/>
      </top>
      <bottom style="medium">
        <color theme="0" tint="-0.34998626667073579"/>
      </bottom>
      <diagonal/>
    </border>
    <border>
      <left/>
      <right style="thin">
        <color theme="0" tint="-0.34998626667073579"/>
      </right>
      <top style="thin">
        <color theme="0"/>
      </top>
      <bottom style="medium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/>
      </bottom>
      <diagonal/>
    </border>
    <border>
      <left/>
      <right/>
      <top style="thin">
        <color theme="0" tint="-0.34998626667073579"/>
      </top>
      <bottom style="thin">
        <color theme="0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/>
      </bottom>
      <diagonal/>
    </border>
    <border>
      <left style="thin">
        <color theme="0"/>
      </left>
      <right style="thin">
        <color theme="0" tint="-0.34998626667073579"/>
      </right>
      <top style="thin">
        <color theme="0"/>
      </top>
      <bottom/>
      <diagonal/>
    </border>
    <border>
      <left style="thin">
        <color theme="0" tint="-0.34998626667073579"/>
      </left>
      <right/>
      <top style="medium">
        <color theme="0" tint="-0.34998626667073579"/>
      </top>
      <bottom style="thin">
        <color theme="0" tint="-0.34998626667073579"/>
      </bottom>
      <diagonal/>
    </border>
    <border>
      <left/>
      <right/>
      <top style="medium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medium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 style="medium">
        <color theme="0" tint="-0.24994659260841701"/>
      </top>
      <bottom style="thin">
        <color theme="0" tint="-0.34998626667073579"/>
      </bottom>
      <diagonal/>
    </border>
    <border>
      <left/>
      <right/>
      <top style="medium">
        <color theme="0" tint="-0.24994659260841701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medium">
        <color theme="0" tint="-0.24994659260841701"/>
      </top>
      <bottom style="thin">
        <color theme="0" tint="-0.34998626667073579"/>
      </bottom>
      <diagonal/>
    </border>
    <border>
      <left style="thin">
        <color theme="0" tint="-0.1498764000366222"/>
      </left>
      <right style="thin">
        <color theme="0" tint="-0.34998626667073579"/>
      </right>
      <top style="thin">
        <color theme="0" tint="-0.1498764000366222"/>
      </top>
      <bottom/>
      <diagonal/>
    </border>
    <border>
      <left style="thin">
        <color theme="0" tint="-0.1498764000366222"/>
      </left>
      <right style="thin">
        <color theme="0" tint="-0.34998626667073579"/>
      </right>
      <top/>
      <bottom/>
      <diagonal/>
    </border>
    <border>
      <left style="thin">
        <color theme="0" tint="-0.1498764000366222"/>
      </left>
      <right style="thin">
        <color theme="0" tint="-0.34998626667073579"/>
      </right>
      <top/>
      <bottom style="thin">
        <color theme="0" tint="-0.1498764000366222"/>
      </bottom>
      <diagonal/>
    </border>
    <border>
      <left style="thin">
        <color theme="0" tint="-0.34998626667073579"/>
      </left>
      <right style="thin">
        <color theme="0"/>
      </right>
      <top style="thin">
        <color theme="0" tint="-0.14996795556505021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 tint="-0.34998626667073579"/>
      </right>
      <top style="thin">
        <color theme="0" tint="-0.1499679555650502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/>
      </left>
      <right style="thin">
        <color theme="0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/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/>
      </right>
      <top style="thin">
        <color theme="0"/>
      </top>
      <bottom style="thin">
        <color theme="0" tint="-0.34998626667073579"/>
      </bottom>
      <diagonal/>
    </border>
    <border>
      <left/>
      <right style="thin">
        <color theme="0"/>
      </right>
      <top style="thin">
        <color theme="0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24994659260841701"/>
      </right>
      <top style="thin">
        <color theme="0" tint="-0.34998626667073579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34998626667073579"/>
      </right>
      <top style="thin">
        <color theme="0" tint="-0.34998626667073579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34998626667073579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24994659260841701"/>
      </right>
      <top style="thin">
        <color theme="0" tint="-0.24994659260841701"/>
      </top>
      <bottom style="thin">
        <color theme="0" tint="-0.34998626667073579"/>
      </bottom>
      <diagonal/>
    </border>
    <border>
      <left style="thin">
        <color theme="0" tint="-0.24994659260841701"/>
      </left>
      <right style="thin">
        <color theme="0" tint="-0.34998626667073579"/>
      </right>
      <top style="thin">
        <color theme="0" tint="-0.24994659260841701"/>
      </top>
      <bottom style="thin">
        <color theme="0" tint="-0.34998626667073579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 tint="-0.34998626667073579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 tint="-0.34998626667073579"/>
      </left>
      <right style="thin">
        <color theme="0"/>
      </right>
      <top style="thin">
        <color theme="0"/>
      </top>
      <bottom/>
      <diagonal/>
    </border>
    <border>
      <left style="thin">
        <color theme="0" tint="-0.14990691854609822"/>
      </left>
      <right/>
      <top style="thin">
        <color theme="0" tint="-0.24994659260841701"/>
      </top>
      <bottom style="thin">
        <color theme="0"/>
      </bottom>
      <diagonal/>
    </border>
    <border>
      <left/>
      <right style="thin">
        <color theme="0" tint="-0.34998626667073579"/>
      </right>
      <top style="thin">
        <color theme="0" tint="-0.24994659260841701"/>
      </top>
      <bottom style="thin">
        <color theme="0"/>
      </bottom>
      <diagonal/>
    </border>
    <border>
      <left style="thin">
        <color theme="0" tint="-0.34998626667073579"/>
      </left>
      <right style="thin">
        <color theme="0"/>
      </right>
      <top style="thin">
        <color theme="0" tint="-0.24994659260841701"/>
      </top>
      <bottom/>
      <diagonal/>
    </border>
    <border>
      <left style="thin">
        <color theme="0"/>
      </left>
      <right style="thin">
        <color theme="0"/>
      </right>
      <top style="thin">
        <color theme="0" tint="-0.24994659260841701"/>
      </top>
      <bottom/>
      <diagonal/>
    </border>
    <border>
      <left style="thin">
        <color theme="0" tint="-0.14990691854609822"/>
      </left>
      <right/>
      <top style="thin">
        <color theme="0" tint="-0.24994659260841701"/>
      </top>
      <bottom/>
      <diagonal/>
    </border>
    <border>
      <left/>
      <right style="thin">
        <color theme="0" tint="-0.34998626667073579"/>
      </right>
      <top style="thin">
        <color theme="0" tint="-0.24994659260841701"/>
      </top>
      <bottom/>
      <diagonal/>
    </border>
    <border>
      <left style="thin">
        <color theme="0" tint="-0.34998626667073579"/>
      </left>
      <right style="thin">
        <color theme="0" tint="-0.14990691854609822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0691854609822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14990691854609822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medium">
        <color theme="0" tint="-0.34998626667073579"/>
      </top>
      <bottom style="medium">
        <color theme="0" tint="-0.34998626667073579"/>
      </bottom>
      <diagonal/>
    </border>
    <border>
      <left/>
      <right/>
      <top style="medium">
        <color theme="0" tint="-0.34998626667073579"/>
      </top>
      <bottom style="medium">
        <color theme="0" tint="-0.34998626667073579"/>
      </bottom>
      <diagonal/>
    </border>
    <border>
      <left/>
      <right style="thin">
        <color theme="0" tint="-0.34998626667073579"/>
      </right>
      <top style="medium">
        <color theme="0" tint="-0.34998626667073579"/>
      </top>
      <bottom style="medium">
        <color theme="0" tint="-0.34998626667073579"/>
      </bottom>
      <diagonal/>
    </border>
    <border>
      <left style="thin">
        <color theme="0" tint="-0.34998626667073579"/>
      </left>
      <right/>
      <top style="medium">
        <color theme="0" tint="-0.34998626667073579"/>
      </top>
      <bottom/>
      <diagonal/>
    </border>
    <border>
      <left/>
      <right/>
      <top style="medium">
        <color theme="0" tint="-0.34998626667073579"/>
      </top>
      <bottom/>
      <diagonal/>
    </border>
    <border>
      <left/>
      <right style="thin">
        <color theme="0" tint="-0.34998626667073579"/>
      </right>
      <top style="medium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medium">
        <color theme="1" tint="0.499984740745262"/>
      </bottom>
      <diagonal/>
    </border>
    <border>
      <left/>
      <right style="thin">
        <color theme="0"/>
      </right>
      <top style="thin">
        <color theme="0" tint="-0.34998626667073579"/>
      </top>
      <bottom style="medium">
        <color theme="1" tint="0.499984740745262"/>
      </bottom>
      <diagonal/>
    </border>
    <border>
      <left style="thin">
        <color theme="0"/>
      </left>
      <right style="thin">
        <color theme="0"/>
      </right>
      <top style="thin">
        <color theme="0" tint="-0.34998626667073579"/>
      </top>
      <bottom style="medium">
        <color theme="1" tint="0.499984740745262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medium">
        <color theme="1" tint="0.499984740745262"/>
      </bottom>
      <diagonal/>
    </border>
    <border>
      <left style="thin">
        <color theme="0" tint="-0.34998626667073579"/>
      </left>
      <right/>
      <top style="medium">
        <color theme="1" tint="0.499984740745262"/>
      </top>
      <bottom/>
      <diagonal/>
    </border>
    <border>
      <left/>
      <right/>
      <top style="medium">
        <color theme="1" tint="0.499984740745262"/>
      </top>
      <bottom/>
      <diagonal/>
    </border>
    <border>
      <left/>
      <right style="thin">
        <color theme="0" tint="-0.34998626667073579"/>
      </right>
      <top style="medium">
        <color theme="1" tint="0.499984740745262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/>
      </left>
      <right style="thin">
        <color theme="0" tint="-0.34998626667073579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34998626667073579"/>
      </left>
      <right/>
      <top style="thin">
        <color theme="0" tint="-0.24994659260841701"/>
      </top>
      <bottom/>
      <diagonal/>
    </border>
    <border>
      <left style="thin">
        <color theme="0"/>
      </left>
      <right style="thin">
        <color theme="0" tint="-0.34998626667073579"/>
      </right>
      <top style="thin">
        <color theme="0" tint="-0.24994659260841701"/>
      </top>
      <bottom style="thin">
        <color theme="0" tint="-0.34998626667073579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/>
      </top>
      <bottom/>
      <diagonal/>
    </border>
    <border>
      <left/>
      <right style="thin">
        <color theme="0" tint="-0.34998626667073579"/>
      </right>
      <top style="thin">
        <color theme="0"/>
      </top>
      <bottom/>
      <diagonal/>
    </border>
    <border>
      <left/>
      <right style="thin">
        <color theme="0" tint="-0.24994659260841701"/>
      </right>
      <top style="thin">
        <color theme="0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34998626667073579"/>
      </right>
      <top/>
      <bottom style="thin">
        <color theme="0" tint="-0.24994659260841701"/>
      </bottom>
      <diagonal/>
    </border>
    <border>
      <left style="thin">
        <color theme="0" tint="-0.34998626667073579"/>
      </left>
      <right/>
      <top style="thin">
        <color theme="0"/>
      </top>
      <bottom style="thin">
        <color theme="0" tint="-0.24994659260841701"/>
      </bottom>
      <diagonal/>
    </border>
    <border>
      <left style="thin">
        <color theme="0"/>
      </left>
      <right style="thin">
        <color theme="0" tint="-0.34998626667073579"/>
      </right>
      <top style="thin">
        <color theme="0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34998626667073579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34998626667073579"/>
      </right>
      <top style="thin">
        <color theme="0"/>
      </top>
      <bottom style="thin">
        <color theme="0"/>
      </bottom>
      <diagonal/>
    </border>
    <border>
      <left style="thin">
        <color theme="0" tint="-0.34998626667073579"/>
      </left>
      <right/>
      <top style="thin">
        <color theme="0" tint="-0.24994659260841701"/>
      </top>
      <bottom style="thin">
        <color theme="0" tint="-0.34998626667073579"/>
      </bottom>
      <diagonal/>
    </border>
    <border>
      <left style="thin">
        <color theme="0" tint="-0.14996795556505021"/>
      </left>
      <right style="thin">
        <color theme="0" tint="-0.34998626667073579"/>
      </right>
      <top style="thin">
        <color theme="0" tint="-0.24994659260841701"/>
      </top>
      <bottom style="thin">
        <color theme="0" tint="-0.34998626667073579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34998626667073579"/>
      </bottom>
      <diagonal/>
    </border>
    <border>
      <left style="thin">
        <color theme="0" tint="-0.499984740745262"/>
      </left>
      <right/>
      <top style="dashed">
        <color theme="0" tint="-0.499984740745262"/>
      </top>
      <bottom/>
      <diagonal/>
    </border>
    <border>
      <left/>
      <right/>
      <top style="dashed">
        <color theme="0" tint="-0.499984740745262"/>
      </top>
      <bottom/>
      <diagonal/>
    </border>
    <border>
      <left style="thin">
        <color theme="0" tint="-0.499984740745262"/>
      </left>
      <right/>
      <top/>
      <bottom style="dashed">
        <color theme="0" tint="-0.499984740745262"/>
      </bottom>
      <diagonal/>
    </border>
    <border>
      <left/>
      <right/>
      <top/>
      <bottom style="dashed">
        <color theme="0" tint="-0.499984740745262"/>
      </bottom>
      <diagonal/>
    </border>
    <border>
      <left/>
      <right style="thin">
        <color theme="0" tint="-0.499984740745262"/>
      </right>
      <top/>
      <bottom style="dashed">
        <color theme="0" tint="-0.499984740745262"/>
      </bottom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dashed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dashed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 style="double">
        <color rgb="FFFF0000"/>
      </left>
      <right/>
      <top style="double">
        <color rgb="FFFF0000"/>
      </top>
      <bottom style="double">
        <color rgb="FFFF0000"/>
      </bottom>
      <diagonal/>
    </border>
    <border>
      <left/>
      <right style="double">
        <color rgb="FFFF0000"/>
      </right>
      <top style="double">
        <color rgb="FFFF0000"/>
      </top>
      <bottom style="double">
        <color rgb="FFFF0000"/>
      </bottom>
      <diagonal/>
    </border>
    <border>
      <left/>
      <right/>
      <top style="hair">
        <color indexed="8"/>
      </top>
      <bottom style="hair">
        <color indexed="8"/>
      </bottom>
      <diagonal/>
    </border>
    <border>
      <left/>
      <right/>
      <top/>
      <bottom style="medium">
        <color indexed="18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tted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23"/>
      </top>
      <bottom style="medium">
        <color indexed="23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theme="0" tint="-0.1498764000366222"/>
      </left>
      <right style="thin">
        <color theme="0" tint="-0.34998626667073579"/>
      </right>
      <top/>
      <bottom style="thin">
        <color theme="0" tint="-0.1498458815271462"/>
      </bottom>
      <diagonal/>
    </border>
    <border>
      <left style="thin">
        <color theme="0" tint="-0.1498458815271462"/>
      </left>
      <right style="thin">
        <color theme="0" tint="-0.34998626667073579"/>
      </right>
      <top style="thin">
        <color theme="0" tint="-0.1498458815271462"/>
      </top>
      <bottom/>
      <diagonal/>
    </border>
    <border>
      <left style="thin">
        <color theme="0" tint="-0.1498458815271462"/>
      </left>
      <right style="thin">
        <color theme="0" tint="-0.34998626667073579"/>
      </right>
      <top/>
      <bottom/>
      <diagonal/>
    </border>
    <border>
      <left style="thin">
        <color theme="0" tint="-0.1498458815271462"/>
      </left>
      <right style="thin">
        <color theme="0" tint="-0.34998626667073579"/>
      </right>
      <top/>
      <bottom style="thin">
        <color theme="0" tint="-0.1498458815271462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14993743705557422"/>
      </left>
      <right style="thin">
        <color theme="0" tint="-0.34998626667073579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34998626667073579"/>
      </right>
      <top/>
      <bottom/>
      <diagonal/>
    </border>
    <border>
      <left style="thin">
        <color theme="0" tint="-0.14993743705557422"/>
      </left>
      <right style="thin">
        <color theme="0" tint="-0.34998626667073579"/>
      </right>
      <top/>
      <bottom style="thin">
        <color theme="0" tint="-0.1498764000366222"/>
      </bottom>
      <diagonal/>
    </border>
    <border>
      <left/>
      <right/>
      <top style="thin">
        <color theme="0" tint="-0.1498458815271462"/>
      </top>
      <bottom/>
      <diagonal/>
    </border>
    <border>
      <left/>
      <right/>
      <top/>
      <bottom style="thin">
        <color theme="0" tint="-0.1498458815271462"/>
      </bottom>
      <diagonal/>
    </border>
    <border>
      <left style="dashed">
        <color theme="0" tint="-0.499984740745262"/>
      </left>
      <right/>
      <top style="dashed">
        <color theme="0" tint="-0.499984740745262"/>
      </top>
      <bottom style="dashed">
        <color theme="0" tint="-0.499984740745262"/>
      </bottom>
      <diagonal/>
    </border>
    <border>
      <left style="thin">
        <color theme="0" tint="-0.499984740745262"/>
      </left>
      <right style="dashed">
        <color theme="0" tint="-0.499984740745262"/>
      </right>
      <top style="dashed">
        <color theme="0" tint="-0.499984740745262"/>
      </top>
      <bottom style="dashed">
        <color theme="0" tint="-0.499984740745262"/>
      </bottom>
      <diagonal/>
    </border>
    <border>
      <left/>
      <right style="thin">
        <color theme="0" tint="-0.499984740745262"/>
      </right>
      <top style="dashed">
        <color theme="0" tint="-0.499984740745262"/>
      </top>
      <bottom/>
      <diagonal/>
    </border>
    <border>
      <left/>
      <right/>
      <top style="thin">
        <color theme="0" tint="-0.499984740745262"/>
      </top>
      <bottom style="dashed">
        <color theme="0" tint="-0.499984740745262"/>
      </bottom>
      <diagonal/>
    </border>
    <border>
      <left/>
      <right style="thin">
        <color theme="0" tint="-0.34998626667073579"/>
      </right>
      <top style="thin">
        <color theme="0" tint="-0.1498458815271462"/>
      </top>
      <bottom/>
      <diagonal/>
    </border>
    <border>
      <left/>
      <right style="thin">
        <color theme="0" tint="-0.34998626667073579"/>
      </right>
      <top/>
      <bottom style="thin">
        <color theme="0" tint="-0.1498458815271462"/>
      </bottom>
      <diagonal/>
    </border>
  </borders>
  <cellStyleXfs count="2004">
    <xf numFmtId="0" fontId="0" fillId="0" borderId="0"/>
    <xf numFmtId="0" fontId="7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9" fillId="0" borderId="0"/>
    <xf numFmtId="173" fontId="1" fillId="0" borderId="0" applyFont="0" applyFill="0" applyBorder="0" applyAlignment="0" applyProtection="0"/>
    <xf numFmtId="173" fontId="36" fillId="0" borderId="0" applyFont="0" applyFill="0" applyBorder="0" applyAlignment="0" applyProtection="0"/>
    <xf numFmtId="174" fontId="1" fillId="0" borderId="0" applyFont="0" applyFill="0" applyBorder="0" applyAlignment="0" applyProtection="0"/>
    <xf numFmtId="174" fontId="36" fillId="0" borderId="0" applyFont="0" applyFill="0" applyBorder="0" applyAlignment="0" applyProtection="0"/>
    <xf numFmtId="175" fontId="1" fillId="0" borderId="0"/>
    <xf numFmtId="0" fontId="37" fillId="0" borderId="0"/>
    <xf numFmtId="176" fontId="1" fillId="0" borderId="0" applyFont="0" applyFill="0" applyBorder="0" applyAlignment="0" applyProtection="0"/>
    <xf numFmtId="176" fontId="36" fillId="0" borderId="0" applyFont="0" applyFill="0" applyBorder="0" applyAlignment="0" applyProtection="0"/>
    <xf numFmtId="177" fontId="1" fillId="0" borderId="0" applyFont="0" applyFill="0" applyBorder="0" applyAlignment="0" applyProtection="0"/>
    <xf numFmtId="177" fontId="36" fillId="0" borderId="0" applyFont="0" applyFill="0" applyBorder="0" applyAlignment="0" applyProtection="0"/>
    <xf numFmtId="177" fontId="1" fillId="0" borderId="0" applyFont="0" applyFill="0" applyBorder="0" applyAlignment="0" applyProtection="0"/>
    <xf numFmtId="177" fontId="36" fillId="0" borderId="0" applyFont="0" applyFill="0" applyBorder="0" applyAlignment="0" applyProtection="0"/>
    <xf numFmtId="177" fontId="1" fillId="0" borderId="0" applyFont="0" applyFill="0" applyBorder="0" applyAlignment="0" applyProtection="0"/>
    <xf numFmtId="177" fontId="36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36" fillId="0" borderId="0" applyFont="0" applyFill="0" applyBorder="0" applyAlignment="0" applyProtection="0"/>
    <xf numFmtId="175" fontId="1" fillId="0" borderId="0"/>
    <xf numFmtId="179" fontId="1" fillId="0" borderId="0" applyFont="0" applyFill="0" applyBorder="0" applyAlignment="0" applyProtection="0"/>
    <xf numFmtId="179" fontId="36" fillId="0" borderId="0" applyFont="0" applyFill="0" applyBorder="0" applyAlignment="0" applyProtection="0"/>
    <xf numFmtId="175" fontId="1" fillId="0" borderId="0"/>
    <xf numFmtId="0" fontId="37" fillId="0" borderId="0"/>
    <xf numFmtId="175" fontId="1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175" fontId="1" fillId="0" borderId="0" applyNumberFormat="0" applyFill="0" applyBorder="0" applyAlignment="0" applyProtection="0"/>
    <xf numFmtId="175" fontId="1" fillId="0" borderId="0" applyNumberFormat="0" applyFill="0" applyBorder="0" applyAlignment="0" applyProtection="0"/>
    <xf numFmtId="175" fontId="1" fillId="0" borderId="0" applyNumberFormat="0" applyFill="0" applyBorder="0" applyAlignment="0" applyProtection="0"/>
    <xf numFmtId="175" fontId="1" fillId="0" borderId="0" applyNumberFormat="0" applyFill="0" applyBorder="0" applyAlignment="0" applyProtection="0"/>
    <xf numFmtId="175" fontId="1" fillId="0" borderId="0" applyNumberFormat="0" applyFill="0" applyBorder="0" applyAlignment="0" applyProtection="0"/>
    <xf numFmtId="175" fontId="1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175" fontId="1" fillId="0" borderId="0" applyNumberFormat="0" applyFill="0" applyBorder="0" applyAlignment="0" applyProtection="0"/>
    <xf numFmtId="175" fontId="1" fillId="0" borderId="0" applyNumberFormat="0" applyFill="0" applyBorder="0" applyAlignment="0" applyProtection="0"/>
    <xf numFmtId="175" fontId="1" fillId="0" borderId="0" applyNumberFormat="0" applyFill="0" applyBorder="0" applyAlignment="0" applyProtection="0"/>
    <xf numFmtId="175" fontId="1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175" fontId="1" fillId="0" borderId="0" applyNumberFormat="0" applyFill="0" applyBorder="0" applyAlignment="0" applyProtection="0"/>
    <xf numFmtId="175" fontId="1" fillId="0" borderId="0" applyNumberFormat="0" applyFill="0" applyBorder="0" applyAlignment="0" applyProtection="0"/>
    <xf numFmtId="175" fontId="1" fillId="0" borderId="0" applyNumberFormat="0" applyFill="0" applyBorder="0" applyAlignment="0" applyProtection="0"/>
    <xf numFmtId="175" fontId="1" fillId="0" borderId="0" applyNumberFormat="0" applyFill="0" applyBorder="0" applyAlignment="0" applyProtection="0"/>
    <xf numFmtId="175" fontId="1" fillId="0" borderId="0" applyNumberFormat="0" applyFill="0" applyBorder="0" applyAlignment="0" applyProtection="0"/>
    <xf numFmtId="175" fontId="1" fillId="0" borderId="0" applyNumberFormat="0" applyFill="0" applyBorder="0" applyAlignment="0" applyProtection="0"/>
    <xf numFmtId="175" fontId="1" fillId="0" borderId="0" applyNumberFormat="0" applyFill="0" applyBorder="0" applyAlignment="0" applyProtection="0"/>
    <xf numFmtId="175" fontId="1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175" fontId="1" fillId="0" borderId="0" applyNumberFormat="0" applyFill="0" applyBorder="0" applyAlignment="0" applyProtection="0"/>
    <xf numFmtId="175" fontId="1" fillId="0" borderId="0" applyNumberFormat="0" applyFill="0" applyBorder="0" applyAlignment="0" applyProtection="0"/>
    <xf numFmtId="175" fontId="1" fillId="0" borderId="0" applyNumberFormat="0" applyFill="0" applyBorder="0" applyAlignment="0" applyProtection="0"/>
    <xf numFmtId="175" fontId="1" fillId="0" borderId="0" applyNumberFormat="0" applyFill="0" applyBorder="0" applyAlignment="0" applyProtection="0"/>
    <xf numFmtId="175" fontId="1" fillId="0" borderId="0" applyNumberFormat="0" applyFill="0" applyBorder="0" applyAlignment="0" applyProtection="0"/>
    <xf numFmtId="175" fontId="1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175" fontId="1" fillId="0" borderId="0" applyNumberFormat="0" applyFill="0" applyBorder="0" applyAlignment="0" applyProtection="0"/>
    <xf numFmtId="175" fontId="1" fillId="0" borderId="0" applyNumberFormat="0" applyFill="0" applyBorder="0" applyAlignment="0" applyProtection="0"/>
    <xf numFmtId="175" fontId="1" fillId="0" borderId="0" applyNumberFormat="0" applyFill="0" applyBorder="0" applyAlignment="0" applyProtection="0"/>
    <xf numFmtId="175" fontId="1" fillId="0" borderId="0" applyNumberFormat="0" applyFill="0" applyBorder="0" applyAlignment="0" applyProtection="0"/>
    <xf numFmtId="175" fontId="1" fillId="0" borderId="0" applyNumberFormat="0" applyFill="0" applyBorder="0" applyAlignment="0" applyProtection="0"/>
    <xf numFmtId="175" fontId="1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175" fontId="1" fillId="0" borderId="0" applyNumberFormat="0" applyFill="0" applyBorder="0" applyAlignment="0" applyProtection="0"/>
    <xf numFmtId="175" fontId="1" fillId="0" borderId="0" applyNumberFormat="0" applyFill="0" applyBorder="0" applyAlignment="0" applyProtection="0"/>
    <xf numFmtId="175" fontId="1" fillId="0" borderId="0" applyNumberFormat="0" applyFill="0" applyBorder="0" applyAlignment="0" applyProtection="0"/>
    <xf numFmtId="175" fontId="1" fillId="0" borderId="0" applyNumberFormat="0" applyFill="0" applyBorder="0" applyAlignment="0" applyProtection="0"/>
    <xf numFmtId="175" fontId="1" fillId="0" borderId="0" applyNumberFormat="0" applyFill="0" applyBorder="0" applyAlignment="0" applyProtection="0"/>
    <xf numFmtId="175" fontId="1" fillId="0" borderId="0"/>
    <xf numFmtId="175" fontId="1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175" fontId="1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175" fontId="1" fillId="0" borderId="0" applyNumberFormat="0" applyFill="0" applyBorder="0" applyAlignment="0" applyProtection="0"/>
    <xf numFmtId="175" fontId="1" fillId="0" borderId="0" applyNumberFormat="0" applyFill="0" applyBorder="0" applyAlignment="0" applyProtection="0"/>
    <xf numFmtId="175" fontId="1" fillId="0" borderId="0" applyNumberFormat="0" applyFill="0" applyBorder="0" applyAlignment="0" applyProtection="0"/>
    <xf numFmtId="175" fontId="1" fillId="0" borderId="0" applyNumberFormat="0" applyFill="0" applyBorder="0" applyAlignment="0" applyProtection="0"/>
    <xf numFmtId="175" fontId="1" fillId="0" borderId="0" applyNumberFormat="0" applyFill="0" applyBorder="0" applyAlignment="0" applyProtection="0"/>
    <xf numFmtId="175" fontId="1" fillId="0" borderId="0" applyNumberFormat="0" applyFont="0" applyAlignment="0" applyProtection="0"/>
    <xf numFmtId="0" fontId="36" fillId="28" borderId="0" applyNumberFormat="0" applyFont="0" applyAlignment="0" applyProtection="0"/>
    <xf numFmtId="0" fontId="40" fillId="0" borderId="0"/>
    <xf numFmtId="175" fontId="1" fillId="0" borderId="0">
      <alignment vertical="top"/>
    </xf>
    <xf numFmtId="175" fontId="1" fillId="0" borderId="0">
      <alignment vertical="top"/>
    </xf>
    <xf numFmtId="0" fontId="40" fillId="0" borderId="0"/>
    <xf numFmtId="180" fontId="1" fillId="0" borderId="0" applyFont="0" applyFill="0" applyBorder="0" applyAlignment="0" applyProtection="0"/>
    <xf numFmtId="180" fontId="36" fillId="0" borderId="0" applyFont="0" applyFill="0" applyBorder="0" applyAlignment="0" applyProtection="0"/>
    <xf numFmtId="181" fontId="1" fillId="0" borderId="0" applyFont="0" applyFill="0" applyBorder="0" applyProtection="0">
      <alignment horizontal="right"/>
    </xf>
    <xf numFmtId="181" fontId="36" fillId="0" borderId="0" applyFont="0" applyFill="0" applyBorder="0" applyProtection="0">
      <alignment horizontal="right"/>
    </xf>
    <xf numFmtId="0" fontId="36" fillId="0" borderId="0"/>
    <xf numFmtId="0" fontId="36" fillId="0" borderId="0"/>
    <xf numFmtId="175" fontId="1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175" fontId="1" fillId="0" borderId="0" applyNumberFormat="0" applyFill="0" applyBorder="0" applyAlignment="0" applyProtection="0"/>
    <xf numFmtId="175" fontId="1" fillId="0" borderId="0" applyNumberFormat="0" applyFill="0" applyBorder="0" applyAlignment="0" applyProtection="0"/>
    <xf numFmtId="175" fontId="1" fillId="0" borderId="0" applyNumberFormat="0" applyFill="0" applyBorder="0" applyAlignment="0" applyProtection="0"/>
    <xf numFmtId="175" fontId="1" fillId="0" borderId="0" applyNumberFormat="0" applyFill="0" applyBorder="0" applyAlignment="0" applyProtection="0"/>
    <xf numFmtId="175" fontId="1" fillId="0" borderId="0" applyNumberFormat="0" applyFill="0" applyBorder="0" applyAlignment="0" applyProtection="0"/>
    <xf numFmtId="175" fontId="1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175" fontId="1" fillId="0" borderId="0" applyNumberFormat="0" applyFill="0" applyBorder="0" applyAlignment="0" applyProtection="0"/>
    <xf numFmtId="175" fontId="1" fillId="0" borderId="0" applyNumberFormat="0" applyFill="0" applyBorder="0" applyAlignment="0" applyProtection="0"/>
    <xf numFmtId="175" fontId="1" fillId="0" borderId="0" applyNumberFormat="0" applyFill="0" applyBorder="0" applyAlignment="0" applyProtection="0"/>
    <xf numFmtId="175" fontId="1" fillId="0" borderId="0" applyNumberFormat="0" applyFill="0" applyBorder="0" applyAlignment="0" applyProtection="0"/>
    <xf numFmtId="175" fontId="1" fillId="0" borderId="0" applyNumberFormat="0" applyFill="0" applyBorder="0" applyAlignment="0" applyProtection="0"/>
    <xf numFmtId="175" fontId="1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175" fontId="1" fillId="0" borderId="0" applyNumberFormat="0" applyFill="0" applyBorder="0" applyAlignment="0" applyProtection="0"/>
    <xf numFmtId="175" fontId="1" fillId="0" borderId="0" applyNumberFormat="0" applyFill="0" applyBorder="0" applyAlignment="0" applyProtection="0"/>
    <xf numFmtId="175" fontId="1" fillId="0" borderId="0" applyNumberFormat="0" applyFill="0" applyBorder="0" applyAlignment="0" applyProtection="0"/>
    <xf numFmtId="175" fontId="1" fillId="0" borderId="0" applyNumberFormat="0" applyFill="0" applyBorder="0" applyAlignment="0" applyProtection="0"/>
    <xf numFmtId="175" fontId="1" fillId="0" borderId="0" applyNumberFormat="0" applyFill="0" applyBorder="0" applyAlignment="0" applyProtection="0"/>
    <xf numFmtId="0" fontId="36" fillId="0" borderId="0"/>
    <xf numFmtId="0" fontId="36" fillId="0" borderId="0"/>
    <xf numFmtId="175" fontId="1" fillId="0" borderId="0"/>
    <xf numFmtId="175" fontId="1" fillId="0" borderId="0">
      <alignment vertical="top"/>
    </xf>
    <xf numFmtId="175" fontId="1" fillId="0" borderId="0">
      <alignment vertical="top"/>
    </xf>
    <xf numFmtId="175" fontId="1" fillId="0" borderId="0">
      <alignment vertical="top"/>
    </xf>
    <xf numFmtId="175" fontId="1" fillId="0" borderId="0">
      <alignment vertical="top"/>
    </xf>
    <xf numFmtId="175" fontId="1" fillId="0" borderId="0">
      <alignment vertical="top"/>
    </xf>
    <xf numFmtId="175" fontId="1" fillId="0" borderId="0">
      <alignment vertical="top"/>
    </xf>
    <xf numFmtId="175" fontId="1" fillId="0" borderId="0">
      <alignment vertical="top"/>
    </xf>
    <xf numFmtId="175" fontId="1" fillId="0" borderId="0">
      <alignment vertical="top"/>
    </xf>
    <xf numFmtId="175" fontId="1" fillId="0" borderId="0">
      <alignment vertical="top"/>
    </xf>
    <xf numFmtId="175" fontId="1" fillId="0" borderId="0">
      <alignment vertical="top"/>
    </xf>
    <xf numFmtId="175" fontId="1" fillId="0" borderId="0">
      <alignment vertical="top"/>
    </xf>
    <xf numFmtId="175" fontId="1" fillId="0" borderId="0">
      <alignment vertical="top"/>
    </xf>
    <xf numFmtId="175" fontId="1" fillId="0" borderId="0">
      <alignment vertical="top"/>
    </xf>
    <xf numFmtId="175" fontId="1" fillId="0" borderId="0">
      <alignment vertical="top"/>
    </xf>
    <xf numFmtId="175" fontId="1" fillId="0" borderId="0">
      <alignment vertical="top"/>
    </xf>
    <xf numFmtId="175" fontId="1" fillId="0" borderId="0"/>
    <xf numFmtId="0" fontId="37" fillId="0" borderId="0"/>
    <xf numFmtId="173" fontId="1" fillId="0" borderId="0" applyFont="0" applyFill="0" applyBorder="0" applyProtection="0">
      <alignment horizontal="right"/>
    </xf>
    <xf numFmtId="173" fontId="36" fillId="0" borderId="0" applyFont="0" applyFill="0" applyBorder="0" applyProtection="0">
      <alignment horizontal="right"/>
    </xf>
    <xf numFmtId="175" fontId="1" fillId="0" borderId="0"/>
    <xf numFmtId="0" fontId="37" fillId="0" borderId="0"/>
    <xf numFmtId="0" fontId="40" fillId="0" borderId="0"/>
    <xf numFmtId="0" fontId="40" fillId="0" borderId="0"/>
    <xf numFmtId="0" fontId="36" fillId="0" borderId="0"/>
    <xf numFmtId="0" fontId="36" fillId="0" borderId="0"/>
    <xf numFmtId="0" fontId="40" fillId="0" borderId="0"/>
    <xf numFmtId="175" fontId="1" fillId="0" borderId="0" applyNumberFormat="0" applyFill="0" applyBorder="0" applyProtection="0">
      <alignment vertical="top"/>
    </xf>
    <xf numFmtId="0" fontId="41" fillId="0" borderId="0" applyNumberFormat="0" applyFill="0" applyBorder="0" applyProtection="0">
      <alignment vertical="top"/>
    </xf>
    <xf numFmtId="175" fontId="1" fillId="0" borderId="0" applyNumberFormat="0" applyFill="0" applyBorder="0" applyProtection="0">
      <alignment vertical="top"/>
    </xf>
    <xf numFmtId="0" fontId="41" fillId="0" borderId="0" applyNumberFormat="0" applyFill="0" applyBorder="0" applyProtection="0">
      <alignment vertical="top"/>
    </xf>
    <xf numFmtId="175" fontId="1" fillId="0" borderId="0" applyNumberFormat="0" applyFill="0" applyBorder="0" applyProtection="0">
      <alignment vertical="top"/>
    </xf>
    <xf numFmtId="175" fontId="1" fillId="0" borderId="0" applyNumberFormat="0" applyFill="0" applyBorder="0" applyProtection="0">
      <alignment vertical="top"/>
    </xf>
    <xf numFmtId="175" fontId="1" fillId="0" borderId="0" applyNumberFormat="0" applyFill="0" applyBorder="0" applyProtection="0">
      <alignment vertical="top"/>
    </xf>
    <xf numFmtId="175" fontId="1" fillId="0" borderId="0" applyNumberFormat="0" applyFill="0" applyBorder="0" applyProtection="0">
      <alignment vertical="top"/>
    </xf>
    <xf numFmtId="175" fontId="1" fillId="0" borderId="0" applyNumberFormat="0" applyFill="0" applyBorder="0" applyProtection="0">
      <alignment vertical="top"/>
    </xf>
    <xf numFmtId="175" fontId="1" fillId="0" borderId="0" applyNumberFormat="0" applyFill="0" applyAlignment="0" applyProtection="0"/>
    <xf numFmtId="0" fontId="42" fillId="0" borderId="134" applyNumberFormat="0" applyFill="0" applyAlignment="0" applyProtection="0"/>
    <xf numFmtId="175" fontId="1" fillId="0" borderId="0" applyNumberFormat="0" applyFill="0" applyAlignment="0" applyProtection="0"/>
    <xf numFmtId="175" fontId="1" fillId="0" borderId="0" applyNumberFormat="0" applyFill="0" applyAlignment="0" applyProtection="0"/>
    <xf numFmtId="175" fontId="1" fillId="0" borderId="0" applyNumberFormat="0" applyFill="0" applyAlignment="0" applyProtection="0"/>
    <xf numFmtId="175" fontId="1" fillId="0" borderId="0" applyNumberFormat="0" applyFill="0" applyAlignment="0" applyProtection="0"/>
    <xf numFmtId="175" fontId="1" fillId="0" borderId="0" applyNumberFormat="0" applyFill="0" applyAlignment="0" applyProtection="0"/>
    <xf numFmtId="175" fontId="1" fillId="0" borderId="0" applyNumberFormat="0" applyFill="0" applyProtection="0">
      <alignment horizontal="center"/>
    </xf>
    <xf numFmtId="0" fontId="43" fillId="0" borderId="135" applyNumberFormat="0" applyFill="0" applyProtection="0">
      <alignment horizontal="center"/>
    </xf>
    <xf numFmtId="175" fontId="1" fillId="0" borderId="0" applyNumberFormat="0" applyFill="0" applyProtection="0">
      <alignment horizontal="center"/>
    </xf>
    <xf numFmtId="175" fontId="1" fillId="0" borderId="0" applyNumberFormat="0" applyFill="0" applyProtection="0">
      <alignment horizontal="center"/>
    </xf>
    <xf numFmtId="175" fontId="1" fillId="0" borderId="0" applyNumberFormat="0" applyFill="0" applyProtection="0">
      <alignment horizontal="center"/>
    </xf>
    <xf numFmtId="175" fontId="1" fillId="0" borderId="0" applyNumberFormat="0" applyFill="0" applyProtection="0">
      <alignment horizontal="center"/>
    </xf>
    <xf numFmtId="175" fontId="1" fillId="0" borderId="0" applyNumberFormat="0" applyFill="0" applyProtection="0">
      <alignment horizontal="center"/>
    </xf>
    <xf numFmtId="175" fontId="1" fillId="0" borderId="0" applyNumberFormat="0" applyFill="0" applyBorder="0" applyProtection="0">
      <alignment horizontal="left"/>
    </xf>
    <xf numFmtId="0" fontId="43" fillId="0" borderId="0" applyNumberFormat="0" applyFill="0" applyBorder="0" applyProtection="0">
      <alignment horizontal="left"/>
    </xf>
    <xf numFmtId="175" fontId="1" fillId="0" borderId="0" applyNumberFormat="0" applyFill="0" applyBorder="0" applyProtection="0">
      <alignment horizontal="centerContinuous"/>
    </xf>
    <xf numFmtId="0" fontId="44" fillId="0" borderId="0" applyNumberFormat="0" applyFill="0" applyBorder="0" applyProtection="0">
      <alignment horizontal="centerContinuous"/>
    </xf>
    <xf numFmtId="175" fontId="1" fillId="0" borderId="0"/>
    <xf numFmtId="0" fontId="37" fillId="0" borderId="0"/>
    <xf numFmtId="175" fontId="1" fillId="0" borderId="0"/>
    <xf numFmtId="0" fontId="37" fillId="0" borderId="0"/>
    <xf numFmtId="175" fontId="1" fillId="0" borderId="0"/>
    <xf numFmtId="0" fontId="37" fillId="0" borderId="0"/>
    <xf numFmtId="175" fontId="1" fillId="0" borderId="0"/>
    <xf numFmtId="0" fontId="37" fillId="0" borderId="0"/>
    <xf numFmtId="182" fontId="45" fillId="0" borderId="0" applyFont="0" applyFill="0" applyBorder="0" applyAlignment="0" applyProtection="0"/>
    <xf numFmtId="183" fontId="45" fillId="0" borderId="0" applyFont="0" applyFill="0" applyBorder="0" applyAlignment="0" applyProtection="0"/>
    <xf numFmtId="0" fontId="46" fillId="0" borderId="0"/>
    <xf numFmtId="0" fontId="36" fillId="0" borderId="0"/>
    <xf numFmtId="0" fontId="36" fillId="0" borderId="0"/>
    <xf numFmtId="184" fontId="36" fillId="0" borderId="0">
      <alignment horizontal="left"/>
    </xf>
    <xf numFmtId="184" fontId="36" fillId="0" borderId="0">
      <alignment horizontal="left"/>
    </xf>
    <xf numFmtId="185" fontId="36" fillId="0" borderId="0">
      <alignment horizontal="left"/>
    </xf>
    <xf numFmtId="185" fontId="36" fillId="0" borderId="0">
      <alignment horizontal="left"/>
    </xf>
    <xf numFmtId="0" fontId="47" fillId="29" borderId="0" applyNumberFormat="0" applyBorder="0" applyAlignment="0" applyProtection="0"/>
    <xf numFmtId="0" fontId="47" fillId="29" borderId="0" applyNumberFormat="0" applyBorder="0" applyAlignment="0" applyProtection="0"/>
    <xf numFmtId="0" fontId="47" fillId="30" borderId="0" applyNumberFormat="0" applyBorder="0" applyAlignment="0" applyProtection="0"/>
    <xf numFmtId="0" fontId="47" fillId="30" borderId="0" applyNumberFormat="0" applyBorder="0" applyAlignment="0" applyProtection="0"/>
    <xf numFmtId="0" fontId="47" fillId="31" borderId="0" applyNumberFormat="0" applyBorder="0" applyAlignment="0" applyProtection="0"/>
    <xf numFmtId="0" fontId="47" fillId="31" borderId="0" applyNumberFormat="0" applyBorder="0" applyAlignment="0" applyProtection="0"/>
    <xf numFmtId="0" fontId="47" fillId="32" borderId="0" applyNumberFormat="0" applyBorder="0" applyAlignment="0" applyProtection="0"/>
    <xf numFmtId="0" fontId="47" fillId="32" borderId="0" applyNumberFormat="0" applyBorder="0" applyAlignment="0" applyProtection="0"/>
    <xf numFmtId="0" fontId="47" fillId="33" borderId="0" applyNumberFormat="0" applyBorder="0" applyAlignment="0" applyProtection="0"/>
    <xf numFmtId="0" fontId="47" fillId="33" borderId="0" applyNumberFormat="0" applyBorder="0" applyAlignment="0" applyProtection="0"/>
    <xf numFmtId="0" fontId="47" fillId="34" borderId="0" applyNumberFormat="0" applyBorder="0" applyAlignment="0" applyProtection="0"/>
    <xf numFmtId="0" fontId="47" fillId="34" borderId="0" applyNumberFormat="0" applyBorder="0" applyAlignment="0" applyProtection="0"/>
    <xf numFmtId="0" fontId="47" fillId="29" borderId="0" applyNumberFormat="0" applyBorder="0" applyAlignment="0" applyProtection="0"/>
    <xf numFmtId="0" fontId="47" fillId="29" borderId="0" applyNumberFormat="0" applyBorder="0" applyAlignment="0" applyProtection="0"/>
    <xf numFmtId="0" fontId="47" fillId="29" borderId="0" applyNumberFormat="0" applyBorder="0" applyAlignment="0" applyProtection="0"/>
    <xf numFmtId="0" fontId="47" fillId="29" borderId="0" applyNumberFormat="0" applyBorder="0" applyAlignment="0" applyProtection="0"/>
    <xf numFmtId="0" fontId="47" fillId="29" borderId="0" applyNumberFormat="0" applyBorder="0" applyAlignment="0" applyProtection="0"/>
    <xf numFmtId="0" fontId="48" fillId="29" borderId="0" applyNumberFormat="0" applyBorder="0" applyAlignment="0" applyProtection="0"/>
    <xf numFmtId="0" fontId="47" fillId="29" borderId="0" applyNumberFormat="0" applyBorder="0" applyAlignment="0" applyProtection="0"/>
    <xf numFmtId="0" fontId="47" fillId="29" borderId="0" applyNumberFormat="0" applyBorder="0" applyAlignment="0" applyProtection="0"/>
    <xf numFmtId="0" fontId="47" fillId="34" borderId="0" applyNumberFormat="0" applyBorder="0" applyAlignment="0" applyProtection="0"/>
    <xf numFmtId="0" fontId="47" fillId="29" borderId="0" applyNumberFormat="0" applyBorder="0" applyAlignment="0" applyProtection="0"/>
    <xf numFmtId="0" fontId="47" fillId="29" borderId="0" applyNumberFormat="0" applyBorder="0" applyAlignment="0" applyProtection="0"/>
    <xf numFmtId="0" fontId="47" fillId="29" borderId="0" applyNumberFormat="0" applyBorder="0" applyAlignment="0" applyProtection="0"/>
    <xf numFmtId="0" fontId="47" fillId="29" borderId="0" applyNumberFormat="0" applyBorder="0" applyAlignment="0" applyProtection="0"/>
    <xf numFmtId="0" fontId="47" fillId="29" borderId="0" applyNumberFormat="0" applyBorder="0" applyAlignment="0" applyProtection="0"/>
    <xf numFmtId="0" fontId="47" fillId="30" borderId="0" applyNumberFormat="0" applyBorder="0" applyAlignment="0" applyProtection="0"/>
    <xf numFmtId="0" fontId="47" fillId="30" borderId="0" applyNumberFormat="0" applyBorder="0" applyAlignment="0" applyProtection="0"/>
    <xf numFmtId="0" fontId="47" fillId="30" borderId="0" applyNumberFormat="0" applyBorder="0" applyAlignment="0" applyProtection="0"/>
    <xf numFmtId="0" fontId="47" fillId="30" borderId="0" applyNumberFormat="0" applyBorder="0" applyAlignment="0" applyProtection="0"/>
    <xf numFmtId="0" fontId="47" fillId="30" borderId="0" applyNumberFormat="0" applyBorder="0" applyAlignment="0" applyProtection="0"/>
    <xf numFmtId="0" fontId="48" fillId="30" borderId="0" applyNumberFormat="0" applyBorder="0" applyAlignment="0" applyProtection="0"/>
    <xf numFmtId="0" fontId="47" fillId="30" borderId="0" applyNumberFormat="0" applyBorder="0" applyAlignment="0" applyProtection="0"/>
    <xf numFmtId="0" fontId="47" fillId="30" borderId="0" applyNumberFormat="0" applyBorder="0" applyAlignment="0" applyProtection="0"/>
    <xf numFmtId="0" fontId="47" fillId="35" borderId="0" applyNumberFormat="0" applyBorder="0" applyAlignment="0" applyProtection="0"/>
    <xf numFmtId="0" fontId="47" fillId="30" borderId="0" applyNumberFormat="0" applyBorder="0" applyAlignment="0" applyProtection="0"/>
    <xf numFmtId="0" fontId="47" fillId="30" borderId="0" applyNumberFormat="0" applyBorder="0" applyAlignment="0" applyProtection="0"/>
    <xf numFmtId="0" fontId="47" fillId="30" borderId="0" applyNumberFormat="0" applyBorder="0" applyAlignment="0" applyProtection="0"/>
    <xf numFmtId="0" fontId="47" fillId="30" borderId="0" applyNumberFormat="0" applyBorder="0" applyAlignment="0" applyProtection="0"/>
    <xf numFmtId="0" fontId="47" fillId="30" borderId="0" applyNumberFormat="0" applyBorder="0" applyAlignment="0" applyProtection="0"/>
    <xf numFmtId="0" fontId="47" fillId="31" borderId="0" applyNumberFormat="0" applyBorder="0" applyAlignment="0" applyProtection="0"/>
    <xf numFmtId="0" fontId="47" fillId="31" borderId="0" applyNumberFormat="0" applyBorder="0" applyAlignment="0" applyProtection="0"/>
    <xf numFmtId="0" fontId="47" fillId="31" borderId="0" applyNumberFormat="0" applyBorder="0" applyAlignment="0" applyProtection="0"/>
    <xf numFmtId="0" fontId="47" fillId="31" borderId="0" applyNumberFormat="0" applyBorder="0" applyAlignment="0" applyProtection="0"/>
    <xf numFmtId="0" fontId="47" fillId="31" borderId="0" applyNumberFormat="0" applyBorder="0" applyAlignment="0" applyProtection="0"/>
    <xf numFmtId="0" fontId="48" fillId="31" borderId="0" applyNumberFormat="0" applyBorder="0" applyAlignment="0" applyProtection="0"/>
    <xf numFmtId="0" fontId="47" fillId="31" borderId="0" applyNumberFormat="0" applyBorder="0" applyAlignment="0" applyProtection="0"/>
    <xf numFmtId="0" fontId="47" fillId="31" borderId="0" applyNumberFormat="0" applyBorder="0" applyAlignment="0" applyProtection="0"/>
    <xf numFmtId="0" fontId="47" fillId="36" borderId="0" applyNumberFormat="0" applyBorder="0" applyAlignment="0" applyProtection="0"/>
    <xf numFmtId="0" fontId="47" fillId="31" borderId="0" applyNumberFormat="0" applyBorder="0" applyAlignment="0" applyProtection="0"/>
    <xf numFmtId="0" fontId="47" fillId="31" borderId="0" applyNumberFormat="0" applyBorder="0" applyAlignment="0" applyProtection="0"/>
    <xf numFmtId="0" fontId="47" fillId="31" borderId="0" applyNumberFormat="0" applyBorder="0" applyAlignment="0" applyProtection="0"/>
    <xf numFmtId="0" fontId="47" fillId="31" borderId="0" applyNumberFormat="0" applyBorder="0" applyAlignment="0" applyProtection="0"/>
    <xf numFmtId="0" fontId="47" fillId="31" borderId="0" applyNumberFormat="0" applyBorder="0" applyAlignment="0" applyProtection="0"/>
    <xf numFmtId="0" fontId="47" fillId="32" borderId="0" applyNumberFormat="0" applyBorder="0" applyAlignment="0" applyProtection="0"/>
    <xf numFmtId="0" fontId="47" fillId="32" borderId="0" applyNumberFormat="0" applyBorder="0" applyAlignment="0" applyProtection="0"/>
    <xf numFmtId="0" fontId="47" fillId="32" borderId="0" applyNumberFormat="0" applyBorder="0" applyAlignment="0" applyProtection="0"/>
    <xf numFmtId="0" fontId="47" fillId="32" borderId="0" applyNumberFormat="0" applyBorder="0" applyAlignment="0" applyProtection="0"/>
    <xf numFmtId="0" fontId="47" fillId="32" borderId="0" applyNumberFormat="0" applyBorder="0" applyAlignment="0" applyProtection="0"/>
    <xf numFmtId="0" fontId="48" fillId="32" borderId="0" applyNumberFormat="0" applyBorder="0" applyAlignment="0" applyProtection="0"/>
    <xf numFmtId="0" fontId="47" fillId="32" borderId="0" applyNumberFormat="0" applyBorder="0" applyAlignment="0" applyProtection="0"/>
    <xf numFmtId="0" fontId="47" fillId="32" borderId="0" applyNumberFormat="0" applyBorder="0" applyAlignment="0" applyProtection="0"/>
    <xf numFmtId="0" fontId="47" fillId="34" borderId="0" applyNumberFormat="0" applyBorder="0" applyAlignment="0" applyProtection="0"/>
    <xf numFmtId="0" fontId="47" fillId="32" borderId="0" applyNumberFormat="0" applyBorder="0" applyAlignment="0" applyProtection="0"/>
    <xf numFmtId="0" fontId="47" fillId="32" borderId="0" applyNumberFormat="0" applyBorder="0" applyAlignment="0" applyProtection="0"/>
    <xf numFmtId="0" fontId="47" fillId="32" borderId="0" applyNumberFormat="0" applyBorder="0" applyAlignment="0" applyProtection="0"/>
    <xf numFmtId="0" fontId="47" fillId="32" borderId="0" applyNumberFormat="0" applyBorder="0" applyAlignment="0" applyProtection="0"/>
    <xf numFmtId="0" fontId="47" fillId="32" borderId="0" applyNumberFormat="0" applyBorder="0" applyAlignment="0" applyProtection="0"/>
    <xf numFmtId="0" fontId="47" fillId="33" borderId="0" applyNumberFormat="0" applyBorder="0" applyAlignment="0" applyProtection="0"/>
    <xf numFmtId="0" fontId="47" fillId="33" borderId="0" applyNumberFormat="0" applyBorder="0" applyAlignment="0" applyProtection="0"/>
    <xf numFmtId="0" fontId="47" fillId="33" borderId="0" applyNumberFormat="0" applyBorder="0" applyAlignment="0" applyProtection="0"/>
    <xf numFmtId="0" fontId="47" fillId="33" borderId="0" applyNumberFormat="0" applyBorder="0" applyAlignment="0" applyProtection="0"/>
    <xf numFmtId="0" fontId="47" fillId="33" borderId="0" applyNumberFormat="0" applyBorder="0" applyAlignment="0" applyProtection="0"/>
    <xf numFmtId="0" fontId="48" fillId="33" borderId="0" applyNumberFormat="0" applyBorder="0" applyAlignment="0" applyProtection="0"/>
    <xf numFmtId="0" fontId="47" fillId="33" borderId="0" applyNumberFormat="0" applyBorder="0" applyAlignment="0" applyProtection="0"/>
    <xf numFmtId="0" fontId="47" fillId="33" borderId="0" applyNumberFormat="0" applyBorder="0" applyAlignment="0" applyProtection="0"/>
    <xf numFmtId="0" fontId="47" fillId="33" borderId="0" applyNumberFormat="0" applyBorder="0" applyAlignment="0" applyProtection="0"/>
    <xf numFmtId="0" fontId="47" fillId="33" borderId="0" applyNumberFormat="0" applyBorder="0" applyAlignment="0" applyProtection="0"/>
    <xf numFmtId="0" fontId="47" fillId="33" borderId="0" applyNumberFormat="0" applyBorder="0" applyAlignment="0" applyProtection="0"/>
    <xf numFmtId="0" fontId="47" fillId="33" borderId="0" applyNumberFormat="0" applyBorder="0" applyAlignment="0" applyProtection="0"/>
    <xf numFmtId="0" fontId="47" fillId="33" borderId="0" applyNumberFormat="0" applyBorder="0" applyAlignment="0" applyProtection="0"/>
    <xf numFmtId="0" fontId="47" fillId="34" borderId="0" applyNumberFormat="0" applyBorder="0" applyAlignment="0" applyProtection="0"/>
    <xf numFmtId="0" fontId="47" fillId="34" borderId="0" applyNumberFormat="0" applyBorder="0" applyAlignment="0" applyProtection="0"/>
    <xf numFmtId="0" fontId="47" fillId="34" borderId="0" applyNumberFormat="0" applyBorder="0" applyAlignment="0" applyProtection="0"/>
    <xf numFmtId="0" fontId="47" fillId="34" borderId="0" applyNumberFormat="0" applyBorder="0" applyAlignment="0" applyProtection="0"/>
    <xf numFmtId="0" fontId="47" fillId="34" borderId="0" applyNumberFormat="0" applyBorder="0" applyAlignment="0" applyProtection="0"/>
    <xf numFmtId="0" fontId="48" fillId="34" borderId="0" applyNumberFormat="0" applyBorder="0" applyAlignment="0" applyProtection="0"/>
    <xf numFmtId="0" fontId="47" fillId="34" borderId="0" applyNumberFormat="0" applyBorder="0" applyAlignment="0" applyProtection="0"/>
    <xf numFmtId="0" fontId="47" fillId="34" borderId="0" applyNumberFormat="0" applyBorder="0" applyAlignment="0" applyProtection="0"/>
    <xf numFmtId="0" fontId="47" fillId="36" borderId="0" applyNumberFormat="0" applyBorder="0" applyAlignment="0" applyProtection="0"/>
    <xf numFmtId="0" fontId="47" fillId="34" borderId="0" applyNumberFormat="0" applyBorder="0" applyAlignment="0" applyProtection="0"/>
    <xf numFmtId="0" fontId="47" fillId="34" borderId="0" applyNumberFormat="0" applyBorder="0" applyAlignment="0" applyProtection="0"/>
    <xf numFmtId="0" fontId="47" fillId="34" borderId="0" applyNumberFormat="0" applyBorder="0" applyAlignment="0" applyProtection="0"/>
    <xf numFmtId="0" fontId="47" fillId="34" borderId="0" applyNumberFormat="0" applyBorder="0" applyAlignment="0" applyProtection="0"/>
    <xf numFmtId="0" fontId="47" fillId="34" borderId="0" applyNumberFormat="0" applyBorder="0" applyAlignment="0" applyProtection="0"/>
    <xf numFmtId="0" fontId="47" fillId="29" borderId="0" applyNumberFormat="0" applyBorder="0" applyAlignment="0" applyProtection="0"/>
    <xf numFmtId="0" fontId="47" fillId="29" borderId="0" applyNumberFormat="0" applyBorder="0" applyAlignment="0" applyProtection="0"/>
    <xf numFmtId="0" fontId="47" fillId="30" borderId="0" applyNumberFormat="0" applyBorder="0" applyAlignment="0" applyProtection="0"/>
    <xf numFmtId="0" fontId="47" fillId="30" borderId="0" applyNumberFormat="0" applyBorder="0" applyAlignment="0" applyProtection="0"/>
    <xf numFmtId="0" fontId="47" fillId="31" borderId="0" applyNumberFormat="0" applyBorder="0" applyAlignment="0" applyProtection="0"/>
    <xf numFmtId="0" fontId="47" fillId="31" borderId="0" applyNumberFormat="0" applyBorder="0" applyAlignment="0" applyProtection="0"/>
    <xf numFmtId="0" fontId="47" fillId="32" borderId="0" applyNumberFormat="0" applyBorder="0" applyAlignment="0" applyProtection="0"/>
    <xf numFmtId="0" fontId="47" fillId="32" borderId="0" applyNumberFormat="0" applyBorder="0" applyAlignment="0" applyProtection="0"/>
    <xf numFmtId="0" fontId="47" fillId="33" borderId="0" applyNumberFormat="0" applyBorder="0" applyAlignment="0" applyProtection="0"/>
    <xf numFmtId="0" fontId="47" fillId="33" borderId="0" applyNumberFormat="0" applyBorder="0" applyAlignment="0" applyProtection="0"/>
    <xf numFmtId="0" fontId="47" fillId="34" borderId="0" applyNumberFormat="0" applyBorder="0" applyAlignment="0" applyProtection="0"/>
    <xf numFmtId="0" fontId="47" fillId="34" borderId="0" applyNumberFormat="0" applyBorder="0" applyAlignment="0" applyProtection="0"/>
    <xf numFmtId="0" fontId="47" fillId="37" borderId="0" applyNumberFormat="0" applyBorder="0" applyAlignment="0" applyProtection="0"/>
    <xf numFmtId="0" fontId="47" fillId="37" borderId="0" applyNumberFormat="0" applyBorder="0" applyAlignment="0" applyProtection="0"/>
    <xf numFmtId="0" fontId="47" fillId="35" borderId="0" applyNumberFormat="0" applyBorder="0" applyAlignment="0" applyProtection="0"/>
    <xf numFmtId="0" fontId="47" fillId="35" borderId="0" applyNumberFormat="0" applyBorder="0" applyAlignment="0" applyProtection="0"/>
    <xf numFmtId="0" fontId="47" fillId="38" borderId="0" applyNumberFormat="0" applyBorder="0" applyAlignment="0" applyProtection="0"/>
    <xf numFmtId="0" fontId="47" fillId="38" borderId="0" applyNumberFormat="0" applyBorder="0" applyAlignment="0" applyProtection="0"/>
    <xf numFmtId="0" fontId="47" fillId="32" borderId="0" applyNumberFormat="0" applyBorder="0" applyAlignment="0" applyProtection="0"/>
    <xf numFmtId="0" fontId="47" fillId="32" borderId="0" applyNumberFormat="0" applyBorder="0" applyAlignment="0" applyProtection="0"/>
    <xf numFmtId="0" fontId="47" fillId="37" borderId="0" applyNumberFormat="0" applyBorder="0" applyAlignment="0" applyProtection="0"/>
    <xf numFmtId="0" fontId="47" fillId="37" borderId="0" applyNumberFormat="0" applyBorder="0" applyAlignment="0" applyProtection="0"/>
    <xf numFmtId="0" fontId="47" fillId="39" borderId="0" applyNumberFormat="0" applyBorder="0" applyAlignment="0" applyProtection="0"/>
    <xf numFmtId="0" fontId="47" fillId="39" borderId="0" applyNumberFormat="0" applyBorder="0" applyAlignment="0" applyProtection="0"/>
    <xf numFmtId="0" fontId="47" fillId="37" borderId="0" applyNumberFormat="0" applyBorder="0" applyAlignment="0" applyProtection="0"/>
    <xf numFmtId="0" fontId="47" fillId="37" borderId="0" applyNumberFormat="0" applyBorder="0" applyAlignment="0" applyProtection="0"/>
    <xf numFmtId="0" fontId="47" fillId="37" borderId="0" applyNumberFormat="0" applyBorder="0" applyAlignment="0" applyProtection="0"/>
    <xf numFmtId="0" fontId="47" fillId="37" borderId="0" applyNumberFormat="0" applyBorder="0" applyAlignment="0" applyProtection="0"/>
    <xf numFmtId="0" fontId="47" fillId="37" borderId="0" applyNumberFormat="0" applyBorder="0" applyAlignment="0" applyProtection="0"/>
    <xf numFmtId="0" fontId="48" fillId="37" borderId="0" applyNumberFormat="0" applyBorder="0" applyAlignment="0" applyProtection="0"/>
    <xf numFmtId="0" fontId="47" fillId="37" borderId="0" applyNumberFormat="0" applyBorder="0" applyAlignment="0" applyProtection="0"/>
    <xf numFmtId="0" fontId="47" fillId="37" borderId="0" applyNumberFormat="0" applyBorder="0" applyAlignment="0" applyProtection="0"/>
    <xf numFmtId="0" fontId="47" fillId="40" borderId="0" applyNumberFormat="0" applyBorder="0" applyAlignment="0" applyProtection="0"/>
    <xf numFmtId="0" fontId="47" fillId="37" borderId="0" applyNumberFormat="0" applyBorder="0" applyAlignment="0" applyProtection="0"/>
    <xf numFmtId="0" fontId="47" fillId="37" borderId="0" applyNumberFormat="0" applyBorder="0" applyAlignment="0" applyProtection="0"/>
    <xf numFmtId="0" fontId="47" fillId="37" borderId="0" applyNumberFormat="0" applyBorder="0" applyAlignment="0" applyProtection="0"/>
    <xf numFmtId="0" fontId="47" fillId="37" borderId="0" applyNumberFormat="0" applyBorder="0" applyAlignment="0" applyProtection="0"/>
    <xf numFmtId="0" fontId="47" fillId="37" borderId="0" applyNumberFormat="0" applyBorder="0" applyAlignment="0" applyProtection="0"/>
    <xf numFmtId="0" fontId="47" fillId="35" borderId="0" applyNumberFormat="0" applyBorder="0" applyAlignment="0" applyProtection="0"/>
    <xf numFmtId="0" fontId="47" fillId="35" borderId="0" applyNumberFormat="0" applyBorder="0" applyAlignment="0" applyProtection="0"/>
    <xf numFmtId="0" fontId="47" fillId="35" borderId="0" applyNumberFormat="0" applyBorder="0" applyAlignment="0" applyProtection="0"/>
    <xf numFmtId="0" fontId="47" fillId="35" borderId="0" applyNumberFormat="0" applyBorder="0" applyAlignment="0" applyProtection="0"/>
    <xf numFmtId="0" fontId="47" fillId="35" borderId="0" applyNumberFormat="0" applyBorder="0" applyAlignment="0" applyProtection="0"/>
    <xf numFmtId="0" fontId="48" fillId="35" borderId="0" applyNumberFormat="0" applyBorder="0" applyAlignment="0" applyProtection="0"/>
    <xf numFmtId="0" fontId="47" fillId="35" borderId="0" applyNumberFormat="0" applyBorder="0" applyAlignment="0" applyProtection="0"/>
    <xf numFmtId="0" fontId="47" fillId="35" borderId="0" applyNumberFormat="0" applyBorder="0" applyAlignment="0" applyProtection="0"/>
    <xf numFmtId="0" fontId="47" fillId="35" borderId="0" applyNumberFormat="0" applyBorder="0" applyAlignment="0" applyProtection="0"/>
    <xf numFmtId="0" fontId="47" fillId="35" borderId="0" applyNumberFormat="0" applyBorder="0" applyAlignment="0" applyProtection="0"/>
    <xf numFmtId="0" fontId="47" fillId="35" borderId="0" applyNumberFormat="0" applyBorder="0" applyAlignment="0" applyProtection="0"/>
    <xf numFmtId="0" fontId="47" fillId="35" borderId="0" applyNumberFormat="0" applyBorder="0" applyAlignment="0" applyProtection="0"/>
    <xf numFmtId="0" fontId="47" fillId="35" borderId="0" applyNumberFormat="0" applyBorder="0" applyAlignment="0" applyProtection="0"/>
    <xf numFmtId="0" fontId="47" fillId="38" borderId="0" applyNumberFormat="0" applyBorder="0" applyAlignment="0" applyProtection="0"/>
    <xf numFmtId="0" fontId="47" fillId="38" borderId="0" applyNumberFormat="0" applyBorder="0" applyAlignment="0" applyProtection="0"/>
    <xf numFmtId="0" fontId="47" fillId="38" borderId="0" applyNumberFormat="0" applyBorder="0" applyAlignment="0" applyProtection="0"/>
    <xf numFmtId="0" fontId="47" fillId="38" borderId="0" applyNumberFormat="0" applyBorder="0" applyAlignment="0" applyProtection="0"/>
    <xf numFmtId="0" fontId="47" fillId="38" borderId="0" applyNumberFormat="0" applyBorder="0" applyAlignment="0" applyProtection="0"/>
    <xf numFmtId="0" fontId="48" fillId="38" borderId="0" applyNumberFormat="0" applyBorder="0" applyAlignment="0" applyProtection="0"/>
    <xf numFmtId="0" fontId="47" fillId="38" borderId="0" applyNumberFormat="0" applyBorder="0" applyAlignment="0" applyProtection="0"/>
    <xf numFmtId="0" fontId="47" fillId="38" borderId="0" applyNumberFormat="0" applyBorder="0" applyAlignment="0" applyProtection="0"/>
    <xf numFmtId="0" fontId="47" fillId="28" borderId="0" applyNumberFormat="0" applyBorder="0" applyAlignment="0" applyProtection="0"/>
    <xf numFmtId="0" fontId="47" fillId="38" borderId="0" applyNumberFormat="0" applyBorder="0" applyAlignment="0" applyProtection="0"/>
    <xf numFmtId="0" fontId="47" fillId="38" borderId="0" applyNumberFormat="0" applyBorder="0" applyAlignment="0" applyProtection="0"/>
    <xf numFmtId="0" fontId="47" fillId="38" borderId="0" applyNumberFormat="0" applyBorder="0" applyAlignment="0" applyProtection="0"/>
    <xf numFmtId="0" fontId="47" fillId="38" borderId="0" applyNumberFormat="0" applyBorder="0" applyAlignment="0" applyProtection="0"/>
    <xf numFmtId="0" fontId="47" fillId="38" borderId="0" applyNumberFormat="0" applyBorder="0" applyAlignment="0" applyProtection="0"/>
    <xf numFmtId="0" fontId="47" fillId="32" borderId="0" applyNumberFormat="0" applyBorder="0" applyAlignment="0" applyProtection="0"/>
    <xf numFmtId="0" fontId="47" fillId="32" borderId="0" applyNumberFormat="0" applyBorder="0" applyAlignment="0" applyProtection="0"/>
    <xf numFmtId="0" fontId="47" fillId="32" borderId="0" applyNumberFormat="0" applyBorder="0" applyAlignment="0" applyProtection="0"/>
    <xf numFmtId="0" fontId="47" fillId="32" borderId="0" applyNumberFormat="0" applyBorder="0" applyAlignment="0" applyProtection="0"/>
    <xf numFmtId="0" fontId="47" fillId="32" borderId="0" applyNumberFormat="0" applyBorder="0" applyAlignment="0" applyProtection="0"/>
    <xf numFmtId="0" fontId="48" fillId="32" borderId="0" applyNumberFormat="0" applyBorder="0" applyAlignment="0" applyProtection="0"/>
    <xf numFmtId="0" fontId="47" fillId="32" borderId="0" applyNumberFormat="0" applyBorder="0" applyAlignment="0" applyProtection="0"/>
    <xf numFmtId="0" fontId="47" fillId="32" borderId="0" applyNumberFormat="0" applyBorder="0" applyAlignment="0" applyProtection="0"/>
    <xf numFmtId="0" fontId="47" fillId="40" borderId="0" applyNumberFormat="0" applyBorder="0" applyAlignment="0" applyProtection="0"/>
    <xf numFmtId="0" fontId="47" fillId="32" borderId="0" applyNumberFormat="0" applyBorder="0" applyAlignment="0" applyProtection="0"/>
    <xf numFmtId="0" fontId="47" fillId="32" borderId="0" applyNumberFormat="0" applyBorder="0" applyAlignment="0" applyProtection="0"/>
    <xf numFmtId="0" fontId="47" fillId="32" borderId="0" applyNumberFormat="0" applyBorder="0" applyAlignment="0" applyProtection="0"/>
    <xf numFmtId="0" fontId="47" fillId="32" borderId="0" applyNumberFormat="0" applyBorder="0" applyAlignment="0" applyProtection="0"/>
    <xf numFmtId="0" fontId="47" fillId="32" borderId="0" applyNumberFormat="0" applyBorder="0" applyAlignment="0" applyProtection="0"/>
    <xf numFmtId="0" fontId="47" fillId="37" borderId="0" applyNumberFormat="0" applyBorder="0" applyAlignment="0" applyProtection="0"/>
    <xf numFmtId="0" fontId="47" fillId="37" borderId="0" applyNumberFormat="0" applyBorder="0" applyAlignment="0" applyProtection="0"/>
    <xf numFmtId="0" fontId="47" fillId="37" borderId="0" applyNumberFormat="0" applyBorder="0" applyAlignment="0" applyProtection="0"/>
    <xf numFmtId="0" fontId="47" fillId="37" borderId="0" applyNumberFormat="0" applyBorder="0" applyAlignment="0" applyProtection="0"/>
    <xf numFmtId="0" fontId="47" fillId="37" borderId="0" applyNumberFormat="0" applyBorder="0" applyAlignment="0" applyProtection="0"/>
    <xf numFmtId="0" fontId="48" fillId="37" borderId="0" applyNumberFormat="0" applyBorder="0" applyAlignment="0" applyProtection="0"/>
    <xf numFmtId="0" fontId="47" fillId="37" borderId="0" applyNumberFormat="0" applyBorder="0" applyAlignment="0" applyProtection="0"/>
    <xf numFmtId="0" fontId="47" fillId="37" borderId="0" applyNumberFormat="0" applyBorder="0" applyAlignment="0" applyProtection="0"/>
    <xf numFmtId="0" fontId="47" fillId="37" borderId="0" applyNumberFormat="0" applyBorder="0" applyAlignment="0" applyProtection="0"/>
    <xf numFmtId="0" fontId="47" fillId="37" borderId="0" applyNumberFormat="0" applyBorder="0" applyAlignment="0" applyProtection="0"/>
    <xf numFmtId="0" fontId="47" fillId="37" borderId="0" applyNumberFormat="0" applyBorder="0" applyAlignment="0" applyProtection="0"/>
    <xf numFmtId="0" fontId="47" fillId="37" borderId="0" applyNumberFormat="0" applyBorder="0" applyAlignment="0" applyProtection="0"/>
    <xf numFmtId="0" fontId="47" fillId="37" borderId="0" applyNumberFormat="0" applyBorder="0" applyAlignment="0" applyProtection="0"/>
    <xf numFmtId="0" fontId="47" fillId="39" borderId="0" applyNumberFormat="0" applyBorder="0" applyAlignment="0" applyProtection="0"/>
    <xf numFmtId="0" fontId="47" fillId="39" borderId="0" applyNumberFormat="0" applyBorder="0" applyAlignment="0" applyProtection="0"/>
    <xf numFmtId="0" fontId="47" fillId="39" borderId="0" applyNumberFormat="0" applyBorder="0" applyAlignment="0" applyProtection="0"/>
    <xf numFmtId="0" fontId="47" fillId="39" borderId="0" applyNumberFormat="0" applyBorder="0" applyAlignment="0" applyProtection="0"/>
    <xf numFmtId="0" fontId="47" fillId="39" borderId="0" applyNumberFormat="0" applyBorder="0" applyAlignment="0" applyProtection="0"/>
    <xf numFmtId="0" fontId="48" fillId="39" borderId="0" applyNumberFormat="0" applyBorder="0" applyAlignment="0" applyProtection="0"/>
    <xf numFmtId="0" fontId="47" fillId="39" borderId="0" applyNumberFormat="0" applyBorder="0" applyAlignment="0" applyProtection="0"/>
    <xf numFmtId="0" fontId="47" fillId="39" borderId="0" applyNumberFormat="0" applyBorder="0" applyAlignment="0" applyProtection="0"/>
    <xf numFmtId="0" fontId="47" fillId="28" borderId="0" applyNumberFormat="0" applyBorder="0" applyAlignment="0" applyProtection="0"/>
    <xf numFmtId="0" fontId="47" fillId="39" borderId="0" applyNumberFormat="0" applyBorder="0" applyAlignment="0" applyProtection="0"/>
    <xf numFmtId="0" fontId="47" fillId="39" borderId="0" applyNumberFormat="0" applyBorder="0" applyAlignment="0" applyProtection="0"/>
    <xf numFmtId="0" fontId="47" fillId="39" borderId="0" applyNumberFormat="0" applyBorder="0" applyAlignment="0" applyProtection="0"/>
    <xf numFmtId="0" fontId="47" fillId="39" borderId="0" applyNumberFormat="0" applyBorder="0" applyAlignment="0" applyProtection="0"/>
    <xf numFmtId="0" fontId="47" fillId="39" borderId="0" applyNumberFormat="0" applyBorder="0" applyAlignment="0" applyProtection="0"/>
    <xf numFmtId="0" fontId="47" fillId="37" borderId="0" applyNumberFormat="0" applyBorder="0" applyAlignment="0" applyProtection="0"/>
    <xf numFmtId="0" fontId="47" fillId="37" borderId="0" applyNumberFormat="0" applyBorder="0" applyAlignment="0" applyProtection="0"/>
    <xf numFmtId="0" fontId="47" fillId="35" borderId="0" applyNumberFormat="0" applyBorder="0" applyAlignment="0" applyProtection="0"/>
    <xf numFmtId="0" fontId="47" fillId="35" borderId="0" applyNumberFormat="0" applyBorder="0" applyAlignment="0" applyProtection="0"/>
    <xf numFmtId="0" fontId="47" fillId="38" borderId="0" applyNumberFormat="0" applyBorder="0" applyAlignment="0" applyProtection="0"/>
    <xf numFmtId="0" fontId="47" fillId="38" borderId="0" applyNumberFormat="0" applyBorder="0" applyAlignment="0" applyProtection="0"/>
    <xf numFmtId="0" fontId="47" fillId="32" borderId="0" applyNumberFormat="0" applyBorder="0" applyAlignment="0" applyProtection="0"/>
    <xf numFmtId="0" fontId="47" fillId="32" borderId="0" applyNumberFormat="0" applyBorder="0" applyAlignment="0" applyProtection="0"/>
    <xf numFmtId="0" fontId="47" fillId="37" borderId="0" applyNumberFormat="0" applyBorder="0" applyAlignment="0" applyProtection="0"/>
    <xf numFmtId="0" fontId="47" fillId="37" borderId="0" applyNumberFormat="0" applyBorder="0" applyAlignment="0" applyProtection="0"/>
    <xf numFmtId="0" fontId="47" fillId="39" borderId="0" applyNumberFormat="0" applyBorder="0" applyAlignment="0" applyProtection="0"/>
    <xf numFmtId="0" fontId="47" fillId="39" borderId="0" applyNumberFormat="0" applyBorder="0" applyAlignment="0" applyProtection="0"/>
    <xf numFmtId="0" fontId="49" fillId="41" borderId="0" applyNumberFormat="0" applyBorder="0" applyAlignment="0" applyProtection="0"/>
    <xf numFmtId="0" fontId="49" fillId="35" borderId="0" applyNumberFormat="0" applyBorder="0" applyAlignment="0" applyProtection="0"/>
    <xf numFmtId="0" fontId="49" fillId="38" borderId="0" applyNumberFormat="0" applyBorder="0" applyAlignment="0" applyProtection="0"/>
    <xf numFmtId="0" fontId="49" fillId="42" borderId="0" applyNumberFormat="0" applyBorder="0" applyAlignment="0" applyProtection="0"/>
    <xf numFmtId="0" fontId="49" fillId="43" borderId="0" applyNumberFormat="0" applyBorder="0" applyAlignment="0" applyProtection="0"/>
    <xf numFmtId="0" fontId="49" fillId="44" borderId="0" applyNumberFormat="0" applyBorder="0" applyAlignment="0" applyProtection="0"/>
    <xf numFmtId="0" fontId="49" fillId="41" borderId="0" applyNumberFormat="0" applyBorder="0" applyAlignment="0" applyProtection="0"/>
    <xf numFmtId="0" fontId="49" fillId="41" borderId="0" applyNumberFormat="0" applyBorder="0" applyAlignment="0" applyProtection="0"/>
    <xf numFmtId="0" fontId="49" fillId="41" borderId="0" applyNumberFormat="0" applyBorder="0" applyAlignment="0" applyProtection="0"/>
    <xf numFmtId="0" fontId="49" fillId="41" borderId="0" applyNumberFormat="0" applyBorder="0" applyAlignment="0" applyProtection="0"/>
    <xf numFmtId="0" fontId="49" fillId="41" borderId="0" applyNumberFormat="0" applyBorder="0" applyAlignment="0" applyProtection="0"/>
    <xf numFmtId="0" fontId="50" fillId="41" borderId="0" applyNumberFormat="0" applyBorder="0" applyAlignment="0" applyProtection="0"/>
    <xf numFmtId="0" fontId="49" fillId="41" borderId="0" applyNumberFormat="0" applyBorder="0" applyAlignment="0" applyProtection="0"/>
    <xf numFmtId="0" fontId="49" fillId="41" borderId="0" applyNumberFormat="0" applyBorder="0" applyAlignment="0" applyProtection="0"/>
    <xf numFmtId="0" fontId="49" fillId="43" borderId="0" applyNumberFormat="0" applyBorder="0" applyAlignment="0" applyProtection="0"/>
    <xf numFmtId="0" fontId="49" fillId="41" borderId="0" applyNumberFormat="0" applyBorder="0" applyAlignment="0" applyProtection="0"/>
    <xf numFmtId="0" fontId="49" fillId="41" borderId="0" applyNumberFormat="0" applyBorder="0" applyAlignment="0" applyProtection="0"/>
    <xf numFmtId="0" fontId="49" fillId="41" borderId="0" applyNumberFormat="0" applyBorder="0" applyAlignment="0" applyProtection="0"/>
    <xf numFmtId="0" fontId="49" fillId="41" borderId="0" applyNumberFormat="0" applyBorder="0" applyAlignment="0" applyProtection="0"/>
    <xf numFmtId="0" fontId="49" fillId="41" borderId="0" applyNumberFormat="0" applyBorder="0" applyAlignment="0" applyProtection="0"/>
    <xf numFmtId="0" fontId="49" fillId="35" borderId="0" applyNumberFormat="0" applyBorder="0" applyAlignment="0" applyProtection="0"/>
    <xf numFmtId="0" fontId="49" fillId="35" borderId="0" applyNumberFormat="0" applyBorder="0" applyAlignment="0" applyProtection="0"/>
    <xf numFmtId="0" fontId="49" fillId="35" borderId="0" applyNumberFormat="0" applyBorder="0" applyAlignment="0" applyProtection="0"/>
    <xf numFmtId="0" fontId="49" fillId="35" borderId="0" applyNumberFormat="0" applyBorder="0" applyAlignment="0" applyProtection="0"/>
    <xf numFmtId="0" fontId="49" fillId="35" borderId="0" applyNumberFormat="0" applyBorder="0" applyAlignment="0" applyProtection="0"/>
    <xf numFmtId="0" fontId="50" fillId="35" borderId="0" applyNumberFormat="0" applyBorder="0" applyAlignment="0" applyProtection="0"/>
    <xf numFmtId="0" fontId="49" fillId="35" borderId="0" applyNumberFormat="0" applyBorder="0" applyAlignment="0" applyProtection="0"/>
    <xf numFmtId="0" fontId="49" fillId="35" borderId="0" applyNumberFormat="0" applyBorder="0" applyAlignment="0" applyProtection="0"/>
    <xf numFmtId="0" fontId="49" fillId="35" borderId="0" applyNumberFormat="0" applyBorder="0" applyAlignment="0" applyProtection="0"/>
    <xf numFmtId="0" fontId="49" fillId="35" borderId="0" applyNumberFormat="0" applyBorder="0" applyAlignment="0" applyProtection="0"/>
    <xf numFmtId="0" fontId="49" fillId="35" borderId="0" applyNumberFormat="0" applyBorder="0" applyAlignment="0" applyProtection="0"/>
    <xf numFmtId="0" fontId="49" fillId="35" borderId="0" applyNumberFormat="0" applyBorder="0" applyAlignment="0" applyProtection="0"/>
    <xf numFmtId="0" fontId="49" fillId="35" borderId="0" applyNumberFormat="0" applyBorder="0" applyAlignment="0" applyProtection="0"/>
    <xf numFmtId="0" fontId="49" fillId="38" borderId="0" applyNumberFormat="0" applyBorder="0" applyAlignment="0" applyProtection="0"/>
    <xf numFmtId="0" fontId="49" fillId="38" borderId="0" applyNumberFormat="0" applyBorder="0" applyAlignment="0" applyProtection="0"/>
    <xf numFmtId="0" fontId="49" fillId="38" borderId="0" applyNumberFormat="0" applyBorder="0" applyAlignment="0" applyProtection="0"/>
    <xf numFmtId="0" fontId="49" fillId="38" borderId="0" applyNumberFormat="0" applyBorder="0" applyAlignment="0" applyProtection="0"/>
    <xf numFmtId="0" fontId="49" fillId="38" borderId="0" applyNumberFormat="0" applyBorder="0" applyAlignment="0" applyProtection="0"/>
    <xf numFmtId="0" fontId="50" fillId="38" borderId="0" applyNumberFormat="0" applyBorder="0" applyAlignment="0" applyProtection="0"/>
    <xf numFmtId="0" fontId="49" fillId="38" borderId="0" applyNumberFormat="0" applyBorder="0" applyAlignment="0" applyProtection="0"/>
    <xf numFmtId="0" fontId="49" fillId="38" borderId="0" applyNumberFormat="0" applyBorder="0" applyAlignment="0" applyProtection="0"/>
    <xf numFmtId="0" fontId="49" fillId="28" borderId="0" applyNumberFormat="0" applyBorder="0" applyAlignment="0" applyProtection="0"/>
    <xf numFmtId="0" fontId="49" fillId="38" borderId="0" applyNumberFormat="0" applyBorder="0" applyAlignment="0" applyProtection="0"/>
    <xf numFmtId="0" fontId="49" fillId="38" borderId="0" applyNumberFormat="0" applyBorder="0" applyAlignment="0" applyProtection="0"/>
    <xf numFmtId="0" fontId="49" fillId="38" borderId="0" applyNumberFormat="0" applyBorder="0" applyAlignment="0" applyProtection="0"/>
    <xf numFmtId="0" fontId="49" fillId="38" borderId="0" applyNumberFormat="0" applyBorder="0" applyAlignment="0" applyProtection="0"/>
    <xf numFmtId="0" fontId="49" fillId="38" borderId="0" applyNumberFormat="0" applyBorder="0" applyAlignment="0" applyProtection="0"/>
    <xf numFmtId="0" fontId="49" fillId="42" borderId="0" applyNumberFormat="0" applyBorder="0" applyAlignment="0" applyProtection="0"/>
    <xf numFmtId="0" fontId="49" fillId="42" borderId="0" applyNumberFormat="0" applyBorder="0" applyAlignment="0" applyProtection="0"/>
    <xf numFmtId="0" fontId="49" fillId="42" borderId="0" applyNumberFormat="0" applyBorder="0" applyAlignment="0" applyProtection="0"/>
    <xf numFmtId="0" fontId="49" fillId="42" borderId="0" applyNumberFormat="0" applyBorder="0" applyAlignment="0" applyProtection="0"/>
    <xf numFmtId="0" fontId="49" fillId="42" borderId="0" applyNumberFormat="0" applyBorder="0" applyAlignment="0" applyProtection="0"/>
    <xf numFmtId="0" fontId="50" fillId="42" borderId="0" applyNumberFormat="0" applyBorder="0" applyAlignment="0" applyProtection="0"/>
    <xf numFmtId="0" fontId="49" fillId="42" borderId="0" applyNumberFormat="0" applyBorder="0" applyAlignment="0" applyProtection="0"/>
    <xf numFmtId="0" fontId="49" fillId="42" borderId="0" applyNumberFormat="0" applyBorder="0" applyAlignment="0" applyProtection="0"/>
    <xf numFmtId="0" fontId="49" fillId="40" borderId="0" applyNumberFormat="0" applyBorder="0" applyAlignment="0" applyProtection="0"/>
    <xf numFmtId="0" fontId="49" fillId="42" borderId="0" applyNumberFormat="0" applyBorder="0" applyAlignment="0" applyProtection="0"/>
    <xf numFmtId="0" fontId="49" fillId="42" borderId="0" applyNumberFormat="0" applyBorder="0" applyAlignment="0" applyProtection="0"/>
    <xf numFmtId="0" fontId="49" fillId="42" borderId="0" applyNumberFormat="0" applyBorder="0" applyAlignment="0" applyProtection="0"/>
    <xf numFmtId="0" fontId="49" fillId="42" borderId="0" applyNumberFormat="0" applyBorder="0" applyAlignment="0" applyProtection="0"/>
    <xf numFmtId="0" fontId="49" fillId="42" borderId="0" applyNumberFormat="0" applyBorder="0" applyAlignment="0" applyProtection="0"/>
    <xf numFmtId="0" fontId="49" fillId="43" borderId="0" applyNumberFormat="0" applyBorder="0" applyAlignment="0" applyProtection="0"/>
    <xf numFmtId="0" fontId="49" fillId="43" borderId="0" applyNumberFormat="0" applyBorder="0" applyAlignment="0" applyProtection="0"/>
    <xf numFmtId="0" fontId="49" fillId="43" borderId="0" applyNumberFormat="0" applyBorder="0" applyAlignment="0" applyProtection="0"/>
    <xf numFmtId="0" fontId="49" fillId="43" borderId="0" applyNumberFormat="0" applyBorder="0" applyAlignment="0" applyProtection="0"/>
    <xf numFmtId="0" fontId="49" fillId="43" borderId="0" applyNumberFormat="0" applyBorder="0" applyAlignment="0" applyProtection="0"/>
    <xf numFmtId="0" fontId="50" fillId="43" borderId="0" applyNumberFormat="0" applyBorder="0" applyAlignment="0" applyProtection="0"/>
    <xf numFmtId="0" fontId="49" fillId="43" borderId="0" applyNumberFormat="0" applyBorder="0" applyAlignment="0" applyProtection="0"/>
    <xf numFmtId="0" fontId="49" fillId="43" borderId="0" applyNumberFormat="0" applyBorder="0" applyAlignment="0" applyProtection="0"/>
    <xf numFmtId="0" fontId="49" fillId="43" borderId="0" applyNumberFormat="0" applyBorder="0" applyAlignment="0" applyProtection="0"/>
    <xf numFmtId="0" fontId="49" fillId="43" borderId="0" applyNumberFormat="0" applyBorder="0" applyAlignment="0" applyProtection="0"/>
    <xf numFmtId="0" fontId="49" fillId="43" borderId="0" applyNumberFormat="0" applyBorder="0" applyAlignment="0" applyProtection="0"/>
    <xf numFmtId="0" fontId="49" fillId="43" borderId="0" applyNumberFormat="0" applyBorder="0" applyAlignment="0" applyProtection="0"/>
    <xf numFmtId="0" fontId="49" fillId="43" borderId="0" applyNumberFormat="0" applyBorder="0" applyAlignment="0" applyProtection="0"/>
    <xf numFmtId="0" fontId="49" fillId="44" borderId="0" applyNumberFormat="0" applyBorder="0" applyAlignment="0" applyProtection="0"/>
    <xf numFmtId="0" fontId="49" fillId="44" borderId="0" applyNumberFormat="0" applyBorder="0" applyAlignment="0" applyProtection="0"/>
    <xf numFmtId="0" fontId="49" fillId="44" borderId="0" applyNumberFormat="0" applyBorder="0" applyAlignment="0" applyProtection="0"/>
    <xf numFmtId="0" fontId="49" fillId="44" borderId="0" applyNumberFormat="0" applyBorder="0" applyAlignment="0" applyProtection="0"/>
    <xf numFmtId="0" fontId="49" fillId="44" borderId="0" applyNumberFormat="0" applyBorder="0" applyAlignment="0" applyProtection="0"/>
    <xf numFmtId="0" fontId="50" fillId="44" borderId="0" applyNumberFormat="0" applyBorder="0" applyAlignment="0" applyProtection="0"/>
    <xf numFmtId="0" fontId="49" fillId="44" borderId="0" applyNumberFormat="0" applyBorder="0" applyAlignment="0" applyProtection="0"/>
    <xf numFmtId="0" fontId="49" fillId="44" borderId="0" applyNumberFormat="0" applyBorder="0" applyAlignment="0" applyProtection="0"/>
    <xf numFmtId="0" fontId="49" fillId="35" borderId="0" applyNumberFormat="0" applyBorder="0" applyAlignment="0" applyProtection="0"/>
    <xf numFmtId="0" fontId="49" fillId="44" borderId="0" applyNumberFormat="0" applyBorder="0" applyAlignment="0" applyProtection="0"/>
    <xf numFmtId="0" fontId="49" fillId="44" borderId="0" applyNumberFormat="0" applyBorder="0" applyAlignment="0" applyProtection="0"/>
    <xf numFmtId="0" fontId="49" fillId="44" borderId="0" applyNumberFormat="0" applyBorder="0" applyAlignment="0" applyProtection="0"/>
    <xf numFmtId="0" fontId="49" fillId="44" borderId="0" applyNumberFormat="0" applyBorder="0" applyAlignment="0" applyProtection="0"/>
    <xf numFmtId="0" fontId="49" fillId="44" borderId="0" applyNumberFormat="0" applyBorder="0" applyAlignment="0" applyProtection="0"/>
    <xf numFmtId="0" fontId="49" fillId="41" borderId="0" applyNumberFormat="0" applyBorder="0" applyAlignment="0" applyProtection="0"/>
    <xf numFmtId="0" fontId="49" fillId="35" borderId="0" applyNumberFormat="0" applyBorder="0" applyAlignment="0" applyProtection="0"/>
    <xf numFmtId="0" fontId="49" fillId="38" borderId="0" applyNumberFormat="0" applyBorder="0" applyAlignment="0" applyProtection="0"/>
    <xf numFmtId="0" fontId="49" fillId="42" borderId="0" applyNumberFormat="0" applyBorder="0" applyAlignment="0" applyProtection="0"/>
    <xf numFmtId="0" fontId="49" fillId="43" borderId="0" applyNumberFormat="0" applyBorder="0" applyAlignment="0" applyProtection="0"/>
    <xf numFmtId="0" fontId="49" fillId="44" borderId="0" applyNumberFormat="0" applyBorder="0" applyAlignment="0" applyProtection="0"/>
    <xf numFmtId="0" fontId="51" fillId="0" borderId="0"/>
    <xf numFmtId="175" fontId="1" fillId="0" borderId="0"/>
    <xf numFmtId="175" fontId="1" fillId="0" borderId="0"/>
    <xf numFmtId="175" fontId="1" fillId="0" borderId="0"/>
    <xf numFmtId="175" fontId="1" fillId="0" borderId="0"/>
    <xf numFmtId="175" fontId="1" fillId="0" borderId="0"/>
    <xf numFmtId="175" fontId="1" fillId="0" borderId="0"/>
    <xf numFmtId="0" fontId="36" fillId="0" borderId="0"/>
    <xf numFmtId="175" fontId="1" fillId="0" borderId="0"/>
    <xf numFmtId="0" fontId="36" fillId="0" borderId="0"/>
    <xf numFmtId="175" fontId="1" fillId="0" borderId="0"/>
    <xf numFmtId="0" fontId="36" fillId="0" borderId="0"/>
    <xf numFmtId="175" fontId="1" fillId="0" borderId="0"/>
    <xf numFmtId="0" fontId="36" fillId="0" borderId="0"/>
    <xf numFmtId="175" fontId="1" fillId="0" borderId="0"/>
    <xf numFmtId="0" fontId="49" fillId="45" borderId="0" applyNumberFormat="0" applyBorder="0" applyAlignment="0" applyProtection="0"/>
    <xf numFmtId="0" fontId="49" fillId="46" borderId="0" applyNumberFormat="0" applyBorder="0" applyAlignment="0" applyProtection="0"/>
    <xf numFmtId="0" fontId="49" fillId="47" borderId="0" applyNumberFormat="0" applyBorder="0" applyAlignment="0" applyProtection="0"/>
    <xf numFmtId="0" fontId="49" fillId="42" borderId="0" applyNumberFormat="0" applyBorder="0" applyAlignment="0" applyProtection="0"/>
    <xf numFmtId="0" fontId="49" fillId="43" borderId="0" applyNumberFormat="0" applyBorder="0" applyAlignment="0" applyProtection="0"/>
    <xf numFmtId="0" fontId="49" fillId="48" borderId="0" applyNumberFormat="0" applyBorder="0" applyAlignment="0" applyProtection="0"/>
    <xf numFmtId="186" fontId="52" fillId="0" borderId="0" applyFont="0" applyFill="0" applyBorder="0" applyAlignment="0" applyProtection="0"/>
    <xf numFmtId="187" fontId="52" fillId="0" borderId="0" applyFont="0" applyFill="0" applyBorder="0" applyAlignment="0" applyProtection="0"/>
    <xf numFmtId="188" fontId="36" fillId="0" borderId="0" applyFont="0" applyFill="0" applyBorder="0" applyAlignment="0" applyProtection="0"/>
    <xf numFmtId="1" fontId="53" fillId="0" borderId="136">
      <alignment horizontal="right"/>
    </xf>
    <xf numFmtId="1" fontId="53" fillId="0" borderId="136">
      <alignment horizontal="right"/>
    </xf>
    <xf numFmtId="1" fontId="53" fillId="0" borderId="136">
      <alignment horizontal="right"/>
    </xf>
    <xf numFmtId="1" fontId="53" fillId="0" borderId="136">
      <alignment horizontal="right"/>
    </xf>
    <xf numFmtId="1" fontId="53" fillId="0" borderId="136">
      <alignment horizontal="right"/>
    </xf>
    <xf numFmtId="1" fontId="53" fillId="0" borderId="136">
      <alignment horizontal="right"/>
    </xf>
    <xf numFmtId="1" fontId="53" fillId="0" borderId="136">
      <alignment horizontal="right"/>
    </xf>
    <xf numFmtId="1" fontId="53" fillId="0" borderId="136">
      <alignment horizontal="right"/>
    </xf>
    <xf numFmtId="1" fontId="53" fillId="0" borderId="136">
      <alignment horizontal="right"/>
    </xf>
    <xf numFmtId="1" fontId="53" fillId="0" borderId="136">
      <alignment horizontal="right"/>
    </xf>
    <xf numFmtId="1" fontId="53" fillId="0" borderId="136">
      <alignment horizontal="right"/>
    </xf>
    <xf numFmtId="1" fontId="53" fillId="0" borderId="136">
      <alignment horizontal="right"/>
    </xf>
    <xf numFmtId="0" fontId="54" fillId="0" borderId="137">
      <protection hidden="1"/>
    </xf>
    <xf numFmtId="0" fontId="55" fillId="30" borderId="0" applyNumberFormat="0" applyBorder="0" applyAlignment="0" applyProtection="0"/>
    <xf numFmtId="0" fontId="36" fillId="0" borderId="0" applyFont="0" applyFill="0" applyBorder="0" applyAlignment="0" applyProtection="0">
      <alignment horizontal="right"/>
    </xf>
    <xf numFmtId="0" fontId="36" fillId="0" borderId="0" applyFont="0" applyFill="0" applyBorder="0" applyAlignment="0" applyProtection="0">
      <alignment horizontal="right"/>
    </xf>
    <xf numFmtId="0" fontId="36" fillId="0" borderId="0" applyFont="0" applyFill="0" applyBorder="0" applyAlignment="0" applyProtection="0">
      <alignment horizontal="right"/>
    </xf>
    <xf numFmtId="0" fontId="56" fillId="0" borderId="0" applyFont="0" applyFill="0" applyBorder="0" applyAlignment="0" applyProtection="0">
      <alignment horizontal="right"/>
    </xf>
    <xf numFmtId="0" fontId="36" fillId="0" borderId="0"/>
    <xf numFmtId="0" fontId="36" fillId="0" borderId="0"/>
    <xf numFmtId="0" fontId="36" fillId="0" borderId="0"/>
    <xf numFmtId="0" fontId="57" fillId="0" borderId="0"/>
    <xf numFmtId="0" fontId="36" fillId="0" borderId="0"/>
    <xf numFmtId="0" fontId="36" fillId="0" borderId="138" applyNumberFormat="0" applyFill="0" applyAlignment="0" applyProtection="0"/>
    <xf numFmtId="0" fontId="36" fillId="0" borderId="138" applyNumberFormat="0" applyFill="0" applyAlignment="0" applyProtection="0"/>
    <xf numFmtId="0" fontId="36" fillId="0" borderId="138" applyNumberFormat="0" applyFill="0" applyAlignment="0" applyProtection="0"/>
    <xf numFmtId="0" fontId="58" fillId="0" borderId="138" applyNumberFormat="0" applyFill="0" applyAlignment="0" applyProtection="0"/>
    <xf numFmtId="0" fontId="59" fillId="31" borderId="0" applyNumberFormat="0" applyBorder="0" applyAlignment="0" applyProtection="0"/>
    <xf numFmtId="0" fontId="59" fillId="31" borderId="0" applyNumberFormat="0" applyBorder="0" applyAlignment="0" applyProtection="0"/>
    <xf numFmtId="0" fontId="59" fillId="31" borderId="0" applyNumberFormat="0" applyBorder="0" applyAlignment="0" applyProtection="0"/>
    <xf numFmtId="0" fontId="59" fillId="31" borderId="0" applyNumberFormat="0" applyBorder="0" applyAlignment="0" applyProtection="0"/>
    <xf numFmtId="0" fontId="59" fillId="31" borderId="0" applyNumberFormat="0" applyBorder="0" applyAlignment="0" applyProtection="0"/>
    <xf numFmtId="0" fontId="60" fillId="31" borderId="0" applyNumberFormat="0" applyBorder="0" applyAlignment="0" applyProtection="0"/>
    <xf numFmtId="0" fontId="59" fillId="31" borderId="0" applyNumberFormat="0" applyBorder="0" applyAlignment="0" applyProtection="0"/>
    <xf numFmtId="0" fontId="59" fillId="31" borderId="0" applyNumberFormat="0" applyBorder="0" applyAlignment="0" applyProtection="0"/>
    <xf numFmtId="0" fontId="59" fillId="31" borderId="0" applyNumberFormat="0" applyBorder="0" applyAlignment="0" applyProtection="0"/>
    <xf numFmtId="0" fontId="59" fillId="31" borderId="0" applyNumberFormat="0" applyBorder="0" applyAlignment="0" applyProtection="0"/>
    <xf numFmtId="0" fontId="59" fillId="31" borderId="0" applyNumberFormat="0" applyBorder="0" applyAlignment="0" applyProtection="0"/>
    <xf numFmtId="0" fontId="59" fillId="31" borderId="0" applyNumberFormat="0" applyBorder="0" applyAlignment="0" applyProtection="0"/>
    <xf numFmtId="0" fontId="59" fillId="31" borderId="0" applyNumberFormat="0" applyBorder="0" applyAlignment="0" applyProtection="0"/>
    <xf numFmtId="0" fontId="59" fillId="31" borderId="0" applyNumberFormat="0" applyBorder="0" applyAlignment="0" applyProtection="0"/>
    <xf numFmtId="189" fontId="45" fillId="0" borderId="0" applyFont="0" applyFill="0" applyBorder="0" applyAlignment="0" applyProtection="0"/>
    <xf numFmtId="0" fontId="61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39" fontId="62" fillId="0" borderId="0" applyFill="0" applyBorder="0" applyAlignment="0"/>
    <xf numFmtId="190" fontId="40" fillId="0" borderId="0" applyFill="0" applyBorder="0" applyAlignment="0"/>
    <xf numFmtId="191" fontId="36" fillId="0" borderId="0" applyFill="0" applyBorder="0" applyAlignment="0"/>
    <xf numFmtId="192" fontId="36" fillId="0" borderId="0" applyFill="0" applyBorder="0" applyAlignment="0"/>
    <xf numFmtId="193" fontId="36" fillId="0" borderId="0" applyFill="0" applyBorder="0" applyAlignment="0"/>
    <xf numFmtId="194" fontId="40" fillId="0" borderId="0" applyFill="0" applyBorder="0" applyAlignment="0"/>
    <xf numFmtId="195" fontId="36" fillId="0" borderId="0" applyFill="0" applyBorder="0" applyAlignment="0"/>
    <xf numFmtId="190" fontId="40" fillId="0" borderId="0" applyFill="0" applyBorder="0" applyAlignment="0"/>
    <xf numFmtId="0" fontId="63" fillId="40" borderId="139" applyNumberFormat="0" applyAlignment="0" applyProtection="0"/>
    <xf numFmtId="0" fontId="63" fillId="40" borderId="139" applyNumberFormat="0" applyAlignment="0" applyProtection="0"/>
    <xf numFmtId="0" fontId="63" fillId="40" borderId="139" applyNumberFormat="0" applyAlignment="0" applyProtection="0"/>
    <xf numFmtId="0" fontId="63" fillId="40" borderId="139" applyNumberFormat="0" applyAlignment="0" applyProtection="0"/>
    <xf numFmtId="0" fontId="63" fillId="40" borderId="139" applyNumberFormat="0" applyAlignment="0" applyProtection="0"/>
    <xf numFmtId="0" fontId="63" fillId="40" borderId="139" applyNumberFormat="0" applyAlignment="0" applyProtection="0"/>
    <xf numFmtId="0" fontId="63" fillId="40" borderId="139" applyNumberFormat="0" applyAlignment="0" applyProtection="0"/>
    <xf numFmtId="0" fontId="63" fillId="40" borderId="139" applyNumberFormat="0" applyAlignment="0" applyProtection="0"/>
    <xf numFmtId="0" fontId="63" fillId="40" borderId="139" applyNumberFormat="0" applyAlignment="0" applyProtection="0"/>
    <xf numFmtId="0" fontId="63" fillId="40" borderId="139" applyNumberFormat="0" applyAlignment="0" applyProtection="0"/>
    <xf numFmtId="0" fontId="63" fillId="40" borderId="139" applyNumberFormat="0" applyAlignment="0" applyProtection="0"/>
    <xf numFmtId="0" fontId="63" fillId="40" borderId="139" applyNumberFormat="0" applyAlignment="0" applyProtection="0"/>
    <xf numFmtId="0" fontId="63" fillId="40" borderId="139" applyNumberFormat="0" applyAlignment="0" applyProtection="0"/>
    <xf numFmtId="0" fontId="63" fillId="40" borderId="139" applyNumberFormat="0" applyAlignment="0" applyProtection="0"/>
    <xf numFmtId="0" fontId="63" fillId="40" borderId="139" applyNumberFormat="0" applyAlignment="0" applyProtection="0"/>
    <xf numFmtId="0" fontId="63" fillId="40" borderId="139" applyNumberFormat="0" applyAlignment="0" applyProtection="0"/>
    <xf numFmtId="0" fontId="63" fillId="40" borderId="139" applyNumberFormat="0" applyAlignment="0" applyProtection="0"/>
    <xf numFmtId="0" fontId="63" fillId="40" borderId="139" applyNumberFormat="0" applyAlignment="0" applyProtection="0"/>
    <xf numFmtId="0" fontId="63" fillId="40" borderId="139" applyNumberFormat="0" applyAlignment="0" applyProtection="0"/>
    <xf numFmtId="0" fontId="64" fillId="40" borderId="139" applyNumberFormat="0" applyAlignment="0" applyProtection="0"/>
    <xf numFmtId="0" fontId="64" fillId="40" borderId="139" applyNumberFormat="0" applyAlignment="0" applyProtection="0"/>
    <xf numFmtId="0" fontId="64" fillId="40" borderId="139" applyNumberFormat="0" applyAlignment="0" applyProtection="0"/>
    <xf numFmtId="0" fontId="63" fillId="40" borderId="139" applyNumberFormat="0" applyAlignment="0" applyProtection="0"/>
    <xf numFmtId="0" fontId="63" fillId="40" borderId="139" applyNumberFormat="0" applyAlignment="0" applyProtection="0"/>
    <xf numFmtId="0" fontId="63" fillId="40" borderId="139" applyNumberFormat="0" applyAlignment="0" applyProtection="0"/>
    <xf numFmtId="0" fontId="63" fillId="40" borderId="139" applyNumberFormat="0" applyAlignment="0" applyProtection="0"/>
    <xf numFmtId="0" fontId="63" fillId="40" borderId="139" applyNumberFormat="0" applyAlignment="0" applyProtection="0"/>
    <xf numFmtId="0" fontId="63" fillId="40" borderId="139" applyNumberFormat="0" applyAlignment="0" applyProtection="0"/>
    <xf numFmtId="0" fontId="63" fillId="40" borderId="139" applyNumberFormat="0" applyAlignment="0" applyProtection="0"/>
    <xf numFmtId="0" fontId="63" fillId="40" borderId="139" applyNumberFormat="0" applyAlignment="0" applyProtection="0"/>
    <xf numFmtId="0" fontId="63" fillId="49" borderId="139" applyNumberFormat="0" applyAlignment="0" applyProtection="0"/>
    <xf numFmtId="0" fontId="63" fillId="40" borderId="139" applyNumberFormat="0" applyAlignment="0" applyProtection="0"/>
    <xf numFmtId="0" fontId="63" fillId="40" borderId="139" applyNumberFormat="0" applyAlignment="0" applyProtection="0"/>
    <xf numFmtId="0" fontId="63" fillId="40" borderId="139" applyNumberFormat="0" applyAlignment="0" applyProtection="0"/>
    <xf numFmtId="0" fontId="63" fillId="49" borderId="139" applyNumberFormat="0" applyAlignment="0" applyProtection="0"/>
    <xf numFmtId="0" fontId="63" fillId="49" borderId="139" applyNumberFormat="0" applyAlignment="0" applyProtection="0"/>
    <xf numFmtId="0" fontId="63" fillId="40" borderId="139" applyNumberFormat="0" applyAlignment="0" applyProtection="0"/>
    <xf numFmtId="0" fontId="63" fillId="40" borderId="139" applyNumberFormat="0" applyAlignment="0" applyProtection="0"/>
    <xf numFmtId="0" fontId="63" fillId="40" borderId="139" applyNumberFormat="0" applyAlignment="0" applyProtection="0"/>
    <xf numFmtId="0" fontId="63" fillId="40" borderId="139" applyNumberFormat="0" applyAlignment="0" applyProtection="0"/>
    <xf numFmtId="0" fontId="63" fillId="40" borderId="139" applyNumberFormat="0" applyAlignment="0" applyProtection="0"/>
    <xf numFmtId="0" fontId="63" fillId="40" borderId="139" applyNumberFormat="0" applyAlignment="0" applyProtection="0"/>
    <xf numFmtId="0" fontId="63" fillId="40" borderId="139" applyNumberFormat="0" applyAlignment="0" applyProtection="0"/>
    <xf numFmtId="0" fontId="63" fillId="40" borderId="139" applyNumberFormat="0" applyAlignment="0" applyProtection="0"/>
    <xf numFmtId="0" fontId="63" fillId="40" borderId="139" applyNumberFormat="0" applyAlignment="0" applyProtection="0"/>
    <xf numFmtId="0" fontId="63" fillId="40" borderId="139" applyNumberFormat="0" applyAlignment="0" applyProtection="0"/>
    <xf numFmtId="0" fontId="63" fillId="40" borderId="139" applyNumberFormat="0" applyAlignment="0" applyProtection="0"/>
    <xf numFmtId="0" fontId="63" fillId="40" borderId="139" applyNumberFormat="0" applyAlignment="0" applyProtection="0"/>
    <xf numFmtId="0" fontId="36" fillId="0" borderId="0"/>
    <xf numFmtId="0" fontId="36" fillId="0" borderId="0"/>
    <xf numFmtId="0" fontId="65" fillId="0" borderId="0"/>
    <xf numFmtId="0" fontId="66" fillId="50" borderId="140" applyNumberFormat="0" applyAlignment="0" applyProtection="0"/>
    <xf numFmtId="0" fontId="67" fillId="0" borderId="141" applyNumberFormat="0" applyFill="0" applyAlignment="0" applyProtection="0"/>
    <xf numFmtId="0" fontId="66" fillId="50" borderId="140" applyNumberFormat="0" applyAlignment="0" applyProtection="0"/>
    <xf numFmtId="0" fontId="66" fillId="50" borderId="140" applyNumberFormat="0" applyAlignment="0" applyProtection="0"/>
    <xf numFmtId="0" fontId="66" fillId="50" borderId="140" applyNumberFormat="0" applyAlignment="0" applyProtection="0"/>
    <xf numFmtId="0" fontId="66" fillId="50" borderId="140" applyNumberFormat="0" applyAlignment="0" applyProtection="0"/>
    <xf numFmtId="0" fontId="66" fillId="50" borderId="140" applyNumberFormat="0" applyAlignment="0" applyProtection="0"/>
    <xf numFmtId="0" fontId="68" fillId="50" borderId="140" applyNumberFormat="0" applyAlignment="0" applyProtection="0"/>
    <xf numFmtId="0" fontId="66" fillId="50" borderId="140" applyNumberFormat="0" applyAlignment="0" applyProtection="0"/>
    <xf numFmtId="0" fontId="66" fillId="50" borderId="140" applyNumberFormat="0" applyAlignment="0" applyProtection="0"/>
    <xf numFmtId="0" fontId="66" fillId="50" borderId="140" applyNumberFormat="0" applyAlignment="0" applyProtection="0"/>
    <xf numFmtId="0" fontId="66" fillId="50" borderId="140" applyNumberFormat="0" applyAlignment="0" applyProtection="0"/>
    <xf numFmtId="0" fontId="66" fillId="50" borderId="140" applyNumberFormat="0" applyAlignment="0" applyProtection="0"/>
    <xf numFmtId="0" fontId="66" fillId="50" borderId="140" applyNumberFormat="0" applyAlignment="0" applyProtection="0"/>
    <xf numFmtId="0" fontId="66" fillId="50" borderId="140" applyNumberFormat="0" applyAlignment="0" applyProtection="0"/>
    <xf numFmtId="0" fontId="67" fillId="0" borderId="141" applyNumberFormat="0" applyFill="0" applyAlignment="0" applyProtection="0"/>
    <xf numFmtId="0" fontId="67" fillId="0" borderId="141" applyNumberFormat="0" applyFill="0" applyAlignment="0" applyProtection="0"/>
    <xf numFmtId="0" fontId="67" fillId="0" borderId="141" applyNumberFormat="0" applyFill="0" applyAlignment="0" applyProtection="0"/>
    <xf numFmtId="0" fontId="67" fillId="0" borderId="141" applyNumberFormat="0" applyFill="0" applyAlignment="0" applyProtection="0"/>
    <xf numFmtId="0" fontId="67" fillId="0" borderId="141" applyNumberFormat="0" applyFill="0" applyAlignment="0" applyProtection="0"/>
    <xf numFmtId="0" fontId="69" fillId="0" borderId="141" applyNumberFormat="0" applyFill="0" applyAlignment="0" applyProtection="0"/>
    <xf numFmtId="0" fontId="67" fillId="0" borderId="141" applyNumberFormat="0" applyFill="0" applyAlignment="0" applyProtection="0"/>
    <xf numFmtId="0" fontId="67" fillId="0" borderId="141" applyNumberFormat="0" applyFill="0" applyAlignment="0" applyProtection="0"/>
    <xf numFmtId="0" fontId="67" fillId="0" borderId="141" applyNumberFormat="0" applyFill="0" applyAlignment="0" applyProtection="0"/>
    <xf numFmtId="0" fontId="67" fillId="0" borderId="141" applyNumberFormat="0" applyFill="0" applyAlignment="0" applyProtection="0"/>
    <xf numFmtId="0" fontId="67" fillId="0" borderId="141" applyNumberFormat="0" applyFill="0" applyAlignment="0" applyProtection="0"/>
    <xf numFmtId="0" fontId="67" fillId="0" borderId="141" applyNumberFormat="0" applyFill="0" applyAlignment="0" applyProtection="0"/>
    <xf numFmtId="0" fontId="67" fillId="0" borderId="141" applyNumberFormat="0" applyFill="0" applyAlignment="0" applyProtection="0"/>
    <xf numFmtId="0" fontId="66" fillId="50" borderId="140" applyNumberFormat="0" applyAlignment="0" applyProtection="0"/>
    <xf numFmtId="0" fontId="53" fillId="51" borderId="142" applyFont="0" applyFill="0" applyBorder="0"/>
    <xf numFmtId="0" fontId="70" fillId="0" borderId="137"/>
    <xf numFmtId="38" fontId="36" fillId="0" borderId="0" applyFont="0" applyFill="0" applyBorder="0" applyAlignment="0" applyProtection="0"/>
    <xf numFmtId="194" fontId="40" fillId="0" borderId="0" applyFont="0" applyFill="0" applyBorder="0" applyAlignment="0" applyProtection="0"/>
    <xf numFmtId="196" fontId="71" fillId="0" borderId="0" applyFont="0" applyFill="0" applyBorder="0" applyAlignment="0" applyProtection="0">
      <alignment horizontal="right"/>
    </xf>
    <xf numFmtId="197" fontId="71" fillId="0" borderId="0" applyFont="0" applyFill="0" applyBorder="0" applyAlignment="0" applyProtection="0"/>
    <xf numFmtId="198" fontId="36" fillId="0" borderId="0" applyFont="0" applyFill="0" applyBorder="0" applyAlignment="0" applyProtection="0">
      <alignment horizontal="right"/>
    </xf>
    <xf numFmtId="199" fontId="71" fillId="0" borderId="0" applyFont="0" applyFill="0" applyBorder="0" applyAlignment="0" applyProtection="0">
      <alignment horizontal="right"/>
    </xf>
    <xf numFmtId="40" fontId="36" fillId="0" borderId="0" applyFont="0" applyFill="0" applyBorder="0" applyAlignment="0" applyProtection="0"/>
    <xf numFmtId="2" fontId="1" fillId="0" borderId="0"/>
    <xf numFmtId="175" fontId="1" fillId="0" borderId="0"/>
    <xf numFmtId="0" fontId="72" fillId="0" borderId="0"/>
    <xf numFmtId="175" fontId="1" fillId="0" borderId="0"/>
    <xf numFmtId="0" fontId="40" fillId="0" borderId="0"/>
    <xf numFmtId="175" fontId="1" fillId="0" borderId="0"/>
    <xf numFmtId="0" fontId="72" fillId="0" borderId="0"/>
    <xf numFmtId="175" fontId="1" fillId="0" borderId="0"/>
    <xf numFmtId="0" fontId="40" fillId="0" borderId="0"/>
    <xf numFmtId="200" fontId="36" fillId="0" borderId="0" applyFont="0" applyFill="0" applyBorder="0" applyAlignment="0" applyProtection="0"/>
    <xf numFmtId="190" fontId="40" fillId="0" borderId="0" applyFont="0" applyFill="0" applyBorder="0" applyAlignment="0" applyProtection="0"/>
    <xf numFmtId="201" fontId="70" fillId="0" borderId="0" applyFont="0" applyFill="0" applyBorder="0" applyAlignment="0"/>
    <xf numFmtId="201" fontId="70" fillId="0" borderId="0" applyFont="0" applyFill="0" applyBorder="0" applyAlignment="0"/>
    <xf numFmtId="202" fontId="73" fillId="0" borderId="143">
      <protection locked="0"/>
    </xf>
    <xf numFmtId="202" fontId="73" fillId="0" borderId="143">
      <protection locked="0"/>
    </xf>
    <xf numFmtId="202" fontId="73" fillId="0" borderId="143">
      <protection locked="0"/>
    </xf>
    <xf numFmtId="202" fontId="73" fillId="0" borderId="143">
      <protection locked="0"/>
    </xf>
    <xf numFmtId="202" fontId="73" fillId="0" borderId="143">
      <protection locked="0"/>
    </xf>
    <xf numFmtId="202" fontId="73" fillId="0" borderId="143">
      <protection locked="0"/>
    </xf>
    <xf numFmtId="202" fontId="73" fillId="0" borderId="143">
      <protection locked="0"/>
    </xf>
    <xf numFmtId="202" fontId="73" fillId="0" borderId="143">
      <protection locked="0"/>
    </xf>
    <xf numFmtId="203" fontId="71" fillId="0" borderId="0" applyFont="0" applyFill="0" applyBorder="0" applyAlignment="0" applyProtection="0">
      <alignment horizontal="right"/>
    </xf>
    <xf numFmtId="204" fontId="71" fillId="0" borderId="0" applyFont="0" applyFill="0" applyBorder="0" applyAlignment="0" applyProtection="0">
      <alignment horizontal="right"/>
    </xf>
    <xf numFmtId="202" fontId="36" fillId="0" borderId="0" applyFont="0" applyFill="0" applyBorder="0" applyAlignment="0" applyProtection="0"/>
    <xf numFmtId="205" fontId="45" fillId="0" borderId="0" applyFont="0" applyFill="0" applyBorder="0" applyAlignment="0" applyProtection="0"/>
    <xf numFmtId="14" fontId="53" fillId="52" borderId="144" applyFill="0" applyBorder="0">
      <alignment horizontal="right"/>
    </xf>
    <xf numFmtId="15" fontId="53" fillId="0" borderId="0" applyFill="0" applyBorder="0" applyAlignment="0"/>
    <xf numFmtId="15" fontId="53" fillId="0" borderId="0" applyFill="0" applyBorder="0" applyAlignment="0"/>
    <xf numFmtId="206" fontId="53" fillId="53" borderId="0" applyFont="0" applyFill="0" applyBorder="0" applyAlignment="0" applyProtection="0"/>
    <xf numFmtId="206" fontId="53" fillId="53" borderId="0" applyFont="0" applyFill="0" applyBorder="0" applyAlignment="0" applyProtection="0"/>
    <xf numFmtId="207" fontId="36" fillId="53" borderId="145" applyFont="0" applyFill="0" applyBorder="0" applyAlignment="0" applyProtection="0"/>
    <xf numFmtId="207" fontId="36" fillId="53" borderId="145" applyFont="0" applyFill="0" applyBorder="0" applyAlignment="0" applyProtection="0"/>
    <xf numFmtId="208" fontId="36" fillId="53" borderId="0" applyFont="0" applyFill="0" applyBorder="0" applyAlignment="0" applyProtection="0"/>
    <xf numFmtId="208" fontId="36" fillId="53" borderId="0" applyFont="0" applyFill="0" applyBorder="0" applyAlignment="0" applyProtection="0"/>
    <xf numFmtId="17" fontId="53" fillId="0" borderId="0" applyFill="0" applyBorder="0">
      <alignment horizontal="right"/>
    </xf>
    <xf numFmtId="17" fontId="53" fillId="0" borderId="0" applyFill="0" applyBorder="0">
      <alignment horizontal="right"/>
    </xf>
    <xf numFmtId="209" fontId="36" fillId="0" borderId="138"/>
    <xf numFmtId="209" fontId="36" fillId="0" borderId="138"/>
    <xf numFmtId="14" fontId="53" fillId="52" borderId="144" applyFill="0" applyBorder="0">
      <alignment horizontal="right"/>
    </xf>
    <xf numFmtId="14" fontId="53" fillId="52" borderId="144" applyFill="0" applyBorder="0">
      <alignment horizontal="right"/>
    </xf>
    <xf numFmtId="14" fontId="53" fillId="52" borderId="144" applyFill="0" applyBorder="0">
      <alignment horizontal="right"/>
    </xf>
    <xf numFmtId="14" fontId="53" fillId="52" borderId="144" applyFill="0" applyBorder="0">
      <alignment horizontal="right"/>
    </xf>
    <xf numFmtId="14" fontId="53" fillId="52" borderId="144" applyFill="0" applyBorder="0">
      <alignment horizontal="right"/>
    </xf>
    <xf numFmtId="14" fontId="53" fillId="52" borderId="144" applyFill="0" applyBorder="0">
      <alignment horizontal="right"/>
    </xf>
    <xf numFmtId="14" fontId="53" fillId="52" borderId="144" applyFill="0" applyBorder="0">
      <alignment horizontal="right"/>
    </xf>
    <xf numFmtId="14" fontId="53" fillId="52" borderId="144" applyFill="0" applyBorder="0">
      <alignment horizontal="right"/>
    </xf>
    <xf numFmtId="14" fontId="53" fillId="52" borderId="144" applyFill="0" applyBorder="0">
      <alignment horizontal="right"/>
    </xf>
    <xf numFmtId="14" fontId="53" fillId="52" borderId="144" applyFill="0" applyBorder="0">
      <alignment horizontal="right"/>
    </xf>
    <xf numFmtId="14" fontId="53" fillId="52" borderId="144" applyFill="0" applyBorder="0">
      <alignment horizontal="right"/>
    </xf>
    <xf numFmtId="14" fontId="53" fillId="52" borderId="144" applyFill="0" applyBorder="0">
      <alignment horizontal="right"/>
    </xf>
    <xf numFmtId="14" fontId="53" fillId="52" borderId="144" applyFill="0" applyBorder="0">
      <alignment horizontal="right"/>
    </xf>
    <xf numFmtId="14" fontId="53" fillId="52" borderId="144" applyFill="0" applyBorder="0">
      <alignment horizontal="right"/>
    </xf>
    <xf numFmtId="14" fontId="53" fillId="52" borderId="144" applyFill="0" applyBorder="0">
      <alignment horizontal="right"/>
    </xf>
    <xf numFmtId="14" fontId="53" fillId="52" borderId="144" applyFill="0" applyBorder="0">
      <alignment horizontal="right"/>
    </xf>
    <xf numFmtId="14" fontId="53" fillId="52" borderId="144" applyFill="0" applyBorder="0">
      <alignment horizontal="right"/>
    </xf>
    <xf numFmtId="14" fontId="53" fillId="52" borderId="144" applyFill="0" applyBorder="0">
      <alignment horizontal="right"/>
    </xf>
    <xf numFmtId="14" fontId="53" fillId="52" borderId="144" applyFill="0" applyBorder="0">
      <alignment horizontal="right"/>
    </xf>
    <xf numFmtId="14" fontId="53" fillId="52" borderId="144" applyFill="0" applyBorder="0">
      <alignment horizontal="right"/>
    </xf>
    <xf numFmtId="14" fontId="53" fillId="52" borderId="144" applyFill="0" applyBorder="0">
      <alignment horizontal="right"/>
    </xf>
    <xf numFmtId="14" fontId="53" fillId="52" borderId="144" applyFill="0" applyBorder="0">
      <alignment horizontal="right"/>
    </xf>
    <xf numFmtId="14" fontId="53" fillId="52" borderId="144" applyFill="0" applyBorder="0">
      <alignment horizontal="right"/>
    </xf>
    <xf numFmtId="14" fontId="53" fillId="52" borderId="144" applyFill="0" applyBorder="0">
      <alignment horizontal="right"/>
    </xf>
    <xf numFmtId="210" fontId="53" fillId="52" borderId="144" applyFill="0" applyBorder="0">
      <alignment horizontal="right"/>
    </xf>
    <xf numFmtId="210" fontId="53" fillId="52" borderId="144" applyFill="0" applyBorder="0">
      <alignment horizontal="right"/>
    </xf>
    <xf numFmtId="210" fontId="53" fillId="52" borderId="144" applyFill="0" applyBorder="0">
      <alignment horizontal="right"/>
    </xf>
    <xf numFmtId="210" fontId="53" fillId="52" borderId="144" applyFill="0" applyBorder="0">
      <alignment horizontal="right"/>
    </xf>
    <xf numFmtId="14" fontId="53" fillId="52" borderId="144" applyFill="0" applyBorder="0">
      <alignment horizontal="right"/>
    </xf>
    <xf numFmtId="14" fontId="53" fillId="52" borderId="144" applyFill="0" applyBorder="0">
      <alignment horizontal="right"/>
    </xf>
    <xf numFmtId="14" fontId="53" fillId="52" borderId="144" applyFill="0" applyBorder="0">
      <alignment horizontal="right"/>
    </xf>
    <xf numFmtId="14" fontId="53" fillId="52" borderId="144" applyFill="0" applyBorder="0">
      <alignment horizontal="right"/>
    </xf>
    <xf numFmtId="210" fontId="53" fillId="52" borderId="144" applyFill="0" applyBorder="0">
      <alignment horizontal="right"/>
    </xf>
    <xf numFmtId="210" fontId="53" fillId="52" borderId="144" applyFill="0" applyBorder="0">
      <alignment horizontal="right"/>
    </xf>
    <xf numFmtId="210" fontId="53" fillId="52" borderId="144" applyFill="0" applyBorder="0">
      <alignment horizontal="right"/>
    </xf>
    <xf numFmtId="210" fontId="53" fillId="52" borderId="144" applyFill="0" applyBorder="0">
      <alignment horizontal="right"/>
    </xf>
    <xf numFmtId="14" fontId="53" fillId="52" borderId="144" applyFill="0" applyBorder="0">
      <alignment horizontal="right"/>
    </xf>
    <xf numFmtId="14" fontId="53" fillId="52" borderId="144" applyFill="0" applyBorder="0">
      <alignment horizontal="right"/>
    </xf>
    <xf numFmtId="14" fontId="53" fillId="52" borderId="144" applyFill="0" applyBorder="0">
      <alignment horizontal="right"/>
    </xf>
    <xf numFmtId="14" fontId="53" fillId="52" borderId="144" applyFill="0" applyBorder="0">
      <alignment horizontal="right"/>
    </xf>
    <xf numFmtId="14" fontId="53" fillId="52" borderId="144" applyFill="0" applyBorder="0">
      <alignment horizontal="right"/>
    </xf>
    <xf numFmtId="14" fontId="53" fillId="52" borderId="144" applyFill="0" applyBorder="0">
      <alignment horizontal="right"/>
    </xf>
    <xf numFmtId="14" fontId="53" fillId="52" borderId="144" applyFill="0" applyBorder="0">
      <alignment horizontal="right"/>
    </xf>
    <xf numFmtId="14" fontId="53" fillId="52" borderId="144" applyFill="0" applyBorder="0">
      <alignment horizontal="right"/>
    </xf>
    <xf numFmtId="14" fontId="53" fillId="52" borderId="144" applyFill="0" applyBorder="0">
      <alignment horizontal="right"/>
    </xf>
    <xf numFmtId="14" fontId="53" fillId="52" borderId="144" applyFill="0" applyBorder="0">
      <alignment horizontal="right"/>
    </xf>
    <xf numFmtId="14" fontId="53" fillId="52" borderId="144" applyFill="0" applyBorder="0">
      <alignment horizontal="right"/>
    </xf>
    <xf numFmtId="14" fontId="53" fillId="52" borderId="144" applyFill="0" applyBorder="0">
      <alignment horizontal="right"/>
    </xf>
    <xf numFmtId="14" fontId="53" fillId="52" borderId="144" applyFill="0" applyBorder="0">
      <alignment horizontal="right"/>
    </xf>
    <xf numFmtId="14" fontId="53" fillId="52" borderId="144" applyFill="0" applyBorder="0">
      <alignment horizontal="right"/>
    </xf>
    <xf numFmtId="210" fontId="53" fillId="52" borderId="144" applyFill="0" applyBorder="0">
      <alignment horizontal="right"/>
    </xf>
    <xf numFmtId="210" fontId="53" fillId="52" borderId="144" applyFill="0" applyBorder="0">
      <alignment horizontal="right"/>
    </xf>
    <xf numFmtId="210" fontId="53" fillId="52" borderId="144" applyFill="0" applyBorder="0">
      <alignment horizontal="right"/>
    </xf>
    <xf numFmtId="210" fontId="53" fillId="52" borderId="144" applyFill="0" applyBorder="0">
      <alignment horizontal="right"/>
    </xf>
    <xf numFmtId="14" fontId="53" fillId="52" borderId="144" applyFill="0" applyBorder="0">
      <alignment horizontal="right"/>
    </xf>
    <xf numFmtId="14" fontId="53" fillId="52" borderId="144" applyFill="0" applyBorder="0">
      <alignment horizontal="right"/>
    </xf>
    <xf numFmtId="14" fontId="53" fillId="52" borderId="144" applyFill="0" applyBorder="0">
      <alignment horizontal="right"/>
    </xf>
    <xf numFmtId="14" fontId="53" fillId="52" borderId="144" applyFill="0" applyBorder="0">
      <alignment horizontal="right"/>
    </xf>
    <xf numFmtId="14" fontId="53" fillId="52" borderId="144" applyFill="0" applyBorder="0">
      <alignment horizontal="right"/>
    </xf>
    <xf numFmtId="14" fontId="53" fillId="52" borderId="144" applyFill="0" applyBorder="0">
      <alignment horizontal="right"/>
    </xf>
    <xf numFmtId="14" fontId="53" fillId="52" borderId="144" applyFill="0" applyBorder="0">
      <alignment horizontal="right"/>
    </xf>
    <xf numFmtId="14" fontId="53" fillId="52" borderId="144" applyFill="0" applyBorder="0">
      <alignment horizontal="right"/>
    </xf>
    <xf numFmtId="14" fontId="53" fillId="52" borderId="144" applyFill="0" applyBorder="0">
      <alignment horizontal="right"/>
    </xf>
    <xf numFmtId="14" fontId="53" fillId="52" borderId="144" applyFill="0" applyBorder="0">
      <alignment horizontal="right"/>
    </xf>
    <xf numFmtId="14" fontId="53" fillId="52" borderId="144" applyFill="0" applyBorder="0">
      <alignment horizontal="right"/>
    </xf>
    <xf numFmtId="14" fontId="53" fillId="52" borderId="144" applyFill="0" applyBorder="0">
      <alignment horizontal="right"/>
    </xf>
    <xf numFmtId="14" fontId="53" fillId="52" borderId="144" applyFill="0" applyBorder="0">
      <alignment horizontal="right"/>
    </xf>
    <xf numFmtId="14" fontId="53" fillId="52" borderId="144" applyFill="0" applyBorder="0">
      <alignment horizontal="right"/>
    </xf>
    <xf numFmtId="14" fontId="53" fillId="52" borderId="144" applyFill="0" applyBorder="0">
      <alignment horizontal="right"/>
    </xf>
    <xf numFmtId="14" fontId="53" fillId="52" borderId="144" applyFill="0" applyBorder="0">
      <alignment horizontal="right"/>
    </xf>
    <xf numFmtId="14" fontId="53" fillId="52" borderId="144" applyFill="0" applyBorder="0">
      <alignment horizontal="right"/>
    </xf>
    <xf numFmtId="14" fontId="53" fillId="52" borderId="144" applyFill="0" applyBorder="0">
      <alignment horizontal="right"/>
    </xf>
    <xf numFmtId="14" fontId="53" fillId="52" borderId="144" applyFill="0" applyBorder="0">
      <alignment horizontal="right"/>
    </xf>
    <xf numFmtId="14" fontId="53" fillId="52" borderId="144" applyFill="0" applyBorder="0">
      <alignment horizontal="right"/>
    </xf>
    <xf numFmtId="14" fontId="53" fillId="52" borderId="144" applyFill="0" applyBorder="0">
      <alignment horizontal="right"/>
    </xf>
    <xf numFmtId="14" fontId="53" fillId="52" borderId="144" applyFill="0" applyBorder="0">
      <alignment horizontal="right"/>
    </xf>
    <xf numFmtId="14" fontId="53" fillId="52" borderId="144" applyFill="0" applyBorder="0">
      <alignment horizontal="right"/>
    </xf>
    <xf numFmtId="14" fontId="53" fillId="52" borderId="144" applyFill="0" applyBorder="0">
      <alignment horizontal="right"/>
    </xf>
    <xf numFmtId="14" fontId="53" fillId="52" borderId="144" applyFill="0" applyBorder="0">
      <alignment horizontal="right"/>
    </xf>
    <xf numFmtId="14" fontId="53" fillId="52" borderId="144" applyFill="0" applyBorder="0">
      <alignment horizontal="right"/>
    </xf>
    <xf numFmtId="14" fontId="53" fillId="52" borderId="144" applyFill="0" applyBorder="0">
      <alignment horizontal="right"/>
    </xf>
    <xf numFmtId="14" fontId="53" fillId="52" borderId="144" applyFill="0" applyBorder="0">
      <alignment horizontal="right"/>
    </xf>
    <xf numFmtId="211" fontId="71" fillId="0" borderId="0" applyFont="0" applyFill="0" applyBorder="0" applyAlignment="0" applyProtection="0"/>
    <xf numFmtId="14" fontId="48" fillId="0" borderId="0" applyFill="0" applyBorder="0" applyAlignment="0"/>
    <xf numFmtId="14" fontId="45" fillId="0" borderId="0" applyFont="0" applyFill="0" applyBorder="0" applyAlignment="0" applyProtection="0"/>
    <xf numFmtId="207" fontId="36" fillId="0" borderId="0" applyFill="0" applyBorder="0">
      <alignment horizontal="right"/>
    </xf>
    <xf numFmtId="207" fontId="36" fillId="0" borderId="0" applyFill="0" applyBorder="0">
      <alignment horizontal="right"/>
    </xf>
    <xf numFmtId="0" fontId="74" fillId="54" borderId="146" applyNumberFormat="0" applyBorder="0" applyAlignment="0">
      <alignment horizontal="center"/>
      <protection hidden="1"/>
    </xf>
    <xf numFmtId="0" fontId="74" fillId="54" borderId="146" applyNumberFormat="0" applyBorder="0" applyAlignment="0">
      <alignment horizontal="center"/>
      <protection hidden="1"/>
    </xf>
    <xf numFmtId="0" fontId="74" fillId="54" borderId="146" applyNumberFormat="0" applyBorder="0" applyAlignment="0">
      <alignment horizontal="center"/>
      <protection hidden="1"/>
    </xf>
    <xf numFmtId="0" fontId="74" fillId="54" borderId="146" applyNumberFormat="0" applyBorder="0" applyAlignment="0">
      <alignment horizontal="center"/>
      <protection hidden="1"/>
    </xf>
    <xf numFmtId="0" fontId="74" fillId="54" borderId="146" applyNumberFormat="0" applyBorder="0" applyAlignment="0">
      <alignment horizontal="center"/>
      <protection hidden="1"/>
    </xf>
    <xf numFmtId="0" fontId="74" fillId="54" borderId="146" applyNumberFormat="0" applyBorder="0" applyAlignment="0">
      <alignment horizontal="center"/>
      <protection hidden="1"/>
    </xf>
    <xf numFmtId="0" fontId="74" fillId="54" borderId="146" applyNumberFormat="0" applyBorder="0" applyAlignment="0">
      <alignment horizontal="center"/>
      <protection hidden="1"/>
    </xf>
    <xf numFmtId="0" fontId="74" fillId="54" borderId="146" applyNumberFormat="0" applyBorder="0" applyAlignment="0">
      <alignment horizontal="center"/>
      <protection hidden="1"/>
    </xf>
    <xf numFmtId="0" fontId="74" fillId="54" borderId="146" applyNumberFormat="0" applyBorder="0" applyAlignment="0">
      <alignment horizontal="center"/>
      <protection hidden="1"/>
    </xf>
    <xf numFmtId="0" fontId="74" fillId="54" borderId="146" applyNumberFormat="0" applyBorder="0" applyAlignment="0">
      <alignment horizontal="center"/>
      <protection hidden="1"/>
    </xf>
    <xf numFmtId="0" fontId="74" fillId="54" borderId="146" applyNumberFormat="0" applyBorder="0" applyAlignment="0">
      <alignment horizontal="center"/>
      <protection hidden="1"/>
    </xf>
    <xf numFmtId="0" fontId="74" fillId="54" borderId="146" applyNumberFormat="0" applyBorder="0" applyAlignment="0">
      <alignment horizontal="center"/>
      <protection hidden="1"/>
    </xf>
    <xf numFmtId="175" fontId="1" fillId="0" borderId="0">
      <protection locked="0"/>
    </xf>
    <xf numFmtId="0" fontId="75" fillId="0" borderId="0">
      <protection locked="0"/>
    </xf>
    <xf numFmtId="0" fontId="36" fillId="0" borderId="0"/>
    <xf numFmtId="212" fontId="70" fillId="0" borderId="0"/>
    <xf numFmtId="212" fontId="70" fillId="0" borderId="0"/>
    <xf numFmtId="213" fontId="71" fillId="0" borderId="147" applyNumberFormat="0" applyFont="0" applyFill="0" applyAlignment="0" applyProtection="0"/>
    <xf numFmtId="175" fontId="1" fillId="0" borderId="0">
      <protection locked="0"/>
    </xf>
    <xf numFmtId="0" fontId="76" fillId="0" borderId="0">
      <protection locked="0"/>
    </xf>
    <xf numFmtId="175" fontId="1" fillId="0" borderId="0">
      <protection locked="0"/>
    </xf>
    <xf numFmtId="0" fontId="76" fillId="0" borderId="0">
      <protection locked="0"/>
    </xf>
    <xf numFmtId="0" fontId="77" fillId="0" borderId="0" applyNumberFormat="0" applyFill="0" applyBorder="0" applyAlignment="0" applyProtection="0"/>
    <xf numFmtId="0" fontId="49" fillId="45" borderId="0" applyNumberFormat="0" applyBorder="0" applyAlignment="0" applyProtection="0"/>
    <xf numFmtId="0" fontId="49" fillId="45" borderId="0" applyNumberFormat="0" applyBorder="0" applyAlignment="0" applyProtection="0"/>
    <xf numFmtId="0" fontId="49" fillId="45" borderId="0" applyNumberFormat="0" applyBorder="0" applyAlignment="0" applyProtection="0"/>
    <xf numFmtId="0" fontId="49" fillId="45" borderId="0" applyNumberFormat="0" applyBorder="0" applyAlignment="0" applyProtection="0"/>
    <xf numFmtId="0" fontId="49" fillId="45" borderId="0" applyNumberFormat="0" applyBorder="0" applyAlignment="0" applyProtection="0"/>
    <xf numFmtId="0" fontId="50" fillId="45" borderId="0" applyNumberFormat="0" applyBorder="0" applyAlignment="0" applyProtection="0"/>
    <xf numFmtId="0" fontId="49" fillId="45" borderId="0" applyNumberFormat="0" applyBorder="0" applyAlignment="0" applyProtection="0"/>
    <xf numFmtId="0" fontId="49" fillId="45" borderId="0" applyNumberFormat="0" applyBorder="0" applyAlignment="0" applyProtection="0"/>
    <xf numFmtId="0" fontId="49" fillId="43" borderId="0" applyNumberFormat="0" applyBorder="0" applyAlignment="0" applyProtection="0"/>
    <xf numFmtId="0" fontId="49" fillId="45" borderId="0" applyNumberFormat="0" applyBorder="0" applyAlignment="0" applyProtection="0"/>
    <xf numFmtId="0" fontId="49" fillId="45" borderId="0" applyNumberFormat="0" applyBorder="0" applyAlignment="0" applyProtection="0"/>
    <xf numFmtId="0" fontId="49" fillId="45" borderId="0" applyNumberFormat="0" applyBorder="0" applyAlignment="0" applyProtection="0"/>
    <xf numFmtId="0" fontId="49" fillId="45" borderId="0" applyNumberFormat="0" applyBorder="0" applyAlignment="0" applyProtection="0"/>
    <xf numFmtId="0" fontId="49" fillId="45" borderId="0" applyNumberFormat="0" applyBorder="0" applyAlignment="0" applyProtection="0"/>
    <xf numFmtId="0" fontId="49" fillId="46" borderId="0" applyNumberFormat="0" applyBorder="0" applyAlignment="0" applyProtection="0"/>
    <xf numFmtId="0" fontId="49" fillId="46" borderId="0" applyNumberFormat="0" applyBorder="0" applyAlignment="0" applyProtection="0"/>
    <xf numFmtId="0" fontId="49" fillId="46" borderId="0" applyNumberFormat="0" applyBorder="0" applyAlignment="0" applyProtection="0"/>
    <xf numFmtId="0" fontId="49" fillId="46" borderId="0" applyNumberFormat="0" applyBorder="0" applyAlignment="0" applyProtection="0"/>
    <xf numFmtId="0" fontId="49" fillId="46" borderId="0" applyNumberFormat="0" applyBorder="0" applyAlignment="0" applyProtection="0"/>
    <xf numFmtId="0" fontId="50" fillId="46" borderId="0" applyNumberFormat="0" applyBorder="0" applyAlignment="0" applyProtection="0"/>
    <xf numFmtId="0" fontId="49" fillId="46" borderId="0" applyNumberFormat="0" applyBorder="0" applyAlignment="0" applyProtection="0"/>
    <xf numFmtId="0" fontId="49" fillId="46" borderId="0" applyNumberFormat="0" applyBorder="0" applyAlignment="0" applyProtection="0"/>
    <xf numFmtId="0" fontId="49" fillId="46" borderId="0" applyNumberFormat="0" applyBorder="0" applyAlignment="0" applyProtection="0"/>
    <xf numFmtId="0" fontId="49" fillId="46" borderId="0" applyNumberFormat="0" applyBorder="0" applyAlignment="0" applyProtection="0"/>
    <xf numFmtId="0" fontId="49" fillId="46" borderId="0" applyNumberFormat="0" applyBorder="0" applyAlignment="0" applyProtection="0"/>
    <xf numFmtId="0" fontId="49" fillId="46" borderId="0" applyNumberFormat="0" applyBorder="0" applyAlignment="0" applyProtection="0"/>
    <xf numFmtId="0" fontId="49" fillId="46" borderId="0" applyNumberFormat="0" applyBorder="0" applyAlignment="0" applyProtection="0"/>
    <xf numFmtId="0" fontId="49" fillId="47" borderId="0" applyNumberFormat="0" applyBorder="0" applyAlignment="0" applyProtection="0"/>
    <xf numFmtId="0" fontId="49" fillId="47" borderId="0" applyNumberFormat="0" applyBorder="0" applyAlignment="0" applyProtection="0"/>
    <xf numFmtId="0" fontId="49" fillId="47" borderId="0" applyNumberFormat="0" applyBorder="0" applyAlignment="0" applyProtection="0"/>
    <xf numFmtId="0" fontId="49" fillId="47" borderId="0" applyNumberFormat="0" applyBorder="0" applyAlignment="0" applyProtection="0"/>
    <xf numFmtId="0" fontId="49" fillId="47" borderId="0" applyNumberFormat="0" applyBorder="0" applyAlignment="0" applyProtection="0"/>
    <xf numFmtId="0" fontId="50" fillId="47" borderId="0" applyNumberFormat="0" applyBorder="0" applyAlignment="0" applyProtection="0"/>
    <xf numFmtId="0" fontId="49" fillId="47" borderId="0" applyNumberFormat="0" applyBorder="0" applyAlignment="0" applyProtection="0"/>
    <xf numFmtId="0" fontId="49" fillId="47" borderId="0" applyNumberFormat="0" applyBorder="0" applyAlignment="0" applyProtection="0"/>
    <xf numFmtId="0" fontId="49" fillId="47" borderId="0" applyNumberFormat="0" applyBorder="0" applyAlignment="0" applyProtection="0"/>
    <xf numFmtId="0" fontId="49" fillId="47" borderId="0" applyNumberFormat="0" applyBorder="0" applyAlignment="0" applyProtection="0"/>
    <xf numFmtId="0" fontId="49" fillId="47" borderId="0" applyNumberFormat="0" applyBorder="0" applyAlignment="0" applyProtection="0"/>
    <xf numFmtId="0" fontId="49" fillId="47" borderId="0" applyNumberFormat="0" applyBorder="0" applyAlignment="0" applyProtection="0"/>
    <xf numFmtId="0" fontId="49" fillId="47" borderId="0" applyNumberFormat="0" applyBorder="0" applyAlignment="0" applyProtection="0"/>
    <xf numFmtId="0" fontId="49" fillId="42" borderId="0" applyNumberFormat="0" applyBorder="0" applyAlignment="0" applyProtection="0"/>
    <xf numFmtId="0" fontId="49" fillId="42" borderId="0" applyNumberFormat="0" applyBorder="0" applyAlignment="0" applyProtection="0"/>
    <xf numFmtId="0" fontId="49" fillId="42" borderId="0" applyNumberFormat="0" applyBorder="0" applyAlignment="0" applyProtection="0"/>
    <xf numFmtId="0" fontId="49" fillId="42" borderId="0" applyNumberFormat="0" applyBorder="0" applyAlignment="0" applyProtection="0"/>
    <xf numFmtId="0" fontId="49" fillId="42" borderId="0" applyNumberFormat="0" applyBorder="0" applyAlignment="0" applyProtection="0"/>
    <xf numFmtId="0" fontId="50" fillId="42" borderId="0" applyNumberFormat="0" applyBorder="0" applyAlignment="0" applyProtection="0"/>
    <xf numFmtId="0" fontId="49" fillId="42" borderId="0" applyNumberFormat="0" applyBorder="0" applyAlignment="0" applyProtection="0"/>
    <xf numFmtId="0" fontId="49" fillId="42" borderId="0" applyNumberFormat="0" applyBorder="0" applyAlignment="0" applyProtection="0"/>
    <xf numFmtId="0" fontId="49" fillId="55" borderId="0" applyNumberFormat="0" applyBorder="0" applyAlignment="0" applyProtection="0"/>
    <xf numFmtId="0" fontId="49" fillId="42" borderId="0" applyNumberFormat="0" applyBorder="0" applyAlignment="0" applyProtection="0"/>
    <xf numFmtId="0" fontId="49" fillId="42" borderId="0" applyNumberFormat="0" applyBorder="0" applyAlignment="0" applyProtection="0"/>
    <xf numFmtId="0" fontId="49" fillId="42" borderId="0" applyNumberFormat="0" applyBorder="0" applyAlignment="0" applyProtection="0"/>
    <xf numFmtId="0" fontId="49" fillId="42" borderId="0" applyNumberFormat="0" applyBorder="0" applyAlignment="0" applyProtection="0"/>
    <xf numFmtId="0" fontId="49" fillId="42" borderId="0" applyNumberFormat="0" applyBorder="0" applyAlignment="0" applyProtection="0"/>
    <xf numFmtId="0" fontId="49" fillId="43" borderId="0" applyNumberFormat="0" applyBorder="0" applyAlignment="0" applyProtection="0"/>
    <xf numFmtId="0" fontId="49" fillId="43" borderId="0" applyNumberFormat="0" applyBorder="0" applyAlignment="0" applyProtection="0"/>
    <xf numFmtId="0" fontId="49" fillId="43" borderId="0" applyNumberFormat="0" applyBorder="0" applyAlignment="0" applyProtection="0"/>
    <xf numFmtId="0" fontId="49" fillId="43" borderId="0" applyNumberFormat="0" applyBorder="0" applyAlignment="0" applyProtection="0"/>
    <xf numFmtId="0" fontId="49" fillId="43" borderId="0" applyNumberFormat="0" applyBorder="0" applyAlignment="0" applyProtection="0"/>
    <xf numFmtId="0" fontId="50" fillId="43" borderId="0" applyNumberFormat="0" applyBorder="0" applyAlignment="0" applyProtection="0"/>
    <xf numFmtId="0" fontId="49" fillId="43" borderId="0" applyNumberFormat="0" applyBorder="0" applyAlignment="0" applyProtection="0"/>
    <xf numFmtId="0" fontId="49" fillId="43" borderId="0" applyNumberFormat="0" applyBorder="0" applyAlignment="0" applyProtection="0"/>
    <xf numFmtId="0" fontId="49" fillId="43" borderId="0" applyNumberFormat="0" applyBorder="0" applyAlignment="0" applyProtection="0"/>
    <xf numFmtId="0" fontId="49" fillId="43" borderId="0" applyNumberFormat="0" applyBorder="0" applyAlignment="0" applyProtection="0"/>
    <xf numFmtId="0" fontId="49" fillId="43" borderId="0" applyNumberFormat="0" applyBorder="0" applyAlignment="0" applyProtection="0"/>
    <xf numFmtId="0" fontId="49" fillId="43" borderId="0" applyNumberFormat="0" applyBorder="0" applyAlignment="0" applyProtection="0"/>
    <xf numFmtId="0" fontId="49" fillId="43" borderId="0" applyNumberFormat="0" applyBorder="0" applyAlignment="0" applyProtection="0"/>
    <xf numFmtId="0" fontId="49" fillId="48" borderId="0" applyNumberFormat="0" applyBorder="0" applyAlignment="0" applyProtection="0"/>
    <xf numFmtId="0" fontId="49" fillId="48" borderId="0" applyNumberFormat="0" applyBorder="0" applyAlignment="0" applyProtection="0"/>
    <xf numFmtId="0" fontId="49" fillId="48" borderId="0" applyNumberFormat="0" applyBorder="0" applyAlignment="0" applyProtection="0"/>
    <xf numFmtId="0" fontId="49" fillId="48" borderId="0" applyNumberFormat="0" applyBorder="0" applyAlignment="0" applyProtection="0"/>
    <xf numFmtId="0" fontId="49" fillId="48" borderId="0" applyNumberFormat="0" applyBorder="0" applyAlignment="0" applyProtection="0"/>
    <xf numFmtId="0" fontId="50" fillId="48" borderId="0" applyNumberFormat="0" applyBorder="0" applyAlignment="0" applyProtection="0"/>
    <xf numFmtId="0" fontId="49" fillId="48" borderId="0" applyNumberFormat="0" applyBorder="0" applyAlignment="0" applyProtection="0"/>
    <xf numFmtId="0" fontId="49" fillId="48" borderId="0" applyNumberFormat="0" applyBorder="0" applyAlignment="0" applyProtection="0"/>
    <xf numFmtId="0" fontId="49" fillId="48" borderId="0" applyNumberFormat="0" applyBorder="0" applyAlignment="0" applyProtection="0"/>
    <xf numFmtId="0" fontId="49" fillId="48" borderId="0" applyNumberFormat="0" applyBorder="0" applyAlignment="0" applyProtection="0"/>
    <xf numFmtId="0" fontId="49" fillId="48" borderId="0" applyNumberFormat="0" applyBorder="0" applyAlignment="0" applyProtection="0"/>
    <xf numFmtId="0" fontId="49" fillId="48" borderId="0" applyNumberFormat="0" applyBorder="0" applyAlignment="0" applyProtection="0"/>
    <xf numFmtId="0" fontId="49" fillId="48" borderId="0" applyNumberFormat="0" applyBorder="0" applyAlignment="0" applyProtection="0"/>
    <xf numFmtId="0" fontId="49" fillId="45" borderId="0" applyNumberFormat="0" applyBorder="0" applyAlignment="0" applyProtection="0"/>
    <xf numFmtId="0" fontId="49" fillId="46" borderId="0" applyNumberFormat="0" applyBorder="0" applyAlignment="0" applyProtection="0"/>
    <xf numFmtId="0" fontId="49" fillId="47" borderId="0" applyNumberFormat="0" applyBorder="0" applyAlignment="0" applyProtection="0"/>
    <xf numFmtId="0" fontId="49" fillId="42" borderId="0" applyNumberFormat="0" applyBorder="0" applyAlignment="0" applyProtection="0"/>
    <xf numFmtId="0" fontId="49" fillId="43" borderId="0" applyNumberFormat="0" applyBorder="0" applyAlignment="0" applyProtection="0"/>
    <xf numFmtId="0" fontId="49" fillId="48" borderId="0" applyNumberFormat="0" applyBorder="0" applyAlignment="0" applyProtection="0"/>
    <xf numFmtId="194" fontId="40" fillId="0" borderId="0" applyFill="0" applyBorder="0" applyAlignment="0"/>
    <xf numFmtId="190" fontId="40" fillId="0" borderId="0" applyFill="0" applyBorder="0" applyAlignment="0"/>
    <xf numFmtId="194" fontId="40" fillId="0" borderId="0" applyFill="0" applyBorder="0" applyAlignment="0"/>
    <xf numFmtId="195" fontId="36" fillId="0" borderId="0" applyFill="0" applyBorder="0" applyAlignment="0"/>
    <xf numFmtId="190" fontId="40" fillId="0" borderId="0" applyFill="0" applyBorder="0" applyAlignment="0"/>
    <xf numFmtId="0" fontId="78" fillId="34" borderId="148" applyNumberFormat="0" applyAlignment="0" applyProtection="0"/>
    <xf numFmtId="0" fontId="78" fillId="34" borderId="148" applyNumberFormat="0" applyAlignment="0" applyProtection="0"/>
    <xf numFmtId="0" fontId="78" fillId="34" borderId="148" applyNumberFormat="0" applyAlignment="0" applyProtection="0"/>
    <xf numFmtId="0" fontId="78" fillId="34" borderId="148" applyNumberFormat="0" applyAlignment="0" applyProtection="0"/>
    <xf numFmtId="0" fontId="78" fillId="34" borderId="148" applyNumberFormat="0" applyAlignment="0" applyProtection="0"/>
    <xf numFmtId="0" fontId="78" fillId="34" borderId="148" applyNumberFormat="0" applyAlignment="0" applyProtection="0"/>
    <xf numFmtId="0" fontId="78" fillId="34" borderId="148" applyNumberFormat="0" applyAlignment="0" applyProtection="0"/>
    <xf numFmtId="0" fontId="78" fillId="34" borderId="148" applyNumberFormat="0" applyAlignment="0" applyProtection="0"/>
    <xf numFmtId="0" fontId="78" fillId="34" borderId="148" applyNumberFormat="0" applyAlignment="0" applyProtection="0"/>
    <xf numFmtId="0" fontId="78" fillId="34" borderId="148" applyNumberFormat="0" applyAlignment="0" applyProtection="0"/>
    <xf numFmtId="0" fontId="78" fillId="34" borderId="148" applyNumberFormat="0" applyAlignment="0" applyProtection="0"/>
    <xf numFmtId="0" fontId="78" fillId="34" borderId="148" applyNumberFormat="0" applyAlignment="0" applyProtection="0"/>
    <xf numFmtId="0" fontId="78" fillId="34" borderId="148" applyNumberFormat="0" applyAlignment="0" applyProtection="0"/>
    <xf numFmtId="0" fontId="78" fillId="34" borderId="148" applyNumberFormat="0" applyAlignment="0" applyProtection="0"/>
    <xf numFmtId="0" fontId="78" fillId="34" borderId="148" applyNumberFormat="0" applyAlignment="0" applyProtection="0"/>
    <xf numFmtId="0" fontId="78" fillId="34" borderId="148" applyNumberFormat="0" applyAlignment="0" applyProtection="0"/>
    <xf numFmtId="0" fontId="78" fillId="34" borderId="148" applyNumberFormat="0" applyAlignment="0" applyProtection="0"/>
    <xf numFmtId="0" fontId="79" fillId="34" borderId="148" applyNumberFormat="0" applyAlignment="0" applyProtection="0"/>
    <xf numFmtId="0" fontId="79" fillId="34" borderId="148" applyNumberFormat="0" applyAlignment="0" applyProtection="0"/>
    <xf numFmtId="0" fontId="79" fillId="34" borderId="148" applyNumberFormat="0" applyAlignment="0" applyProtection="0"/>
    <xf numFmtId="0" fontId="79" fillId="34" borderId="148" applyNumberFormat="0" applyAlignment="0" applyProtection="0"/>
    <xf numFmtId="0" fontId="78" fillId="34" borderId="148" applyNumberFormat="0" applyAlignment="0" applyProtection="0"/>
    <xf numFmtId="0" fontId="78" fillId="34" borderId="148" applyNumberFormat="0" applyAlignment="0" applyProtection="0"/>
    <xf numFmtId="0" fontId="78" fillId="34" borderId="148" applyNumberFormat="0" applyAlignment="0" applyProtection="0"/>
    <xf numFmtId="0" fontId="78" fillId="34" borderId="148" applyNumberFormat="0" applyAlignment="0" applyProtection="0"/>
    <xf numFmtId="0" fontId="78" fillId="34" borderId="148" applyNumberFormat="0" applyAlignment="0" applyProtection="0"/>
    <xf numFmtId="0" fontId="78" fillId="34" borderId="148" applyNumberFormat="0" applyAlignment="0" applyProtection="0"/>
    <xf numFmtId="0" fontId="78" fillId="34" borderId="148" applyNumberFormat="0" applyAlignment="0" applyProtection="0"/>
    <xf numFmtId="0" fontId="78" fillId="34" borderId="148" applyNumberFormat="0" applyAlignment="0" applyProtection="0"/>
    <xf numFmtId="0" fontId="78" fillId="34" borderId="148" applyNumberFormat="0" applyAlignment="0" applyProtection="0"/>
    <xf numFmtId="0" fontId="78" fillId="34" borderId="148" applyNumberFormat="0" applyAlignment="0" applyProtection="0"/>
    <xf numFmtId="0" fontId="78" fillId="34" borderId="148" applyNumberFormat="0" applyAlignment="0" applyProtection="0"/>
    <xf numFmtId="0" fontId="78" fillId="28" borderId="148" applyNumberFormat="0" applyAlignment="0" applyProtection="0"/>
    <xf numFmtId="0" fontId="78" fillId="34" borderId="148" applyNumberFormat="0" applyAlignment="0" applyProtection="0"/>
    <xf numFmtId="0" fontId="78" fillId="34" borderId="148" applyNumberFormat="0" applyAlignment="0" applyProtection="0"/>
    <xf numFmtId="0" fontId="78" fillId="34" borderId="148" applyNumberFormat="0" applyAlignment="0" applyProtection="0"/>
    <xf numFmtId="0" fontId="78" fillId="34" borderId="148" applyNumberFormat="0" applyAlignment="0" applyProtection="0"/>
    <xf numFmtId="0" fontId="78" fillId="28" borderId="148" applyNumberFormat="0" applyAlignment="0" applyProtection="0"/>
    <xf numFmtId="0" fontId="78" fillId="28" borderId="148" applyNumberFormat="0" applyAlignment="0" applyProtection="0"/>
    <xf numFmtId="0" fontId="78" fillId="28" borderId="148" applyNumberFormat="0" applyAlignment="0" applyProtection="0"/>
    <xf numFmtId="0" fontId="78" fillId="34" borderId="148" applyNumberFormat="0" applyAlignment="0" applyProtection="0"/>
    <xf numFmtId="0" fontId="78" fillId="34" borderId="148" applyNumberFormat="0" applyAlignment="0" applyProtection="0"/>
    <xf numFmtId="0" fontId="78" fillId="34" borderId="148" applyNumberFormat="0" applyAlignment="0" applyProtection="0"/>
    <xf numFmtId="0" fontId="78" fillId="34" borderId="148" applyNumberFormat="0" applyAlignment="0" applyProtection="0"/>
    <xf numFmtId="0" fontId="78" fillId="34" borderId="148" applyNumberFormat="0" applyAlignment="0" applyProtection="0"/>
    <xf numFmtId="0" fontId="78" fillId="34" borderId="148" applyNumberFormat="0" applyAlignment="0" applyProtection="0"/>
    <xf numFmtId="0" fontId="78" fillId="34" borderId="148" applyNumberFormat="0" applyAlignment="0" applyProtection="0"/>
    <xf numFmtId="0" fontId="78" fillId="34" borderId="148" applyNumberFormat="0" applyAlignment="0" applyProtection="0"/>
    <xf numFmtId="0" fontId="78" fillId="34" borderId="148" applyNumberFormat="0" applyAlignment="0" applyProtection="0"/>
    <xf numFmtId="0" fontId="78" fillId="34" borderId="148" applyNumberFormat="0" applyAlignment="0" applyProtection="0"/>
    <xf numFmtId="0" fontId="78" fillId="34" borderId="148" applyNumberFormat="0" applyAlignment="0" applyProtection="0"/>
    <xf numFmtId="0" fontId="78" fillId="34" borderId="148" applyNumberFormat="0" applyAlignment="0" applyProtection="0"/>
    <xf numFmtId="0" fontId="78" fillId="34" borderId="148" applyNumberFormat="0" applyAlignment="0" applyProtection="0"/>
    <xf numFmtId="0" fontId="78" fillId="34" borderId="148" applyNumberFormat="0" applyAlignment="0" applyProtection="0"/>
    <xf numFmtId="0" fontId="78" fillId="34" borderId="148" applyNumberFormat="0" applyAlignment="0" applyProtection="0"/>
    <xf numFmtId="0" fontId="78" fillId="34" borderId="148" applyNumberFormat="0" applyAlignment="0" applyProtection="0"/>
    <xf numFmtId="0" fontId="80" fillId="0" borderId="0">
      <alignment vertical="top"/>
    </xf>
    <xf numFmtId="0" fontId="36" fillId="0" borderId="0"/>
    <xf numFmtId="0" fontId="80" fillId="0" borderId="0">
      <alignment vertical="top"/>
    </xf>
    <xf numFmtId="0" fontId="37" fillId="0" borderId="0"/>
    <xf numFmtId="175" fontId="1" fillId="0" borderId="0">
      <alignment vertical="top"/>
    </xf>
    <xf numFmtId="0" fontId="36" fillId="0" borderId="0"/>
    <xf numFmtId="175" fontId="1" fillId="0" borderId="0">
      <alignment vertical="top"/>
    </xf>
    <xf numFmtId="0" fontId="81" fillId="56" borderId="0"/>
    <xf numFmtId="175" fontId="36" fillId="0" borderId="0" applyFont="0" applyFill="0" applyBorder="0" applyAlignment="0" applyProtection="0"/>
    <xf numFmtId="175" fontId="36" fillId="0" borderId="0" applyFont="0" applyFill="0" applyBorder="0" applyAlignment="0" applyProtection="0"/>
    <xf numFmtId="0" fontId="82" fillId="0" borderId="0" applyNumberFormat="0" applyFill="0" applyBorder="0" applyAlignment="0" applyProtection="0"/>
    <xf numFmtId="0" fontId="76" fillId="0" borderId="0">
      <protection locked="0"/>
    </xf>
    <xf numFmtId="0" fontId="75" fillId="0" borderId="0">
      <protection locked="0"/>
    </xf>
    <xf numFmtId="175" fontId="1" fillId="0" borderId="0">
      <protection locked="0"/>
    </xf>
    <xf numFmtId="0" fontId="76" fillId="0" borderId="0">
      <protection locked="0"/>
    </xf>
    <xf numFmtId="0" fontId="75" fillId="0" borderId="0">
      <protection locked="0"/>
    </xf>
    <xf numFmtId="175" fontId="1" fillId="0" borderId="0">
      <protection locked="0"/>
    </xf>
    <xf numFmtId="0" fontId="83" fillId="0" borderId="0">
      <protection locked="0"/>
    </xf>
    <xf numFmtId="0" fontId="75" fillId="0" borderId="0">
      <protection locked="0"/>
    </xf>
    <xf numFmtId="175" fontId="1" fillId="0" borderId="0">
      <protection locked="0"/>
    </xf>
    <xf numFmtId="0" fontId="76" fillId="0" borderId="0">
      <protection locked="0"/>
    </xf>
    <xf numFmtId="0" fontId="75" fillId="0" borderId="0">
      <protection locked="0"/>
    </xf>
    <xf numFmtId="175" fontId="1" fillId="0" borderId="0">
      <protection locked="0"/>
    </xf>
    <xf numFmtId="0" fontId="84" fillId="0" borderId="0">
      <protection locked="0"/>
    </xf>
    <xf numFmtId="0" fontId="75" fillId="0" borderId="0">
      <protection locked="0"/>
    </xf>
    <xf numFmtId="175" fontId="1" fillId="0" borderId="0">
      <protection locked="0"/>
    </xf>
    <xf numFmtId="0" fontId="75" fillId="0" borderId="0">
      <protection locked="0"/>
    </xf>
    <xf numFmtId="0" fontId="75" fillId="0" borderId="0">
      <protection locked="0"/>
    </xf>
    <xf numFmtId="175" fontId="1" fillId="0" borderId="0">
      <protection locked="0"/>
    </xf>
    <xf numFmtId="0" fontId="85" fillId="0" borderId="0">
      <protection locked="0"/>
    </xf>
    <xf numFmtId="0" fontId="75" fillId="0" borderId="0">
      <protection locked="0"/>
    </xf>
    <xf numFmtId="175" fontId="1" fillId="0" borderId="0">
      <protection locked="0"/>
    </xf>
    <xf numFmtId="0" fontId="61" fillId="0" borderId="0" applyNumberFormat="0" applyFill="0" applyBorder="0" applyAlignment="0" applyProtection="0"/>
    <xf numFmtId="14" fontId="86" fillId="0" borderId="149" applyNumberFormat="0">
      <alignment horizontal="center" vertical="center"/>
    </xf>
    <xf numFmtId="0" fontId="61" fillId="0" borderId="0" applyNumberFormat="0" applyFill="0" applyBorder="0" applyAlignment="0" applyProtection="0"/>
    <xf numFmtId="0" fontId="75" fillId="0" borderId="0">
      <protection locked="0"/>
    </xf>
    <xf numFmtId="175" fontId="1" fillId="0" borderId="0">
      <protection locked="0"/>
    </xf>
    <xf numFmtId="175" fontId="1" fillId="0" borderId="0">
      <protection locked="0"/>
    </xf>
    <xf numFmtId="0" fontId="75" fillId="0" borderId="0">
      <protection locked="0"/>
    </xf>
    <xf numFmtId="214" fontId="36" fillId="53" borderId="0" applyFont="0" applyFill="0" applyBorder="0" applyAlignment="0"/>
    <xf numFmtId="214" fontId="36" fillId="53" borderId="0" applyFont="0" applyFill="0" applyBorder="0" applyAlignment="0"/>
    <xf numFmtId="0" fontId="36" fillId="0" borderId="0" applyNumberFormat="0" applyFill="0" applyBorder="0" applyAlignment="0" applyProtection="0">
      <alignment vertical="top"/>
      <protection locked="0"/>
    </xf>
    <xf numFmtId="0" fontId="87" fillId="0" borderId="0" applyFill="0" applyBorder="0" applyProtection="0">
      <alignment horizontal="left"/>
    </xf>
    <xf numFmtId="38" fontId="88" fillId="0" borderId="137" applyBorder="0"/>
    <xf numFmtId="10" fontId="36" fillId="53" borderId="0" applyNumberFormat="0" applyFont="0" applyBorder="0" applyAlignment="0"/>
    <xf numFmtId="0" fontId="59" fillId="31" borderId="0" applyNumberFormat="0" applyBorder="0" applyAlignment="0" applyProtection="0"/>
    <xf numFmtId="38" fontId="70" fillId="57" borderId="0" applyNumberFormat="0" applyBorder="0" applyAlignment="0" applyProtection="0"/>
    <xf numFmtId="38" fontId="70" fillId="57" borderId="0" applyNumberFormat="0" applyBorder="0" applyAlignment="0" applyProtection="0"/>
    <xf numFmtId="215" fontId="71" fillId="0" borderId="0" applyFont="0" applyFill="0" applyBorder="0" applyAlignment="0" applyProtection="0">
      <alignment horizontal="right"/>
    </xf>
    <xf numFmtId="0" fontId="89" fillId="0" borderId="0" applyProtection="0">
      <alignment horizontal="right"/>
    </xf>
    <xf numFmtId="0" fontId="90" fillId="0" borderId="150" applyNumberFormat="0" applyAlignment="0" applyProtection="0">
      <alignment horizontal="left" vertical="center"/>
    </xf>
    <xf numFmtId="0" fontId="90" fillId="0" borderId="151">
      <alignment horizontal="left" vertical="center"/>
    </xf>
    <xf numFmtId="0" fontId="90" fillId="0" borderId="151">
      <alignment horizontal="left" vertical="center"/>
    </xf>
    <xf numFmtId="0" fontId="90" fillId="0" borderId="151">
      <alignment horizontal="left" vertical="center"/>
    </xf>
    <xf numFmtId="0" fontId="90" fillId="0" borderId="151">
      <alignment horizontal="left" vertical="center"/>
    </xf>
    <xf numFmtId="0" fontId="90" fillId="0" borderId="151">
      <alignment horizontal="left" vertical="center"/>
    </xf>
    <xf numFmtId="0" fontId="90" fillId="0" borderId="151">
      <alignment horizontal="left" vertical="center"/>
    </xf>
    <xf numFmtId="0" fontId="90" fillId="0" borderId="151">
      <alignment horizontal="left" vertical="center"/>
    </xf>
    <xf numFmtId="0" fontId="90" fillId="0" borderId="151">
      <alignment horizontal="left" vertical="center"/>
    </xf>
    <xf numFmtId="0" fontId="90" fillId="0" borderId="151">
      <alignment horizontal="left" vertical="center"/>
    </xf>
    <xf numFmtId="0" fontId="90" fillId="0" borderId="151">
      <alignment horizontal="left" vertical="center"/>
    </xf>
    <xf numFmtId="0" fontId="90" fillId="0" borderId="151">
      <alignment horizontal="left" vertical="center"/>
    </xf>
    <xf numFmtId="0" fontId="90" fillId="0" borderId="151">
      <alignment horizontal="left" vertical="center"/>
    </xf>
    <xf numFmtId="0" fontId="91" fillId="0" borderId="152" applyNumberFormat="0" applyFill="0" applyAlignment="0" applyProtection="0"/>
    <xf numFmtId="0" fontId="92" fillId="0" borderId="153" applyNumberFormat="0" applyFill="0" applyAlignment="0" applyProtection="0"/>
    <xf numFmtId="0" fontId="77" fillId="0" borderId="154" applyNumberFormat="0" applyFill="0" applyAlignment="0" applyProtection="0"/>
    <xf numFmtId="0" fontId="77" fillId="0" borderId="0" applyNumberFormat="0" applyFill="0" applyBorder="0" applyAlignment="0" applyProtection="0"/>
    <xf numFmtId="0" fontId="93" fillId="0" borderId="0"/>
    <xf numFmtId="175" fontId="1" fillId="0" borderId="0" applyNumberFormat="0" applyFill="0" applyBorder="0" applyAlignment="0" applyProtection="0"/>
    <xf numFmtId="0" fontId="94" fillId="0" borderId="0" applyNumberFormat="0" applyFill="0" applyBorder="0" applyAlignment="0" applyProtection="0"/>
    <xf numFmtId="175" fontId="1" fillId="0" borderId="0" applyNumberFormat="0" applyFill="0" applyBorder="0" applyAlignment="0" applyProtection="0"/>
    <xf numFmtId="0" fontId="95" fillId="0" borderId="0" applyNumberFormat="0" applyFill="0" applyBorder="0" applyAlignment="0" applyProtection="0">
      <alignment vertical="top"/>
      <protection locked="0"/>
    </xf>
    <xf numFmtId="0" fontId="96" fillId="0" borderId="0" applyNumberFormat="0" applyFill="0" applyBorder="0" applyAlignment="0" applyProtection="0"/>
    <xf numFmtId="0" fontId="55" fillId="30" borderId="0" applyNumberFormat="0" applyBorder="0" applyAlignment="0" applyProtection="0"/>
    <xf numFmtId="0" fontId="55" fillId="30" borderId="0" applyNumberFormat="0" applyBorder="0" applyAlignment="0" applyProtection="0"/>
    <xf numFmtId="0" fontId="55" fillId="30" borderId="0" applyNumberFormat="0" applyBorder="0" applyAlignment="0" applyProtection="0"/>
    <xf numFmtId="0" fontId="55" fillId="30" borderId="0" applyNumberFormat="0" applyBorder="0" applyAlignment="0" applyProtection="0"/>
    <xf numFmtId="0" fontId="55" fillId="30" borderId="0" applyNumberFormat="0" applyBorder="0" applyAlignment="0" applyProtection="0"/>
    <xf numFmtId="0" fontId="55" fillId="30" borderId="0" applyNumberFormat="0" applyBorder="0" applyAlignment="0" applyProtection="0"/>
    <xf numFmtId="0" fontId="97" fillId="30" borderId="0" applyNumberFormat="0" applyBorder="0" applyAlignment="0" applyProtection="0"/>
    <xf numFmtId="0" fontId="55" fillId="30" borderId="0" applyNumberFormat="0" applyBorder="0" applyAlignment="0" applyProtection="0"/>
    <xf numFmtId="0" fontId="55" fillId="30" borderId="0" applyNumberFormat="0" applyBorder="0" applyAlignment="0" applyProtection="0"/>
    <xf numFmtId="0" fontId="55" fillId="30" borderId="0" applyNumberFormat="0" applyBorder="0" applyAlignment="0" applyProtection="0"/>
    <xf numFmtId="0" fontId="55" fillId="30" borderId="0" applyNumberFormat="0" applyBorder="0" applyAlignment="0" applyProtection="0"/>
    <xf numFmtId="0" fontId="55" fillId="30" borderId="0" applyNumberFormat="0" applyBorder="0" applyAlignment="0" applyProtection="0"/>
    <xf numFmtId="0" fontId="55" fillId="30" borderId="0" applyNumberFormat="0" applyBorder="0" applyAlignment="0" applyProtection="0"/>
    <xf numFmtId="0" fontId="55" fillId="30" borderId="0" applyNumberFormat="0" applyBorder="0" applyAlignment="0" applyProtection="0"/>
    <xf numFmtId="0" fontId="78" fillId="34" borderId="148" applyNumberFormat="0" applyAlignment="0" applyProtection="0"/>
    <xf numFmtId="10" fontId="70" fillId="53" borderId="1" applyNumberFormat="0" applyBorder="0" applyAlignment="0" applyProtection="0"/>
    <xf numFmtId="10" fontId="70" fillId="53" borderId="1" applyNumberFormat="0" applyBorder="0" applyAlignment="0" applyProtection="0"/>
    <xf numFmtId="0" fontId="78" fillId="34" borderId="139" applyNumberFormat="0" applyAlignment="0" applyProtection="0"/>
    <xf numFmtId="0" fontId="78" fillId="34" borderId="139" applyNumberFormat="0" applyAlignment="0" applyProtection="0"/>
    <xf numFmtId="0" fontId="78" fillId="34" borderId="139" applyNumberFormat="0" applyAlignment="0" applyProtection="0"/>
    <xf numFmtId="0" fontId="78" fillId="34" borderId="139" applyNumberFormat="0" applyAlignment="0" applyProtection="0"/>
    <xf numFmtId="0" fontId="78" fillId="34" borderId="139" applyNumberFormat="0" applyAlignment="0" applyProtection="0"/>
    <xf numFmtId="0" fontId="78" fillId="34" borderId="139" applyNumberFormat="0" applyAlignment="0" applyProtection="0"/>
    <xf numFmtId="0" fontId="78" fillId="34" borderId="139" applyNumberFormat="0" applyAlignment="0" applyProtection="0"/>
    <xf numFmtId="0" fontId="78" fillId="34" borderId="139" applyNumberFormat="0" applyAlignment="0" applyProtection="0"/>
    <xf numFmtId="0" fontId="78" fillId="34" borderId="139" applyNumberFormat="0" applyAlignment="0" applyProtection="0"/>
    <xf numFmtId="202" fontId="70" fillId="0" borderId="0"/>
    <xf numFmtId="202" fontId="70" fillId="0" borderId="0"/>
    <xf numFmtId="207" fontId="36" fillId="53" borderId="0" applyFont="0" applyBorder="0" applyAlignment="0" applyProtection="0">
      <protection locked="0"/>
    </xf>
    <xf numFmtId="207" fontId="36" fillId="53" borderId="0" applyFont="0" applyBorder="0" applyAlignment="0" applyProtection="0">
      <protection locked="0"/>
    </xf>
    <xf numFmtId="214" fontId="36" fillId="53" borderId="0" applyFont="0" applyBorder="0" applyAlignment="0">
      <protection locked="0"/>
    </xf>
    <xf numFmtId="214" fontId="36" fillId="53" borderId="0" applyFont="0" applyBorder="0" applyAlignment="0">
      <protection locked="0"/>
    </xf>
    <xf numFmtId="206" fontId="70" fillId="0" borderId="0"/>
    <xf numFmtId="206" fontId="70" fillId="0" borderId="0"/>
    <xf numFmtId="216" fontId="36" fillId="0" borderId="0"/>
    <xf numFmtId="10" fontId="70" fillId="53" borderId="0">
      <protection locked="0"/>
    </xf>
    <xf numFmtId="10" fontId="70" fillId="53" borderId="0">
      <protection locked="0"/>
    </xf>
    <xf numFmtId="216" fontId="36" fillId="0" borderId="0"/>
    <xf numFmtId="216" fontId="36" fillId="0" borderId="0"/>
    <xf numFmtId="206" fontId="36" fillId="53" borderId="0" applyNumberFormat="0" applyBorder="0" applyAlignment="0">
      <protection locked="0"/>
    </xf>
    <xf numFmtId="206" fontId="36" fillId="53" borderId="0" applyNumberFormat="0" applyBorder="0" applyAlignment="0">
      <protection locked="0"/>
    </xf>
    <xf numFmtId="183" fontId="98" fillId="0" borderId="155" applyFill="0" applyBorder="0" applyAlignment="0" applyProtection="0"/>
    <xf numFmtId="217" fontId="36" fillId="0" borderId="0" applyFont="0" applyFill="0" applyBorder="0" applyAlignment="0" applyProtection="0"/>
    <xf numFmtId="217" fontId="36" fillId="0" borderId="0" applyFont="0" applyFill="0" applyBorder="0" applyAlignment="0" applyProtection="0"/>
    <xf numFmtId="217" fontId="36" fillId="0" borderId="0" applyFont="0" applyFill="0" applyBorder="0" applyAlignment="0" applyProtection="0"/>
    <xf numFmtId="217" fontId="45" fillId="0" borderId="0" applyFont="0" applyFill="0" applyBorder="0" applyAlignment="0" applyProtection="0"/>
    <xf numFmtId="194" fontId="40" fillId="0" borderId="0" applyFill="0" applyBorder="0" applyAlignment="0"/>
    <xf numFmtId="190" fontId="40" fillId="0" borderId="0" applyFill="0" applyBorder="0" applyAlignment="0"/>
    <xf numFmtId="194" fontId="40" fillId="0" borderId="0" applyFill="0" applyBorder="0" applyAlignment="0"/>
    <xf numFmtId="195" fontId="36" fillId="0" borderId="0" applyFill="0" applyBorder="0" applyAlignment="0"/>
    <xf numFmtId="190" fontId="40" fillId="0" borderId="0" applyFill="0" applyBorder="0" applyAlignment="0"/>
    <xf numFmtId="0" fontId="67" fillId="0" borderId="141" applyNumberFormat="0" applyFill="0" applyAlignment="0" applyProtection="0"/>
    <xf numFmtId="0" fontId="86" fillId="0" borderId="149">
      <alignment horizontal="center" vertical="center"/>
    </xf>
    <xf numFmtId="0" fontId="99" fillId="0" borderId="137">
      <alignment horizontal="left"/>
      <protection locked="0"/>
    </xf>
    <xf numFmtId="0" fontId="36" fillId="0" borderId="0" applyBorder="0"/>
    <xf numFmtId="0" fontId="36" fillId="0" borderId="0" applyBorder="0"/>
    <xf numFmtId="175" fontId="1" fillId="0" borderId="0" applyFont="0" applyFill="0" applyBorder="0" applyAlignment="0" applyProtection="0"/>
    <xf numFmtId="175" fontId="1" fillId="0" borderId="0" applyFont="0" applyFill="0" applyBorder="0" applyAlignment="0" applyProtection="0"/>
    <xf numFmtId="190" fontId="36" fillId="0" borderId="149">
      <alignment horizontal="center" vertical="center"/>
    </xf>
    <xf numFmtId="190" fontId="36" fillId="0" borderId="149">
      <alignment horizontal="center" vertical="center"/>
    </xf>
    <xf numFmtId="190" fontId="36" fillId="0" borderId="149">
      <alignment horizontal="center" vertical="center"/>
    </xf>
    <xf numFmtId="190" fontId="36" fillId="0" borderId="149">
      <alignment horizontal="center" vertical="center"/>
    </xf>
    <xf numFmtId="190" fontId="36" fillId="0" borderId="149">
      <alignment horizontal="center" vertical="center"/>
    </xf>
    <xf numFmtId="190" fontId="36" fillId="0" borderId="149">
      <alignment horizontal="center" vertical="center"/>
    </xf>
    <xf numFmtId="190" fontId="36" fillId="0" borderId="149">
      <alignment horizontal="center" vertical="center"/>
    </xf>
    <xf numFmtId="190" fontId="36" fillId="0" borderId="149">
      <alignment horizontal="center" vertical="center"/>
    </xf>
    <xf numFmtId="190" fontId="36" fillId="0" borderId="149">
      <alignment horizontal="center" vertical="center"/>
    </xf>
    <xf numFmtId="190" fontId="36" fillId="0" borderId="149">
      <alignment horizontal="center" vertical="center"/>
    </xf>
    <xf numFmtId="190" fontId="36" fillId="0" borderId="149">
      <alignment horizontal="center" vertical="center"/>
    </xf>
    <xf numFmtId="190" fontId="36" fillId="0" borderId="149">
      <alignment horizontal="center" vertical="center"/>
    </xf>
    <xf numFmtId="218" fontId="9" fillId="0" borderId="0" applyFont="0" applyFill="0" applyBorder="0" applyAlignment="0" applyProtection="0"/>
    <xf numFmtId="194" fontId="47" fillId="0" borderId="0" applyFont="0" applyFill="0" applyBorder="0" applyAlignment="0" applyProtection="0"/>
    <xf numFmtId="194" fontId="36" fillId="0" borderId="0" applyFont="0" applyFill="0" applyBorder="0" applyAlignment="0" applyProtection="0"/>
    <xf numFmtId="194" fontId="36" fillId="0" borderId="0" applyFont="0" applyFill="0" applyBorder="0" applyAlignment="0" applyProtection="0"/>
    <xf numFmtId="194" fontId="36" fillId="0" borderId="0" applyFont="0" applyFill="0" applyBorder="0" applyAlignment="0" applyProtection="0"/>
    <xf numFmtId="218" fontId="47" fillId="0" borderId="0" applyFont="0" applyFill="0" applyBorder="0" applyAlignment="0" applyProtection="0"/>
    <xf numFmtId="194" fontId="36" fillId="0" borderId="0" applyFont="0" applyFill="0" applyBorder="0" applyAlignment="0" applyProtection="0"/>
    <xf numFmtId="194" fontId="36" fillId="0" borderId="0" applyFont="0" applyFill="0" applyBorder="0" applyAlignment="0" applyProtection="0"/>
    <xf numFmtId="218" fontId="36" fillId="0" borderId="0" applyFont="0" applyFill="0" applyBorder="0" applyAlignment="0" applyProtection="0"/>
    <xf numFmtId="194" fontId="36" fillId="0" borderId="0" applyFont="0" applyFill="0" applyBorder="0" applyAlignment="0" applyProtection="0"/>
    <xf numFmtId="194" fontId="36" fillId="0" borderId="0" applyFont="0" applyFill="0" applyBorder="0" applyAlignment="0" applyProtection="0"/>
    <xf numFmtId="194" fontId="36" fillId="0" borderId="0" applyFont="0" applyFill="0" applyBorder="0" applyAlignment="0" applyProtection="0"/>
    <xf numFmtId="194" fontId="36" fillId="0" borderId="0" applyFont="0" applyFill="0" applyBorder="0" applyAlignment="0" applyProtection="0"/>
    <xf numFmtId="194" fontId="36" fillId="0" borderId="0" applyFont="0" applyFill="0" applyBorder="0" applyAlignment="0" applyProtection="0"/>
    <xf numFmtId="194" fontId="36" fillId="0" borderId="0" applyFont="0" applyFill="0" applyBorder="0" applyAlignment="0" applyProtection="0"/>
    <xf numFmtId="218" fontId="36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194" fontId="1" fillId="0" borderId="0" applyFont="0" applyFill="0" applyBorder="0" applyAlignment="0" applyProtection="0"/>
    <xf numFmtId="219" fontId="1" fillId="0" borderId="0" applyFont="0" applyFill="0" applyBorder="0" applyAlignment="0" applyProtection="0"/>
    <xf numFmtId="219" fontId="36" fillId="0" borderId="0" applyFont="0" applyFill="0" applyBorder="0" applyAlignment="0" applyProtection="0"/>
    <xf numFmtId="219" fontId="36" fillId="0" borderId="0" applyFont="0" applyFill="0" applyBorder="0" applyAlignment="0" applyProtection="0"/>
    <xf numFmtId="219" fontId="36" fillId="0" borderId="0" applyFont="0" applyFill="0" applyBorder="0" applyAlignment="0" applyProtection="0"/>
    <xf numFmtId="219" fontId="36" fillId="0" borderId="0" applyFont="0" applyFill="0" applyBorder="0" applyAlignment="0" applyProtection="0"/>
    <xf numFmtId="219" fontId="1" fillId="0" borderId="0" applyFont="0" applyFill="0" applyBorder="0" applyAlignment="0" applyProtection="0"/>
    <xf numFmtId="219" fontId="36" fillId="0" borderId="0" applyFont="0" applyFill="0" applyBorder="0" applyAlignment="0" applyProtection="0"/>
    <xf numFmtId="219" fontId="36" fillId="0" borderId="0" applyFont="0" applyFill="0" applyBorder="0" applyAlignment="0" applyProtection="0"/>
    <xf numFmtId="219" fontId="36" fillId="0" borderId="0" applyFont="0" applyFill="0" applyBorder="0" applyAlignment="0" applyProtection="0"/>
    <xf numFmtId="219" fontId="36" fillId="0" borderId="0" applyFont="0" applyFill="0" applyBorder="0" applyAlignment="0" applyProtection="0"/>
    <xf numFmtId="219" fontId="36" fillId="0" borderId="0" applyFont="0" applyFill="0" applyBorder="0" applyAlignment="0" applyProtection="0"/>
    <xf numFmtId="219" fontId="36" fillId="0" borderId="0" applyFont="0" applyFill="0" applyBorder="0" applyAlignment="0" applyProtection="0"/>
    <xf numFmtId="219" fontId="36" fillId="0" borderId="0" applyFont="0" applyFill="0" applyBorder="0" applyAlignment="0" applyProtection="0"/>
    <xf numFmtId="219" fontId="36" fillId="0" borderId="0" applyFont="0" applyFill="0" applyBorder="0" applyAlignment="0" applyProtection="0"/>
    <xf numFmtId="175" fontId="1" fillId="0" borderId="0" applyFont="0" applyFill="0" applyBorder="0" applyAlignment="0" applyProtection="0"/>
    <xf numFmtId="175" fontId="1" fillId="0" borderId="0" applyFont="0" applyFill="0" applyBorder="0" applyAlignment="0" applyProtection="0"/>
    <xf numFmtId="220" fontId="36" fillId="0" borderId="0" applyFont="0" applyFill="0" applyBorder="0" applyAlignment="0" applyProtection="0"/>
    <xf numFmtId="221" fontId="36" fillId="0" borderId="0" applyFont="0" applyFill="0" applyBorder="0" applyAlignment="0" applyProtection="0"/>
    <xf numFmtId="175" fontId="1" fillId="0" borderId="0">
      <protection locked="0"/>
    </xf>
    <xf numFmtId="0" fontId="75" fillId="0" borderId="0">
      <protection locked="0"/>
    </xf>
    <xf numFmtId="0" fontId="61" fillId="0" borderId="0" applyNumberFormat="0" applyFill="0" applyBorder="0" applyAlignment="0" applyProtection="0"/>
    <xf numFmtId="190" fontId="36" fillId="0" borderId="0" applyNumberFormat="0" applyFill="0" applyBorder="0" applyAlignment="0" applyProtection="0"/>
    <xf numFmtId="190" fontId="36" fillId="0" borderId="0" applyNumberFormat="0" applyFill="0" applyBorder="0" applyAlignment="0" applyProtection="0"/>
    <xf numFmtId="222" fontId="71" fillId="0" borderId="0" applyFont="0" applyFill="0" applyBorder="0" applyAlignment="0" applyProtection="0">
      <alignment horizontal="right"/>
    </xf>
    <xf numFmtId="223" fontId="36" fillId="57" borderId="0" applyFont="0" applyBorder="0" applyAlignment="0" applyProtection="0">
      <alignment horizontal="right"/>
      <protection hidden="1"/>
    </xf>
    <xf numFmtId="223" fontId="36" fillId="57" borderId="0" applyFont="0" applyBorder="0" applyAlignment="0" applyProtection="0">
      <alignment horizontal="right"/>
      <protection hidden="1"/>
    </xf>
    <xf numFmtId="0" fontId="100" fillId="28" borderId="0" applyNumberFormat="0" applyBorder="0" applyAlignment="0" applyProtection="0"/>
    <xf numFmtId="0" fontId="100" fillId="28" borderId="0" applyNumberFormat="0" applyBorder="0" applyAlignment="0" applyProtection="0"/>
    <xf numFmtId="0" fontId="100" fillId="28" borderId="0" applyNumberFormat="0" applyBorder="0" applyAlignment="0" applyProtection="0"/>
    <xf numFmtId="0" fontId="100" fillId="28" borderId="0" applyNumberFormat="0" applyBorder="0" applyAlignment="0" applyProtection="0"/>
    <xf numFmtId="0" fontId="100" fillId="28" borderId="0" applyNumberFormat="0" applyBorder="0" applyAlignment="0" applyProtection="0"/>
    <xf numFmtId="0" fontId="101" fillId="28" borderId="0" applyNumberFormat="0" applyBorder="0" applyAlignment="0" applyProtection="0"/>
    <xf numFmtId="0" fontId="100" fillId="28" borderId="0" applyNumberFormat="0" applyBorder="0" applyAlignment="0" applyProtection="0"/>
    <xf numFmtId="0" fontId="100" fillId="28" borderId="0" applyNumberFormat="0" applyBorder="0" applyAlignment="0" applyProtection="0"/>
    <xf numFmtId="0" fontId="100" fillId="28" borderId="0" applyNumberFormat="0" applyBorder="0" applyAlignment="0" applyProtection="0"/>
    <xf numFmtId="0" fontId="100" fillId="28" borderId="0" applyNumberFormat="0" applyBorder="0" applyAlignment="0" applyProtection="0"/>
    <xf numFmtId="0" fontId="100" fillId="28" borderId="0" applyNumberFormat="0" applyBorder="0" applyAlignment="0" applyProtection="0"/>
    <xf numFmtId="0" fontId="100" fillId="28" borderId="0" applyNumberFormat="0" applyBorder="0" applyAlignment="0" applyProtection="0"/>
    <xf numFmtId="0" fontId="100" fillId="28" borderId="0" applyNumberFormat="0" applyBorder="0" applyAlignment="0" applyProtection="0"/>
    <xf numFmtId="0" fontId="100" fillId="28" borderId="0" applyNumberFormat="0" applyBorder="0" applyAlignment="0" applyProtection="0"/>
    <xf numFmtId="37" fontId="102" fillId="0" borderId="0"/>
    <xf numFmtId="37" fontId="102" fillId="0" borderId="0"/>
    <xf numFmtId="37" fontId="1" fillId="0" borderId="0"/>
    <xf numFmtId="0" fontId="103" fillId="0" borderId="0"/>
    <xf numFmtId="0" fontId="103" fillId="0" borderId="0"/>
    <xf numFmtId="0" fontId="103" fillId="0" borderId="0"/>
    <xf numFmtId="0" fontId="103" fillId="0" borderId="0"/>
    <xf numFmtId="0" fontId="103" fillId="0" borderId="0"/>
    <xf numFmtId="0" fontId="103" fillId="0" borderId="0"/>
    <xf numFmtId="0" fontId="103" fillId="0" borderId="0"/>
    <xf numFmtId="0" fontId="103" fillId="0" borderId="0"/>
    <xf numFmtId="224" fontId="36" fillId="0" borderId="0"/>
    <xf numFmtId="224" fontId="36" fillId="0" borderId="0"/>
    <xf numFmtId="38" fontId="70" fillId="0" borderId="0" applyFont="0" applyFill="0" applyBorder="0" applyAlignment="0"/>
    <xf numFmtId="38" fontId="70" fillId="0" borderId="0" applyFont="0" applyFill="0" applyBorder="0" applyAlignment="0"/>
    <xf numFmtId="206" fontId="36" fillId="0" borderId="0" applyFont="0" applyFill="0" applyBorder="0" applyAlignment="0"/>
    <xf numFmtId="206" fontId="36" fillId="0" borderId="0" applyFont="0" applyFill="0" applyBorder="0" applyAlignment="0"/>
    <xf numFmtId="40" fontId="70" fillId="0" borderId="0" applyFont="0" applyFill="0" applyBorder="0" applyAlignment="0"/>
    <xf numFmtId="40" fontId="70" fillId="0" borderId="0" applyFont="0" applyFill="0" applyBorder="0" applyAlignment="0"/>
    <xf numFmtId="216" fontId="70" fillId="0" borderId="0" applyFont="0" applyFill="0" applyBorder="0" applyAlignment="0"/>
    <xf numFmtId="216" fontId="70" fillId="0" borderId="0" applyFont="0" applyFill="0" applyBorder="0" applyAlignment="0"/>
    <xf numFmtId="0" fontId="1" fillId="0" borderId="0"/>
    <xf numFmtId="0" fontId="36" fillId="0" borderId="0"/>
    <xf numFmtId="175" fontId="104" fillId="0" borderId="0"/>
    <xf numFmtId="0" fontId="47" fillId="0" borderId="0"/>
    <xf numFmtId="0" fontId="1" fillId="0" borderId="0"/>
    <xf numFmtId="0" fontId="47" fillId="0" borderId="0"/>
    <xf numFmtId="0" fontId="1" fillId="0" borderId="0"/>
    <xf numFmtId="0" fontId="47" fillId="0" borderId="0"/>
    <xf numFmtId="0" fontId="36" fillId="0" borderId="0"/>
    <xf numFmtId="0" fontId="9" fillId="0" borderId="0"/>
    <xf numFmtId="0" fontId="47" fillId="0" borderId="0"/>
    <xf numFmtId="0" fontId="47" fillId="0" borderId="0"/>
    <xf numFmtId="0" fontId="1" fillId="0" borderId="0"/>
    <xf numFmtId="0" fontId="47" fillId="0" borderId="0"/>
    <xf numFmtId="0" fontId="1" fillId="0" borderId="0"/>
    <xf numFmtId="0" fontId="47" fillId="0" borderId="0"/>
    <xf numFmtId="0" fontId="36" fillId="0" borderId="0"/>
    <xf numFmtId="0" fontId="1" fillId="0" borderId="0"/>
    <xf numFmtId="0" fontId="47" fillId="0" borderId="0"/>
    <xf numFmtId="0" fontId="1" fillId="0" borderId="0"/>
    <xf numFmtId="0" fontId="47" fillId="0" borderId="0"/>
    <xf numFmtId="0" fontId="36" fillId="0" borderId="0"/>
    <xf numFmtId="0" fontId="3" fillId="0" borderId="0"/>
    <xf numFmtId="0" fontId="47" fillId="0" borderId="0"/>
    <xf numFmtId="0" fontId="47" fillId="0" borderId="0"/>
    <xf numFmtId="0" fontId="36" fillId="0" borderId="0"/>
    <xf numFmtId="0" fontId="36" fillId="0" borderId="0"/>
    <xf numFmtId="0" fontId="47" fillId="0" borderId="0"/>
    <xf numFmtId="0" fontId="47" fillId="0" borderId="0"/>
    <xf numFmtId="0" fontId="36" fillId="0" borderId="0">
      <alignment vertical="top"/>
    </xf>
    <xf numFmtId="0" fontId="47" fillId="0" borderId="0"/>
    <xf numFmtId="0" fontId="47" fillId="0" borderId="0"/>
    <xf numFmtId="0" fontId="36" fillId="0" borderId="0"/>
    <xf numFmtId="0" fontId="9" fillId="0" borderId="0"/>
    <xf numFmtId="0" fontId="47" fillId="0" borderId="0"/>
    <xf numFmtId="0" fontId="47" fillId="0" borderId="0"/>
    <xf numFmtId="0" fontId="36" fillId="0" borderId="0"/>
    <xf numFmtId="0" fontId="36" fillId="0" borderId="0"/>
    <xf numFmtId="0" fontId="47" fillId="0" borderId="0"/>
    <xf numFmtId="0" fontId="47" fillId="0" borderId="0"/>
    <xf numFmtId="0" fontId="36" fillId="0" borderId="0"/>
    <xf numFmtId="0" fontId="1" fillId="0" borderId="0"/>
    <xf numFmtId="0" fontId="36" fillId="0" borderId="0"/>
    <xf numFmtId="0" fontId="1" fillId="0" borderId="0"/>
    <xf numFmtId="0" fontId="36" fillId="0" borderId="0"/>
    <xf numFmtId="0" fontId="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175" fontId="1" fillId="0" borderId="0"/>
    <xf numFmtId="0" fontId="1" fillId="0" borderId="0"/>
    <xf numFmtId="0" fontId="104" fillId="0" borderId="0"/>
    <xf numFmtId="175" fontId="1" fillId="0" borderId="0">
      <alignment vertical="top"/>
    </xf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47" fillId="0" borderId="0"/>
    <xf numFmtId="0" fontId="105" fillId="0" borderId="0"/>
    <xf numFmtId="0" fontId="1" fillId="0" borderId="0"/>
    <xf numFmtId="175" fontId="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" fillId="0" borderId="0"/>
    <xf numFmtId="0" fontId="105" fillId="0" borderId="0"/>
    <xf numFmtId="175" fontId="36" fillId="0" borderId="0">
      <alignment vertical="top"/>
    </xf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" fillId="0" borderId="0"/>
    <xf numFmtId="175" fontId="36" fillId="0" borderId="0">
      <alignment vertical="top"/>
    </xf>
    <xf numFmtId="0" fontId="1" fillId="0" borderId="0"/>
    <xf numFmtId="175" fontId="1" fillId="0" borderId="0">
      <alignment vertical="top"/>
    </xf>
    <xf numFmtId="0" fontId="1" fillId="0" borderId="0"/>
    <xf numFmtId="0" fontId="36" fillId="0" borderId="0"/>
    <xf numFmtId="0" fontId="9" fillId="0" borderId="0"/>
    <xf numFmtId="0" fontId="1" fillId="0" borderId="0"/>
    <xf numFmtId="0" fontId="36" fillId="0" borderId="0"/>
    <xf numFmtId="0" fontId="1" fillId="0" borderId="0"/>
    <xf numFmtId="0" fontId="36" fillId="0" borderId="0"/>
    <xf numFmtId="0" fontId="47" fillId="0" borderId="0"/>
    <xf numFmtId="0" fontId="36" fillId="0" borderId="0"/>
    <xf numFmtId="0" fontId="47" fillId="0" borderId="0"/>
    <xf numFmtId="0" fontId="1" fillId="0" borderId="0"/>
    <xf numFmtId="0" fontId="47" fillId="0" borderId="0"/>
    <xf numFmtId="0" fontId="1" fillId="0" borderId="0"/>
    <xf numFmtId="0" fontId="36" fillId="0" borderId="0">
      <alignment vertical="top"/>
    </xf>
    <xf numFmtId="0" fontId="47" fillId="0" borderId="0"/>
    <xf numFmtId="0" fontId="47" fillId="0" borderId="0"/>
    <xf numFmtId="0" fontId="36" fillId="0" borderId="0"/>
    <xf numFmtId="0" fontId="36" fillId="0" borderId="0">
      <alignment vertical="top"/>
    </xf>
    <xf numFmtId="0" fontId="47" fillId="0" borderId="0"/>
    <xf numFmtId="0" fontId="47" fillId="0" borderId="0"/>
    <xf numFmtId="0" fontId="1" fillId="0" borderId="0"/>
    <xf numFmtId="0" fontId="36" fillId="0" borderId="0"/>
    <xf numFmtId="0" fontId="47" fillId="0" borderId="0"/>
    <xf numFmtId="0" fontId="47" fillId="0" borderId="0"/>
    <xf numFmtId="0" fontId="1" fillId="0" borderId="0"/>
    <xf numFmtId="0" fontId="36" fillId="0" borderId="0"/>
    <xf numFmtId="0" fontId="47" fillId="0" borderId="0"/>
    <xf numFmtId="0" fontId="47" fillId="0" borderId="0"/>
    <xf numFmtId="0" fontId="1" fillId="0" borderId="0"/>
    <xf numFmtId="0" fontId="36" fillId="0" borderId="0"/>
    <xf numFmtId="0" fontId="47" fillId="0" borderId="0"/>
    <xf numFmtId="0" fontId="47" fillId="0" borderId="0"/>
    <xf numFmtId="0" fontId="36" fillId="0" borderId="0"/>
    <xf numFmtId="0" fontId="47" fillId="0" borderId="0"/>
    <xf numFmtId="0" fontId="47" fillId="0" borderId="0"/>
    <xf numFmtId="0" fontId="36" fillId="0" borderId="0">
      <alignment vertical="top"/>
    </xf>
    <xf numFmtId="0" fontId="47" fillId="0" borderId="0"/>
    <xf numFmtId="0" fontId="47" fillId="0" borderId="0"/>
    <xf numFmtId="0" fontId="36" fillId="0" borderId="0">
      <alignment vertical="top"/>
    </xf>
    <xf numFmtId="0" fontId="47" fillId="0" borderId="0"/>
    <xf numFmtId="0" fontId="47" fillId="0" borderId="0"/>
    <xf numFmtId="0" fontId="36" fillId="0" borderId="0">
      <alignment vertical="top"/>
    </xf>
    <xf numFmtId="0" fontId="36" fillId="0" borderId="0">
      <alignment vertical="top"/>
    </xf>
    <xf numFmtId="0" fontId="47" fillId="0" borderId="0"/>
    <xf numFmtId="0" fontId="47" fillId="0" borderId="0"/>
    <xf numFmtId="0" fontId="1" fillId="0" borderId="0"/>
    <xf numFmtId="0" fontId="1" fillId="0" borderId="0"/>
    <xf numFmtId="0" fontId="1" fillId="0" borderId="0"/>
    <xf numFmtId="0" fontId="1" fillId="0" borderId="0"/>
    <xf numFmtId="175" fontId="1" fillId="0" borderId="0"/>
    <xf numFmtId="0" fontId="36" fillId="0" borderId="0"/>
    <xf numFmtId="0" fontId="47" fillId="0" borderId="0"/>
    <xf numFmtId="0" fontId="36" fillId="0" borderId="0"/>
    <xf numFmtId="0" fontId="1" fillId="0" borderId="0"/>
    <xf numFmtId="0" fontId="1" fillId="0" borderId="0"/>
    <xf numFmtId="175" fontId="1" fillId="0" borderId="0"/>
    <xf numFmtId="0" fontId="36" fillId="0" borderId="0">
      <alignment vertical="top"/>
    </xf>
    <xf numFmtId="0" fontId="1" fillId="0" borderId="0"/>
    <xf numFmtId="0" fontId="104" fillId="0" borderId="0"/>
    <xf numFmtId="0" fontId="47" fillId="0" borderId="0"/>
    <xf numFmtId="0" fontId="1" fillId="0" borderId="0"/>
    <xf numFmtId="0" fontId="2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6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1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36" fillId="0" borderId="0"/>
    <xf numFmtId="0" fontId="36" fillId="0" borderId="0"/>
    <xf numFmtId="0" fontId="1" fillId="0" borderId="0"/>
    <xf numFmtId="0" fontId="36" fillId="0" borderId="0"/>
    <xf numFmtId="0" fontId="1" fillId="0" borderId="0"/>
    <xf numFmtId="0" fontId="1" fillId="0" borderId="0"/>
    <xf numFmtId="0" fontId="106" fillId="0" borderId="0"/>
    <xf numFmtId="0" fontId="1" fillId="0" borderId="0"/>
    <xf numFmtId="0" fontId="47" fillId="0" borderId="0"/>
    <xf numFmtId="0" fontId="9" fillId="0" borderId="0"/>
    <xf numFmtId="0" fontId="1" fillId="0" borderId="0"/>
    <xf numFmtId="175" fontId="1" fillId="0" borderId="0"/>
    <xf numFmtId="0" fontId="47" fillId="0" borderId="0"/>
    <xf numFmtId="0" fontId="1" fillId="0" borderId="0"/>
    <xf numFmtId="0" fontId="3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6" fillId="0" borderId="0"/>
    <xf numFmtId="0" fontId="1" fillId="0" borderId="0"/>
    <xf numFmtId="0" fontId="1" fillId="0" borderId="0"/>
    <xf numFmtId="0" fontId="3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75" fontId="1" fillId="0" borderId="0"/>
    <xf numFmtId="0" fontId="1" fillId="0" borderId="0"/>
    <xf numFmtId="0" fontId="1" fillId="0" borderId="0"/>
    <xf numFmtId="0" fontId="47" fillId="0" borderId="0"/>
    <xf numFmtId="0" fontId="9" fillId="0" borderId="0"/>
    <xf numFmtId="0" fontId="36" fillId="0" borderId="0"/>
    <xf numFmtId="0" fontId="1" fillId="0" borderId="0"/>
    <xf numFmtId="0" fontId="1" fillId="0" borderId="0"/>
    <xf numFmtId="0" fontId="36" fillId="0" borderId="0"/>
    <xf numFmtId="0" fontId="1" fillId="0" borderId="0"/>
    <xf numFmtId="0" fontId="3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75" fontId="36" fillId="0" borderId="0"/>
    <xf numFmtId="0" fontId="47" fillId="0" borderId="0"/>
    <xf numFmtId="0" fontId="1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" fillId="0" borderId="0"/>
    <xf numFmtId="0" fontId="1" fillId="0" borderId="0"/>
    <xf numFmtId="0" fontId="36" fillId="0" borderId="0"/>
    <xf numFmtId="0" fontId="1" fillId="0" borderId="0"/>
    <xf numFmtId="0" fontId="4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6" fillId="0" borderId="0"/>
    <xf numFmtId="0" fontId="107" fillId="0" borderId="0"/>
    <xf numFmtId="0" fontId="36" fillId="0" borderId="0"/>
    <xf numFmtId="0" fontId="47" fillId="0" borderId="0"/>
    <xf numFmtId="0" fontId="47" fillId="0" borderId="0"/>
    <xf numFmtId="0" fontId="1" fillId="0" borderId="0"/>
    <xf numFmtId="0" fontId="36" fillId="0" borderId="0"/>
    <xf numFmtId="0" fontId="47" fillId="0" borderId="0"/>
    <xf numFmtId="0" fontId="1" fillId="0" borderId="0"/>
    <xf numFmtId="0" fontId="47" fillId="0" borderId="0"/>
    <xf numFmtId="175" fontId="1" fillId="0" borderId="0"/>
    <xf numFmtId="0" fontId="9" fillId="0" borderId="0"/>
    <xf numFmtId="206" fontId="53" fillId="0" borderId="0" applyNumberFormat="0" applyFill="0" applyBorder="0" applyAlignment="0" applyProtection="0"/>
    <xf numFmtId="206" fontId="53" fillId="0" borderId="0" applyNumberFormat="0" applyFill="0" applyBorder="0" applyAlignment="0" applyProtection="0"/>
    <xf numFmtId="225" fontId="36" fillId="0" borderId="0" applyFont="0" applyFill="0" applyBorder="0" applyAlignment="0" applyProtection="0"/>
    <xf numFmtId="225" fontId="36" fillId="0" borderId="0" applyFont="0" applyFill="0" applyBorder="0" applyAlignment="0" applyProtection="0"/>
    <xf numFmtId="40" fontId="53" fillId="0" borderId="0">
      <alignment horizontal="left"/>
    </xf>
    <xf numFmtId="40" fontId="53" fillId="0" borderId="0">
      <alignment horizontal="left"/>
    </xf>
    <xf numFmtId="0" fontId="108" fillId="0" borderId="0"/>
    <xf numFmtId="0" fontId="36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109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110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111" fillId="0" borderId="0" applyNumberFormat="0" applyFill="0" applyBorder="0" applyAlignment="0" applyProtection="0"/>
    <xf numFmtId="0" fontId="112" fillId="0" borderId="0"/>
    <xf numFmtId="0" fontId="47" fillId="36" borderId="156" applyNumberFormat="0" applyFont="0" applyAlignment="0" applyProtection="0"/>
    <xf numFmtId="0" fontId="47" fillId="36" borderId="156" applyNumberFormat="0" applyFont="0" applyAlignment="0" applyProtection="0"/>
    <xf numFmtId="0" fontId="47" fillId="36" borderId="156" applyNumberFormat="0" applyFont="0" applyAlignment="0" applyProtection="0"/>
    <xf numFmtId="0" fontId="47" fillId="36" borderId="156" applyNumberFormat="0" applyFont="0" applyAlignment="0" applyProtection="0"/>
    <xf numFmtId="0" fontId="47" fillId="36" borderId="156" applyNumberFormat="0" applyFont="0" applyAlignment="0" applyProtection="0"/>
    <xf numFmtId="0" fontId="47" fillId="36" borderId="156" applyNumberFormat="0" applyFont="0" applyAlignment="0" applyProtection="0"/>
    <xf numFmtId="0" fontId="47" fillId="36" borderId="156" applyNumberFormat="0" applyFont="0" applyAlignment="0" applyProtection="0"/>
    <xf numFmtId="0" fontId="47" fillId="36" borderId="156" applyNumberFormat="0" applyFont="0" applyAlignment="0" applyProtection="0"/>
    <xf numFmtId="0" fontId="47" fillId="36" borderId="156" applyNumberFormat="0" applyFont="0" applyAlignment="0" applyProtection="0"/>
    <xf numFmtId="0" fontId="47" fillId="36" borderId="156" applyNumberFormat="0" applyFont="0" applyAlignment="0" applyProtection="0"/>
    <xf numFmtId="0" fontId="47" fillId="36" borderId="156" applyNumberFormat="0" applyFont="0" applyAlignment="0" applyProtection="0"/>
    <xf numFmtId="0" fontId="47" fillId="36" borderId="156" applyNumberFormat="0" applyFont="0" applyAlignment="0" applyProtection="0"/>
    <xf numFmtId="0" fontId="47" fillId="36" borderId="156" applyNumberFormat="0" applyFont="0" applyAlignment="0" applyProtection="0"/>
    <xf numFmtId="0" fontId="36" fillId="36" borderId="156" applyNumberFormat="0" applyFont="0" applyAlignment="0" applyProtection="0"/>
    <xf numFmtId="0" fontId="36" fillId="36" borderId="156" applyNumberFormat="0" applyFont="0" applyAlignment="0" applyProtection="0"/>
    <xf numFmtId="0" fontId="36" fillId="36" borderId="156" applyNumberFormat="0" applyFont="0" applyAlignment="0" applyProtection="0"/>
    <xf numFmtId="0" fontId="48" fillId="36" borderId="156" applyNumberFormat="0" applyFont="0" applyAlignment="0" applyProtection="0"/>
    <xf numFmtId="0" fontId="48" fillId="36" borderId="156" applyNumberFormat="0" applyFont="0" applyAlignment="0" applyProtection="0"/>
    <xf numFmtId="0" fontId="48" fillId="36" borderId="156" applyNumberFormat="0" applyFont="0" applyAlignment="0" applyProtection="0"/>
    <xf numFmtId="0" fontId="47" fillId="36" borderId="156" applyNumberFormat="0" applyFont="0" applyAlignment="0" applyProtection="0"/>
    <xf numFmtId="0" fontId="47" fillId="36" borderId="156" applyNumberFormat="0" applyFont="0" applyAlignment="0" applyProtection="0"/>
    <xf numFmtId="0" fontId="47" fillId="36" borderId="156" applyNumberFormat="0" applyFont="0" applyAlignment="0" applyProtection="0"/>
    <xf numFmtId="0" fontId="36" fillId="36" borderId="156" applyNumberFormat="0" applyFont="0" applyAlignment="0" applyProtection="0"/>
    <xf numFmtId="0" fontId="36" fillId="36" borderId="156" applyNumberFormat="0" applyFont="0" applyAlignment="0" applyProtection="0"/>
    <xf numFmtId="0" fontId="36" fillId="36" borderId="156" applyNumberFormat="0" applyFont="0" applyAlignment="0" applyProtection="0"/>
    <xf numFmtId="0" fontId="47" fillId="36" borderId="156" applyNumberFormat="0" applyFont="0" applyAlignment="0" applyProtection="0"/>
    <xf numFmtId="0" fontId="47" fillId="36" borderId="156" applyNumberFormat="0" applyFont="0" applyAlignment="0" applyProtection="0"/>
    <xf numFmtId="0" fontId="47" fillId="36" borderId="156" applyNumberFormat="0" applyFont="0" applyAlignment="0" applyProtection="0"/>
    <xf numFmtId="0" fontId="47" fillId="36" borderId="156" applyNumberFormat="0" applyFont="0" applyAlignment="0" applyProtection="0"/>
    <xf numFmtId="0" fontId="47" fillId="36" borderId="156" applyNumberFormat="0" applyFont="0" applyAlignment="0" applyProtection="0"/>
    <xf numFmtId="0" fontId="36" fillId="36" borderId="156" applyNumberFormat="0" applyFont="0" applyAlignment="0" applyProtection="0"/>
    <xf numFmtId="0" fontId="47" fillId="36" borderId="156" applyNumberFormat="0" applyFont="0" applyAlignment="0" applyProtection="0"/>
    <xf numFmtId="0" fontId="47" fillId="36" borderId="156" applyNumberFormat="0" applyFont="0" applyAlignment="0" applyProtection="0"/>
    <xf numFmtId="0" fontId="47" fillId="36" borderId="156" applyNumberFormat="0" applyFont="0" applyAlignment="0" applyProtection="0"/>
    <xf numFmtId="0" fontId="36" fillId="36" borderId="156" applyNumberFormat="0" applyFont="0" applyAlignment="0" applyProtection="0"/>
    <xf numFmtId="0" fontId="36" fillId="36" borderId="156" applyNumberFormat="0" applyFont="0" applyAlignment="0" applyProtection="0"/>
    <xf numFmtId="0" fontId="47" fillId="36" borderId="156" applyNumberFormat="0" applyFont="0" applyAlignment="0" applyProtection="0"/>
    <xf numFmtId="0" fontId="47" fillId="36" borderId="156" applyNumberFormat="0" applyFont="0" applyAlignment="0" applyProtection="0"/>
    <xf numFmtId="0" fontId="47" fillId="36" borderId="156" applyNumberFormat="0" applyFont="0" applyAlignment="0" applyProtection="0"/>
    <xf numFmtId="0" fontId="47" fillId="36" borderId="156" applyNumberFormat="0" applyFont="0" applyAlignment="0" applyProtection="0"/>
    <xf numFmtId="0" fontId="47" fillId="36" borderId="156" applyNumberFormat="0" applyFont="0" applyAlignment="0" applyProtection="0"/>
    <xf numFmtId="0" fontId="47" fillId="36" borderId="156" applyNumberFormat="0" applyFont="0" applyAlignment="0" applyProtection="0"/>
    <xf numFmtId="0" fontId="47" fillId="36" borderId="156" applyNumberFormat="0" applyFont="0" applyAlignment="0" applyProtection="0"/>
    <xf numFmtId="0" fontId="47" fillId="36" borderId="156" applyNumberFormat="0" applyFont="0" applyAlignment="0" applyProtection="0"/>
    <xf numFmtId="0" fontId="47" fillId="36" borderId="156" applyNumberFormat="0" applyFont="0" applyAlignment="0" applyProtection="0"/>
    <xf numFmtId="0" fontId="47" fillId="36" borderId="156" applyNumberFormat="0" applyFont="0" applyAlignment="0" applyProtection="0"/>
    <xf numFmtId="0" fontId="47" fillId="36" borderId="156" applyNumberFormat="0" applyFont="0" applyAlignment="0" applyProtection="0"/>
    <xf numFmtId="0" fontId="47" fillId="36" borderId="156" applyNumberFormat="0" applyFont="0" applyAlignment="0" applyProtection="0"/>
    <xf numFmtId="0" fontId="36" fillId="36" borderId="156" applyNumberFormat="0" applyFont="0" applyAlignment="0" applyProtection="0"/>
    <xf numFmtId="0" fontId="36" fillId="36" borderId="156" applyNumberFormat="0" applyFont="0" applyAlignment="0" applyProtection="0"/>
    <xf numFmtId="0" fontId="36" fillId="36" borderId="156" applyNumberFormat="0" applyFont="0" applyAlignment="0" applyProtection="0"/>
    <xf numFmtId="0" fontId="36" fillId="36" borderId="156" applyNumberFormat="0" applyFont="0" applyAlignment="0" applyProtection="0"/>
    <xf numFmtId="0" fontId="36" fillId="36" borderId="156" applyNumberFormat="0" applyFont="0" applyAlignment="0" applyProtection="0"/>
    <xf numFmtId="0" fontId="36" fillId="36" borderId="156" applyNumberFormat="0" applyFont="0" applyAlignment="0" applyProtection="0"/>
    <xf numFmtId="0" fontId="36" fillId="36" borderId="156" applyNumberFormat="0" applyFont="0" applyAlignment="0" applyProtection="0"/>
    <xf numFmtId="0" fontId="36" fillId="36" borderId="156" applyNumberFormat="0" applyFont="0" applyAlignment="0" applyProtection="0"/>
    <xf numFmtId="0" fontId="36" fillId="36" borderId="156" applyNumberFormat="0" applyFont="0" applyAlignment="0" applyProtection="0"/>
    <xf numFmtId="0" fontId="36" fillId="36" borderId="156" applyNumberFormat="0" applyFont="0" applyAlignment="0" applyProtection="0"/>
    <xf numFmtId="0" fontId="36" fillId="36" borderId="156" applyNumberFormat="0" applyFont="0" applyAlignment="0" applyProtection="0"/>
    <xf numFmtId="0" fontId="36" fillId="36" borderId="156" applyNumberFormat="0" applyFont="0" applyAlignment="0" applyProtection="0"/>
    <xf numFmtId="0" fontId="36" fillId="36" borderId="156" applyNumberFormat="0" applyFont="0" applyAlignment="0" applyProtection="0"/>
    <xf numFmtId="0" fontId="36" fillId="36" borderId="156" applyNumberFormat="0" applyFont="0" applyAlignment="0" applyProtection="0"/>
    <xf numFmtId="0" fontId="36" fillId="36" borderId="156" applyNumberFormat="0" applyFont="0" applyAlignment="0" applyProtection="0"/>
    <xf numFmtId="226" fontId="36" fillId="0" borderId="0" applyFont="0" applyFill="0" applyBorder="0" applyAlignment="0" applyProtection="0"/>
    <xf numFmtId="226" fontId="36" fillId="0" borderId="0" applyFont="0" applyFill="0" applyBorder="0" applyAlignment="0" applyProtection="0"/>
    <xf numFmtId="190" fontId="36" fillId="0" borderId="149">
      <alignment horizontal="center" vertical="center"/>
    </xf>
    <xf numFmtId="190" fontId="36" fillId="0" borderId="149">
      <alignment horizontal="center" vertical="center"/>
    </xf>
    <xf numFmtId="190" fontId="36" fillId="0" borderId="149">
      <alignment horizontal="center" vertical="center"/>
    </xf>
    <xf numFmtId="190" fontId="36" fillId="0" borderId="149">
      <alignment horizontal="center" vertical="center"/>
    </xf>
    <xf numFmtId="190" fontId="36" fillId="0" borderId="149">
      <alignment horizontal="center" vertical="center"/>
    </xf>
    <xf numFmtId="190" fontId="36" fillId="0" borderId="149">
      <alignment horizontal="center" vertical="center"/>
    </xf>
    <xf numFmtId="190" fontId="36" fillId="0" borderId="149">
      <alignment horizontal="center" vertical="center"/>
    </xf>
    <xf numFmtId="190" fontId="36" fillId="0" borderId="149">
      <alignment horizontal="center" vertical="center"/>
    </xf>
    <xf numFmtId="190" fontId="36" fillId="0" borderId="149">
      <alignment horizontal="center" vertical="center"/>
    </xf>
    <xf numFmtId="190" fontId="36" fillId="0" borderId="149">
      <alignment horizontal="center" vertical="center"/>
    </xf>
    <xf numFmtId="190" fontId="36" fillId="0" borderId="149">
      <alignment horizontal="center" vertical="center"/>
    </xf>
    <xf numFmtId="190" fontId="36" fillId="0" borderId="149">
      <alignment horizontal="center" vertical="center"/>
    </xf>
    <xf numFmtId="227" fontId="36" fillId="0" borderId="0" applyFont="0" applyFill="0" applyBorder="0" applyAlignment="0" applyProtection="0"/>
    <xf numFmtId="227" fontId="36" fillId="0" borderId="0" applyFont="0" applyFill="0" applyBorder="0" applyAlignment="0" applyProtection="0"/>
    <xf numFmtId="0" fontId="113" fillId="40" borderId="157" applyNumberFormat="0" applyAlignment="0" applyProtection="0"/>
    <xf numFmtId="0" fontId="113" fillId="40" borderId="157" applyNumberFormat="0" applyAlignment="0" applyProtection="0"/>
    <xf numFmtId="0" fontId="113" fillId="40" borderId="157" applyNumberFormat="0" applyAlignment="0" applyProtection="0"/>
    <xf numFmtId="0" fontId="113" fillId="40" borderId="157" applyNumberFormat="0" applyAlignment="0" applyProtection="0"/>
    <xf numFmtId="0" fontId="4" fillId="0" borderId="0"/>
    <xf numFmtId="0" fontId="81" fillId="56" borderId="0"/>
    <xf numFmtId="1" fontId="114" fillId="0" borderId="0" applyProtection="0">
      <alignment horizontal="right" vertical="center"/>
    </xf>
    <xf numFmtId="164" fontId="115" fillId="0" borderId="0">
      <alignment horizontal="centerContinuous" vertical="center"/>
    </xf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228" fontId="36" fillId="0" borderId="0" applyFont="0" applyFill="0" applyBorder="0" applyAlignment="0"/>
    <xf numFmtId="228" fontId="36" fillId="0" borderId="0" applyFont="0" applyFill="0" applyBorder="0" applyAlignment="0"/>
    <xf numFmtId="229" fontId="36" fillId="0" borderId="0" applyFont="0" applyFill="0" applyBorder="0" applyAlignment="0" applyProtection="0"/>
    <xf numFmtId="230" fontId="36" fillId="0" borderId="0" applyFont="0" applyFill="0" applyBorder="0" applyAlignment="0"/>
    <xf numFmtId="230" fontId="36" fillId="0" borderId="0" applyFont="0" applyFill="0" applyBorder="0" applyAlignment="0"/>
    <xf numFmtId="10" fontId="36" fillId="0" borderId="0" applyFont="0" applyFill="0" applyBorder="0" applyAlignment="0" applyProtection="0"/>
    <xf numFmtId="10" fontId="36" fillId="0" borderId="0" applyFont="0" applyFill="0" applyBorder="0" applyAlignment="0" applyProtection="0"/>
    <xf numFmtId="10" fontId="36" fillId="0" borderId="0" applyFont="0" applyFill="0" applyBorder="0" applyAlignment="0" applyProtection="0"/>
    <xf numFmtId="10" fontId="36" fillId="0" borderId="0" applyFont="0" applyFill="0" applyBorder="0" applyAlignment="0" applyProtection="0"/>
    <xf numFmtId="10" fontId="36" fillId="0" borderId="0" applyFont="0" applyFill="0" applyBorder="0" applyAlignment="0" applyProtection="0"/>
    <xf numFmtId="10" fontId="36" fillId="0" borderId="0" applyFont="0" applyFill="0" applyBorder="0" applyAlignment="0" applyProtection="0"/>
    <xf numFmtId="10" fontId="36" fillId="0" borderId="0" applyFont="0" applyFill="0" applyBorder="0" applyAlignment="0" applyProtection="0"/>
    <xf numFmtId="10" fontId="36" fillId="0" borderId="0" applyFont="0" applyFill="0" applyBorder="0" applyAlignment="0" applyProtection="0"/>
    <xf numFmtId="10" fontId="36" fillId="0" borderId="0" applyFont="0" applyFill="0" applyBorder="0" applyAlignment="0" applyProtection="0"/>
    <xf numFmtId="10" fontId="36" fillId="0" borderId="0" applyFont="0" applyFill="0" applyBorder="0" applyAlignment="0" applyProtection="0"/>
    <xf numFmtId="10" fontId="36" fillId="0" borderId="0" applyFont="0" applyFill="0" applyBorder="0" applyAlignment="0" applyProtection="0"/>
    <xf numFmtId="10" fontId="36" fillId="0" borderId="0" applyFont="0" applyFill="0" applyBorder="0" applyAlignment="0" applyProtection="0"/>
    <xf numFmtId="164" fontId="116" fillId="0" borderId="0" applyFont="0" applyFill="0" applyBorder="0" applyAlignment="0" applyProtection="0"/>
    <xf numFmtId="231" fontId="36" fillId="0" borderId="0" applyFont="0" applyFill="0" applyBorder="0" applyAlignment="0" applyProtection="0"/>
    <xf numFmtId="231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47" fillId="0" borderId="0" applyFont="0" applyFill="0" applyBorder="0" applyAlignment="0" applyProtection="0"/>
    <xf numFmtId="9" fontId="47" fillId="0" borderId="0" applyFont="0" applyFill="0" applyBorder="0" applyAlignment="0" applyProtection="0"/>
    <xf numFmtId="9" fontId="47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104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47" fillId="0" borderId="0" applyFont="0" applyFill="0" applyBorder="0" applyAlignment="0" applyProtection="0"/>
    <xf numFmtId="9" fontId="104" fillId="0" borderId="0" applyFont="0" applyFill="0" applyBorder="0" applyAlignment="0" applyProtection="0"/>
    <xf numFmtId="9" fontId="47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47" fillId="0" borderId="0" applyFont="0" applyFill="0" applyBorder="0" applyAlignment="0" applyProtection="0"/>
    <xf numFmtId="9" fontId="47" fillId="0" borderId="0" applyFont="0" applyFill="0" applyBorder="0" applyAlignment="0" applyProtection="0"/>
    <xf numFmtId="9" fontId="47" fillId="0" borderId="0" applyFont="0" applyFill="0" applyBorder="0" applyAlignment="0" applyProtection="0"/>
    <xf numFmtId="9" fontId="47" fillId="0" borderId="0" applyFont="0" applyFill="0" applyBorder="0" applyAlignment="0" applyProtection="0"/>
    <xf numFmtId="9" fontId="47" fillId="0" borderId="0" applyFont="0" applyFill="0" applyBorder="0" applyAlignment="0" applyProtection="0"/>
    <xf numFmtId="9" fontId="47" fillId="0" borderId="0" applyFont="0" applyFill="0" applyBorder="0" applyAlignment="0" applyProtection="0"/>
    <xf numFmtId="9" fontId="47" fillId="0" borderId="0" applyFont="0" applyFill="0" applyBorder="0" applyAlignment="0" applyProtection="0"/>
    <xf numFmtId="9" fontId="47" fillId="0" borderId="0" applyFont="0" applyFill="0" applyBorder="0" applyAlignment="0" applyProtection="0"/>
    <xf numFmtId="9" fontId="47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47" fillId="0" borderId="0" applyFont="0" applyFill="0" applyBorder="0" applyAlignment="0" applyProtection="0"/>
    <xf numFmtId="9" fontId="104" fillId="0" borderId="0" applyFont="0" applyFill="0" applyBorder="0" applyAlignment="0" applyProtection="0"/>
    <xf numFmtId="9" fontId="47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47" fillId="0" borderId="0" applyFont="0" applyFill="0" applyBorder="0" applyAlignment="0" applyProtection="0"/>
    <xf numFmtId="9" fontId="47" fillId="0" borderId="0" applyFont="0" applyFill="0" applyBorder="0" applyAlignment="0" applyProtection="0"/>
    <xf numFmtId="9" fontId="47" fillId="0" borderId="0" applyFont="0" applyFill="0" applyBorder="0" applyAlignment="0" applyProtection="0"/>
    <xf numFmtId="9" fontId="47" fillId="0" borderId="0" applyFont="0" applyFill="0" applyBorder="0" applyAlignment="0" applyProtection="0"/>
    <xf numFmtId="9" fontId="47" fillId="0" borderId="0" applyFont="0" applyFill="0" applyBorder="0" applyAlignment="0" applyProtection="0"/>
    <xf numFmtId="9" fontId="47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47" fillId="0" borderId="0" applyFont="0" applyFill="0" applyBorder="0" applyAlignment="0" applyProtection="0"/>
    <xf numFmtId="9" fontId="47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47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7" fillId="0" borderId="0" applyFont="0" applyFill="0" applyBorder="0" applyAlignment="0" applyProtection="0"/>
    <xf numFmtId="9" fontId="47" fillId="0" borderId="0" applyFont="0" applyFill="0" applyBorder="0" applyAlignment="0" applyProtection="0"/>
    <xf numFmtId="9" fontId="47" fillId="0" borderId="0" applyFont="0" applyFill="0" applyBorder="0" applyAlignment="0" applyProtection="0"/>
    <xf numFmtId="9" fontId="47" fillId="0" borderId="0" applyFont="0" applyFill="0" applyBorder="0" applyAlignment="0" applyProtection="0"/>
    <xf numFmtId="9" fontId="47" fillId="0" borderId="0" applyFont="0" applyFill="0" applyBorder="0" applyAlignment="0" applyProtection="0"/>
    <xf numFmtId="9" fontId="47" fillId="0" borderId="0" applyFont="0" applyFill="0" applyBorder="0" applyAlignment="0" applyProtection="0"/>
    <xf numFmtId="9" fontId="47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175" fontId="1" fillId="0" borderId="0">
      <protection locked="0"/>
    </xf>
    <xf numFmtId="0" fontId="75" fillId="0" borderId="0">
      <protection locked="0"/>
    </xf>
    <xf numFmtId="194" fontId="40" fillId="0" borderId="0" applyFill="0" applyBorder="0" applyAlignment="0"/>
    <xf numFmtId="190" fontId="40" fillId="0" borderId="0" applyFill="0" applyBorder="0" applyAlignment="0"/>
    <xf numFmtId="194" fontId="40" fillId="0" borderId="0" applyFill="0" applyBorder="0" applyAlignment="0"/>
    <xf numFmtId="195" fontId="36" fillId="0" borderId="0" applyFill="0" applyBorder="0" applyAlignment="0"/>
    <xf numFmtId="190" fontId="40" fillId="0" borderId="0" applyFill="0" applyBorder="0" applyAlignment="0"/>
    <xf numFmtId="212" fontId="36" fillId="0" borderId="0" applyFont="0" applyFill="0" applyBorder="0" applyAlignment="0" applyProtection="0"/>
    <xf numFmtId="212" fontId="36" fillId="0" borderId="0" applyFont="0" applyFill="0" applyBorder="0" applyAlignment="0" applyProtection="0"/>
    <xf numFmtId="212" fontId="36" fillId="0" borderId="0" applyFont="0" applyFill="0" applyBorder="0" applyAlignment="0" applyProtection="0"/>
    <xf numFmtId="212" fontId="117" fillId="0" borderId="0" applyFont="0" applyFill="0" applyBorder="0" applyAlignment="0" applyProtection="0"/>
    <xf numFmtId="14" fontId="43" fillId="58" borderId="158" applyNumberFormat="0" applyFont="0" applyBorder="0" applyAlignment="0" applyProtection="0">
      <alignment horizontal="center" vertical="center"/>
    </xf>
    <xf numFmtId="0" fontId="104" fillId="0" borderId="0" applyNumberFormat="0" applyFont="0" applyFill="0" applyBorder="0" applyAlignment="0" applyProtection="0">
      <alignment horizontal="left"/>
    </xf>
    <xf numFmtId="15" fontId="104" fillId="0" borderId="0" applyFont="0" applyFill="0" applyBorder="0" applyAlignment="0" applyProtection="0"/>
    <xf numFmtId="4" fontId="104" fillId="0" borderId="0" applyFont="0" applyFill="0" applyBorder="0" applyAlignment="0" applyProtection="0"/>
    <xf numFmtId="0" fontId="36" fillId="0" borderId="159">
      <alignment horizontal="center"/>
    </xf>
    <xf numFmtId="0" fontId="36" fillId="0" borderId="159">
      <alignment horizontal="center"/>
    </xf>
    <xf numFmtId="0" fontId="36" fillId="0" borderId="159">
      <alignment horizontal="center"/>
    </xf>
    <xf numFmtId="0" fontId="118" fillId="0" borderId="159">
      <alignment horizontal="center"/>
    </xf>
    <xf numFmtId="3" fontId="104" fillId="0" borderId="0" applyFont="0" applyFill="0" applyBorder="0" applyAlignment="0" applyProtection="0"/>
    <xf numFmtId="0" fontId="104" fillId="51" borderId="0" applyNumberFormat="0" applyFont="0" applyBorder="0" applyAlignment="0" applyProtection="0"/>
    <xf numFmtId="0" fontId="61" fillId="0" borderId="0" applyNumberFormat="0" applyFill="0" applyBorder="0" applyAlignment="0" applyProtection="0"/>
    <xf numFmtId="206" fontId="36" fillId="0" borderId="0" applyNumberFormat="0" applyFill="0" applyBorder="0" applyAlignment="0" applyProtection="0">
      <alignment horizontal="left"/>
    </xf>
    <xf numFmtId="206" fontId="36" fillId="0" borderId="0" applyNumberFormat="0" applyFill="0" applyBorder="0" applyAlignment="0" applyProtection="0">
      <alignment horizontal="left"/>
    </xf>
    <xf numFmtId="0" fontId="119" fillId="0" borderId="137" applyNumberFormat="0" applyFill="0" applyBorder="0" applyAlignment="0" applyProtection="0">
      <protection hidden="1"/>
    </xf>
    <xf numFmtId="38" fontId="1" fillId="0" borderId="0"/>
    <xf numFmtId="38" fontId="120" fillId="0" borderId="0"/>
    <xf numFmtId="0" fontId="70" fillId="0" borderId="0">
      <alignment horizontal="right"/>
    </xf>
    <xf numFmtId="0" fontId="70" fillId="0" borderId="0">
      <alignment horizontal="right"/>
    </xf>
    <xf numFmtId="0" fontId="113" fillId="40" borderId="157" applyNumberFormat="0" applyAlignment="0" applyProtection="0"/>
    <xf numFmtId="0" fontId="113" fillId="40" borderId="157" applyNumberFormat="0" applyAlignment="0" applyProtection="0"/>
    <xf numFmtId="0" fontId="113" fillId="40" borderId="157" applyNumberFormat="0" applyAlignment="0" applyProtection="0"/>
    <xf numFmtId="0" fontId="113" fillId="40" borderId="157" applyNumberFormat="0" applyAlignment="0" applyProtection="0"/>
    <xf numFmtId="0" fontId="113" fillId="40" borderId="157" applyNumberFormat="0" applyAlignment="0" applyProtection="0"/>
    <xf numFmtId="0" fontId="113" fillId="40" borderId="157" applyNumberFormat="0" applyAlignment="0" applyProtection="0"/>
    <xf numFmtId="0" fontId="113" fillId="40" borderId="157" applyNumberFormat="0" applyAlignment="0" applyProtection="0"/>
    <xf numFmtId="0" fontId="113" fillId="40" borderId="157" applyNumberFormat="0" applyAlignment="0" applyProtection="0"/>
    <xf numFmtId="0" fontId="113" fillId="40" borderId="157" applyNumberFormat="0" applyAlignment="0" applyProtection="0"/>
    <xf numFmtId="0" fontId="121" fillId="40" borderId="157" applyNumberFormat="0" applyAlignment="0" applyProtection="0"/>
    <xf numFmtId="0" fontId="121" fillId="40" borderId="157" applyNumberFormat="0" applyAlignment="0" applyProtection="0"/>
    <xf numFmtId="0" fontId="113" fillId="40" borderId="157" applyNumberFormat="0" applyAlignment="0" applyProtection="0"/>
    <xf numFmtId="0" fontId="113" fillId="40" borderId="157" applyNumberFormat="0" applyAlignment="0" applyProtection="0"/>
    <xf numFmtId="0" fontId="113" fillId="40" borderId="157" applyNumberFormat="0" applyAlignment="0" applyProtection="0"/>
    <xf numFmtId="0" fontId="113" fillId="40" borderId="157" applyNumberFormat="0" applyAlignment="0" applyProtection="0"/>
    <xf numFmtId="0" fontId="113" fillId="40" borderId="157" applyNumberFormat="0" applyAlignment="0" applyProtection="0"/>
    <xf numFmtId="0" fontId="113" fillId="49" borderId="157" applyNumberFormat="0" applyAlignment="0" applyProtection="0"/>
    <xf numFmtId="0" fontId="113" fillId="40" borderId="157" applyNumberFormat="0" applyAlignment="0" applyProtection="0"/>
    <xf numFmtId="0" fontId="113" fillId="40" borderId="157" applyNumberFormat="0" applyAlignment="0" applyProtection="0"/>
    <xf numFmtId="0" fontId="113" fillId="49" borderId="157" applyNumberFormat="0" applyAlignment="0" applyProtection="0"/>
    <xf numFmtId="0" fontId="113" fillId="40" borderId="157" applyNumberFormat="0" applyAlignment="0" applyProtection="0"/>
    <xf numFmtId="0" fontId="113" fillId="40" borderId="157" applyNumberFormat="0" applyAlignment="0" applyProtection="0"/>
    <xf numFmtId="0" fontId="113" fillId="40" borderId="157" applyNumberFormat="0" applyAlignment="0" applyProtection="0"/>
    <xf numFmtId="0" fontId="113" fillId="40" borderId="157" applyNumberFormat="0" applyAlignment="0" applyProtection="0"/>
    <xf numFmtId="0" fontId="113" fillId="40" borderId="157" applyNumberFormat="0" applyAlignment="0" applyProtection="0"/>
    <xf numFmtId="0" fontId="113" fillId="40" borderId="157" applyNumberFormat="0" applyAlignment="0" applyProtection="0"/>
    <xf numFmtId="0" fontId="113" fillId="40" borderId="157" applyNumberFormat="0" applyAlignment="0" applyProtection="0"/>
    <xf numFmtId="0" fontId="113" fillId="40" borderId="157" applyNumberFormat="0" applyAlignment="0" applyProtection="0"/>
    <xf numFmtId="0" fontId="113" fillId="40" borderId="157" applyNumberFormat="0" applyAlignment="0" applyProtection="0"/>
    <xf numFmtId="0" fontId="113" fillId="40" borderId="157" applyNumberFormat="0" applyAlignment="0" applyProtection="0"/>
    <xf numFmtId="0" fontId="122" fillId="0" borderId="160">
      <alignment vertical="center"/>
    </xf>
    <xf numFmtId="0" fontId="36" fillId="36" borderId="0" applyNumberFormat="0" applyFont="0" applyBorder="0" applyAlignment="0" applyProtection="0"/>
    <xf numFmtId="0" fontId="36" fillId="0" borderId="0" applyNumberFormat="0" applyFont="0" applyFill="0" applyBorder="0" applyAlignment="0" applyProtection="0"/>
    <xf numFmtId="38" fontId="104" fillId="0" borderId="0" applyFont="0" applyFill="0" applyBorder="0" applyAlignment="0" applyProtection="0"/>
    <xf numFmtId="232" fontId="36" fillId="0" borderId="0" applyFont="0" applyFill="0" applyBorder="0" applyAlignment="0" applyProtection="0"/>
    <xf numFmtId="232" fontId="36" fillId="0" borderId="0" applyFont="0" applyFill="0" applyBorder="0" applyAlignment="0" applyProtection="0"/>
    <xf numFmtId="233" fontId="1" fillId="0" borderId="0" applyFont="0" applyFill="0" applyBorder="0" applyAlignment="0" applyProtection="0"/>
    <xf numFmtId="233" fontId="36" fillId="0" borderId="0" applyFont="0" applyFill="0" applyBorder="0" applyAlignment="0" applyProtection="0"/>
    <xf numFmtId="233" fontId="47" fillId="0" borderId="0" applyFont="0" applyFill="0" applyBorder="0" applyAlignment="0" applyProtection="0"/>
    <xf numFmtId="233" fontId="47" fillId="0" borderId="0" applyFont="0" applyFill="0" applyBorder="0" applyAlignment="0" applyProtection="0"/>
    <xf numFmtId="233" fontId="47" fillId="0" borderId="0" applyFont="0" applyFill="0" applyBorder="0" applyAlignment="0" applyProtection="0"/>
    <xf numFmtId="233" fontId="47" fillId="0" borderId="0" applyFont="0" applyFill="0" applyBorder="0" applyAlignment="0" applyProtection="0"/>
    <xf numFmtId="233" fontId="47" fillId="0" borderId="0" applyFont="0" applyFill="0" applyBorder="0" applyAlignment="0" applyProtection="0"/>
    <xf numFmtId="233" fontId="47" fillId="0" borderId="0" applyFont="0" applyFill="0" applyBorder="0" applyAlignment="0" applyProtection="0"/>
    <xf numFmtId="233" fontId="104" fillId="0" borderId="0" applyFont="0" applyFill="0" applyBorder="0" applyAlignment="0" applyProtection="0"/>
    <xf numFmtId="233" fontId="36" fillId="0" borderId="0" applyFont="0" applyFill="0" applyBorder="0" applyAlignment="0" applyProtection="0"/>
    <xf numFmtId="233" fontId="36" fillId="0" borderId="0" applyFont="0" applyFill="0" applyBorder="0" applyAlignment="0" applyProtection="0"/>
    <xf numFmtId="218" fontId="36" fillId="0" borderId="0" applyFont="0" applyFill="0" applyBorder="0" applyAlignment="0" applyProtection="0"/>
    <xf numFmtId="233" fontId="47" fillId="0" borderId="0" applyFont="0" applyFill="0" applyBorder="0" applyAlignment="0" applyProtection="0"/>
    <xf numFmtId="233" fontId="1" fillId="0" borderId="0" applyFont="0" applyFill="0" applyBorder="0" applyAlignment="0" applyProtection="0"/>
    <xf numFmtId="233" fontId="36" fillId="0" borderId="0" applyFont="0" applyFill="0" applyBorder="0" applyAlignment="0" applyProtection="0"/>
    <xf numFmtId="233" fontId="104" fillId="0" borderId="0" applyFont="0" applyFill="0" applyBorder="0" applyAlignment="0" applyProtection="0"/>
    <xf numFmtId="233" fontId="36" fillId="0" borderId="0" applyFont="0" applyFill="0" applyBorder="0" applyAlignment="0" applyProtection="0"/>
    <xf numFmtId="214" fontId="36" fillId="0" borderId="0" applyFont="0" applyFill="0" applyBorder="0" applyAlignment="0" applyProtection="0"/>
    <xf numFmtId="233" fontId="36" fillId="0" borderId="0" applyFont="0" applyFill="0" applyBorder="0" applyAlignment="0" applyProtection="0"/>
    <xf numFmtId="233" fontId="47" fillId="0" borderId="0" applyFont="0" applyFill="0" applyBorder="0" applyAlignment="0" applyProtection="0"/>
    <xf numFmtId="233" fontId="36" fillId="0" borderId="0" applyFont="0" applyFill="0" applyBorder="0" applyAlignment="0" applyProtection="0"/>
    <xf numFmtId="233" fontId="36" fillId="0" borderId="0" applyFont="0" applyFill="0" applyBorder="0" applyAlignment="0" applyProtection="0"/>
    <xf numFmtId="233" fontId="36" fillId="0" borderId="0" applyFont="0" applyFill="0" applyBorder="0" applyAlignment="0" applyProtection="0"/>
    <xf numFmtId="233" fontId="36" fillId="0" borderId="0" applyFont="0" applyFill="0" applyBorder="0" applyAlignment="0" applyProtection="0"/>
    <xf numFmtId="233" fontId="36" fillId="0" borderId="0" applyFont="0" applyFill="0" applyBorder="0" applyAlignment="0" applyProtection="0"/>
    <xf numFmtId="233" fontId="36" fillId="0" borderId="0" applyFont="0" applyFill="0" applyBorder="0" applyAlignment="0" applyProtection="0"/>
    <xf numFmtId="233" fontId="47" fillId="0" borderId="0" applyFont="0" applyFill="0" applyBorder="0" applyAlignment="0" applyProtection="0"/>
    <xf numFmtId="233" fontId="47" fillId="0" borderId="0" applyFont="0" applyFill="0" applyBorder="0" applyAlignment="0" applyProtection="0"/>
    <xf numFmtId="233" fontId="1" fillId="0" borderId="0" applyFont="0" applyFill="0" applyBorder="0" applyAlignment="0" applyProtection="0"/>
    <xf numFmtId="233" fontId="47" fillId="0" borderId="0" applyFont="0" applyFill="0" applyBorder="0" applyAlignment="0" applyProtection="0"/>
    <xf numFmtId="4" fontId="105" fillId="0" borderId="0" applyFont="0" applyFill="0" applyBorder="0" applyAlignment="0" applyProtection="0"/>
    <xf numFmtId="233" fontId="47" fillId="0" borderId="0" applyFont="0" applyFill="0" applyBorder="0" applyAlignment="0" applyProtection="0"/>
    <xf numFmtId="233" fontId="47" fillId="0" borderId="0" applyFont="0" applyFill="0" applyBorder="0" applyAlignment="0" applyProtection="0"/>
    <xf numFmtId="233" fontId="47" fillId="0" borderId="0" applyFont="0" applyFill="0" applyBorder="0" applyAlignment="0" applyProtection="0"/>
    <xf numFmtId="233" fontId="47" fillId="0" borderId="0" applyFont="0" applyFill="0" applyBorder="0" applyAlignment="0" applyProtection="0"/>
    <xf numFmtId="233" fontId="47" fillId="0" borderId="0" applyFont="0" applyFill="0" applyBorder="0" applyAlignment="0" applyProtection="0"/>
    <xf numFmtId="233" fontId="47" fillId="0" borderId="0" applyFont="0" applyFill="0" applyBorder="0" applyAlignment="0" applyProtection="0"/>
    <xf numFmtId="233" fontId="47" fillId="0" borderId="0" applyFont="0" applyFill="0" applyBorder="0" applyAlignment="0" applyProtection="0"/>
    <xf numFmtId="233" fontId="36" fillId="0" borderId="0" applyFont="0" applyFill="0" applyBorder="0" applyAlignment="0" applyProtection="0"/>
    <xf numFmtId="218" fontId="36" fillId="0" borderId="0" applyFont="0" applyFill="0" applyBorder="0" applyAlignment="0" applyProtection="0"/>
    <xf numFmtId="233" fontId="1" fillId="0" borderId="0" applyFont="0" applyFill="0" applyBorder="0" applyAlignment="0" applyProtection="0"/>
    <xf numFmtId="233" fontId="47" fillId="0" borderId="0" applyFont="0" applyFill="0" applyBorder="0" applyAlignment="0" applyProtection="0"/>
    <xf numFmtId="214" fontId="36" fillId="0" borderId="0" applyFont="0" applyFill="0" applyBorder="0" applyAlignment="0" applyProtection="0"/>
    <xf numFmtId="233" fontId="47" fillId="0" borderId="0" applyFont="0" applyFill="0" applyBorder="0" applyAlignment="0" applyProtection="0"/>
    <xf numFmtId="233" fontId="47" fillId="0" borderId="0" applyFont="0" applyFill="0" applyBorder="0" applyAlignment="0" applyProtection="0"/>
    <xf numFmtId="233" fontId="47" fillId="0" borderId="0" applyFont="0" applyFill="0" applyBorder="0" applyAlignment="0" applyProtection="0"/>
    <xf numFmtId="233" fontId="47" fillId="0" borderId="0" applyFont="0" applyFill="0" applyBorder="0" applyAlignment="0" applyProtection="0"/>
    <xf numFmtId="233" fontId="36" fillId="0" borderId="0" applyFont="0" applyFill="0" applyBorder="0" applyAlignment="0" applyProtection="0"/>
    <xf numFmtId="233" fontId="47" fillId="0" borderId="0" applyFont="0" applyFill="0" applyBorder="0" applyAlignment="0" applyProtection="0"/>
    <xf numFmtId="233" fontId="47" fillId="0" borderId="0" applyFont="0" applyFill="0" applyBorder="0" applyAlignment="0" applyProtection="0"/>
    <xf numFmtId="233" fontId="47" fillId="0" borderId="0" applyFont="0" applyFill="0" applyBorder="0" applyAlignment="0" applyProtection="0"/>
    <xf numFmtId="233" fontId="47" fillId="0" borderId="0" applyFont="0" applyFill="0" applyBorder="0" applyAlignment="0" applyProtection="0"/>
    <xf numFmtId="233" fontId="1" fillId="0" borderId="0" applyFont="0" applyFill="0" applyBorder="0" applyAlignment="0" applyProtection="0"/>
    <xf numFmtId="233" fontId="36" fillId="0" borderId="0" applyFont="0" applyFill="0" applyBorder="0" applyAlignment="0" applyProtection="0"/>
    <xf numFmtId="233" fontId="36" fillId="0" borderId="0" applyFont="0" applyFill="0" applyBorder="0" applyAlignment="0" applyProtection="0"/>
    <xf numFmtId="233" fontId="47" fillId="0" borderId="0" applyFont="0" applyFill="0" applyBorder="0" applyAlignment="0" applyProtection="0"/>
    <xf numFmtId="233" fontId="36" fillId="0" borderId="0" applyFont="0" applyFill="0" applyBorder="0" applyAlignment="0" applyProtection="0"/>
    <xf numFmtId="233" fontId="36" fillId="0" borderId="0" applyFont="0" applyFill="0" applyBorder="0" applyAlignment="0" applyProtection="0"/>
    <xf numFmtId="233" fontId="47" fillId="0" borderId="0" applyFont="0" applyFill="0" applyBorder="0" applyAlignment="0" applyProtection="0"/>
    <xf numFmtId="233" fontId="47" fillId="0" borderId="0" applyFont="0" applyFill="0" applyBorder="0" applyAlignment="0" applyProtection="0"/>
    <xf numFmtId="233" fontId="47" fillId="0" borderId="0" applyFont="0" applyFill="0" applyBorder="0" applyAlignment="0" applyProtection="0"/>
    <xf numFmtId="233" fontId="47" fillId="0" borderId="0" applyFont="0" applyFill="0" applyBorder="0" applyAlignment="0" applyProtection="0"/>
    <xf numFmtId="233" fontId="47" fillId="0" borderId="0" applyFont="0" applyFill="0" applyBorder="0" applyAlignment="0" applyProtection="0"/>
    <xf numFmtId="233" fontId="47" fillId="0" borderId="0" applyFont="0" applyFill="0" applyBorder="0" applyAlignment="0" applyProtection="0"/>
    <xf numFmtId="233" fontId="36" fillId="0" borderId="0" applyFont="0" applyFill="0" applyBorder="0" applyAlignment="0" applyProtection="0"/>
    <xf numFmtId="233" fontId="47" fillId="0" borderId="0" applyFont="0" applyFill="0" applyBorder="0" applyAlignment="0" applyProtection="0"/>
    <xf numFmtId="233" fontId="47" fillId="0" borderId="0" applyFont="0" applyFill="0" applyBorder="0" applyAlignment="0" applyProtection="0"/>
    <xf numFmtId="233" fontId="47" fillId="0" borderId="0" applyFont="0" applyFill="0" applyBorder="0" applyAlignment="0" applyProtection="0"/>
    <xf numFmtId="233" fontId="1" fillId="0" borderId="0" applyFont="0" applyFill="0" applyBorder="0" applyAlignment="0" applyProtection="0"/>
    <xf numFmtId="233" fontId="47" fillId="0" borderId="0" applyFont="0" applyFill="0" applyBorder="0" applyAlignment="0" applyProtection="0"/>
    <xf numFmtId="233" fontId="36" fillId="0" borderId="0" applyFont="0" applyFill="0" applyBorder="0" applyAlignment="0" applyProtection="0"/>
    <xf numFmtId="233" fontId="47" fillId="0" borderId="0" applyFont="0" applyFill="0" applyBorder="0" applyAlignment="0" applyProtection="0"/>
    <xf numFmtId="233" fontId="36" fillId="0" borderId="0" applyFont="0" applyFill="0" applyBorder="0" applyAlignment="0" applyProtection="0"/>
    <xf numFmtId="233" fontId="47" fillId="0" borderId="0" applyFont="0" applyFill="0" applyBorder="0" applyAlignment="0" applyProtection="0"/>
    <xf numFmtId="233" fontId="47" fillId="0" borderId="0" applyFont="0" applyFill="0" applyBorder="0" applyAlignment="0" applyProtection="0"/>
    <xf numFmtId="233" fontId="47" fillId="0" borderId="0" applyFont="0" applyFill="0" applyBorder="0" applyAlignment="0" applyProtection="0"/>
    <xf numFmtId="233" fontId="47" fillId="0" borderId="0" applyFont="0" applyFill="0" applyBorder="0" applyAlignment="0" applyProtection="0"/>
    <xf numFmtId="233" fontId="47" fillId="0" borderId="0" applyFont="0" applyFill="0" applyBorder="0" applyAlignment="0" applyProtection="0"/>
    <xf numFmtId="233" fontId="47" fillId="0" borderId="0" applyFont="0" applyFill="0" applyBorder="0" applyAlignment="0" applyProtection="0"/>
    <xf numFmtId="233" fontId="1" fillId="0" borderId="0" applyFont="0" applyFill="0" applyBorder="0" applyAlignment="0" applyProtection="0"/>
    <xf numFmtId="233" fontId="47" fillId="0" borderId="0" applyFont="0" applyFill="0" applyBorder="0" applyAlignment="0" applyProtection="0"/>
    <xf numFmtId="233" fontId="47" fillId="0" borderId="0" applyFont="0" applyFill="0" applyBorder="0" applyAlignment="0" applyProtection="0"/>
    <xf numFmtId="233" fontId="36" fillId="0" borderId="0" applyFont="0" applyFill="0" applyBorder="0" applyAlignment="0" applyProtection="0"/>
    <xf numFmtId="233" fontId="1" fillId="0" borderId="0" applyFont="0" applyFill="0" applyBorder="0" applyAlignment="0" applyProtection="0"/>
    <xf numFmtId="233" fontId="1" fillId="0" borderId="0" applyFont="0" applyFill="0" applyBorder="0" applyAlignment="0" applyProtection="0"/>
    <xf numFmtId="233" fontId="1" fillId="0" borderId="0" applyFont="0" applyFill="0" applyBorder="0" applyAlignment="0" applyProtection="0"/>
    <xf numFmtId="233" fontId="1" fillId="0" borderId="0" applyFont="0" applyFill="0" applyBorder="0" applyAlignment="0" applyProtection="0"/>
    <xf numFmtId="233" fontId="47" fillId="0" borderId="0" applyFont="0" applyFill="0" applyBorder="0" applyAlignment="0" applyProtection="0"/>
    <xf numFmtId="233" fontId="47" fillId="0" borderId="0" applyFont="0" applyFill="0" applyBorder="0" applyAlignment="0" applyProtection="0"/>
    <xf numFmtId="233" fontId="47" fillId="0" borderId="0" applyFont="0" applyFill="0" applyBorder="0" applyAlignment="0" applyProtection="0"/>
    <xf numFmtId="233" fontId="47" fillId="0" borderId="0" applyFont="0" applyFill="0" applyBorder="0" applyAlignment="0" applyProtection="0"/>
    <xf numFmtId="233" fontId="47" fillId="0" borderId="0" applyFont="0" applyFill="0" applyBorder="0" applyAlignment="0" applyProtection="0"/>
    <xf numFmtId="233" fontId="47" fillId="0" borderId="0" applyFont="0" applyFill="0" applyBorder="0" applyAlignment="0" applyProtection="0"/>
    <xf numFmtId="233" fontId="47" fillId="0" borderId="0" applyFont="0" applyFill="0" applyBorder="0" applyAlignment="0" applyProtection="0"/>
    <xf numFmtId="233" fontId="9" fillId="0" borderId="0" applyFont="0" applyFill="0" applyBorder="0" applyAlignment="0" applyProtection="0"/>
    <xf numFmtId="233" fontId="36" fillId="0" borderId="0" applyFont="0" applyFill="0" applyBorder="0" applyAlignment="0" applyProtection="0"/>
    <xf numFmtId="233" fontId="47" fillId="0" borderId="0" applyFont="0" applyFill="0" applyBorder="0" applyAlignment="0" applyProtection="0"/>
    <xf numFmtId="233" fontId="36" fillId="0" borderId="0" applyFont="0" applyFill="0" applyBorder="0" applyAlignment="0" applyProtection="0"/>
    <xf numFmtId="233" fontId="36" fillId="0" borderId="0" applyFont="0" applyFill="0" applyBorder="0" applyAlignment="0" applyProtection="0"/>
    <xf numFmtId="233" fontId="36" fillId="0" borderId="0" applyFont="0" applyFill="0" applyBorder="0" applyAlignment="0" applyProtection="0"/>
    <xf numFmtId="206" fontId="36" fillId="1" borderId="0" applyNumberFormat="0" applyFont="0" applyBorder="0" applyAlignment="0" applyProtection="0"/>
    <xf numFmtId="206" fontId="36" fillId="1" borderId="0" applyNumberFormat="0" applyFont="0" applyBorder="0" applyAlignment="0" applyProtection="0"/>
    <xf numFmtId="206" fontId="36" fillId="1" borderId="0" applyNumberFormat="0" applyFont="0" applyBorder="0" applyAlignment="0" applyProtection="0"/>
    <xf numFmtId="206" fontId="45" fillId="1" borderId="0" applyNumberFormat="0" applyFont="0" applyBorder="0" applyAlignment="0" applyProtection="0"/>
    <xf numFmtId="0" fontId="123" fillId="0" borderId="0" applyBorder="0" applyProtection="0">
      <alignment vertical="center"/>
    </xf>
    <xf numFmtId="213" fontId="123" fillId="0" borderId="138" applyBorder="0" applyProtection="0">
      <alignment horizontal="right" vertical="center"/>
    </xf>
    <xf numFmtId="0" fontId="124" fillId="59" borderId="0" applyBorder="0" applyProtection="0">
      <alignment horizontal="centerContinuous" vertical="center"/>
    </xf>
    <xf numFmtId="0" fontId="124" fillId="60" borderId="138" applyBorder="0" applyProtection="0">
      <alignment horizontal="centerContinuous" vertical="center"/>
    </xf>
    <xf numFmtId="0" fontId="36" fillId="0" borderId="0" applyBorder="0" applyProtection="0">
      <alignment vertical="center"/>
    </xf>
    <xf numFmtId="0" fontId="108" fillId="0" borderId="0"/>
    <xf numFmtId="0" fontId="125" fillId="0" borderId="0" applyFill="0" applyBorder="0" applyProtection="0">
      <alignment horizontal="left"/>
    </xf>
    <xf numFmtId="0" fontId="87" fillId="0" borderId="161" applyFill="0" applyBorder="0" applyProtection="0">
      <alignment horizontal="left" vertical="top"/>
    </xf>
    <xf numFmtId="0" fontId="126" fillId="0" borderId="0">
      <alignment horizontal="centerContinuous"/>
    </xf>
    <xf numFmtId="0" fontId="36" fillId="0" borderId="0"/>
    <xf numFmtId="0" fontId="36" fillId="0" borderId="0"/>
    <xf numFmtId="0" fontId="36" fillId="0" borderId="0"/>
    <xf numFmtId="0" fontId="127" fillId="0" borderId="0"/>
    <xf numFmtId="0" fontId="128" fillId="0" borderId="0"/>
    <xf numFmtId="0" fontId="129" fillId="0" borderId="0"/>
    <xf numFmtId="49" fontId="48" fillId="0" borderId="0" applyFill="0" applyBorder="0" applyAlignment="0"/>
    <xf numFmtId="234" fontId="36" fillId="0" borderId="0" applyFill="0" applyBorder="0" applyAlignment="0"/>
    <xf numFmtId="235" fontId="36" fillId="0" borderId="0" applyFill="0" applyBorder="0" applyAlignment="0"/>
    <xf numFmtId="0" fontId="130" fillId="0" borderId="0" applyNumberFormat="0" applyFill="0" applyBorder="0" applyAlignment="0" applyProtection="0"/>
    <xf numFmtId="0" fontId="130" fillId="0" borderId="0" applyNumberFormat="0" applyFill="0" applyBorder="0" applyAlignment="0" applyProtection="0"/>
    <xf numFmtId="0" fontId="130" fillId="0" borderId="0" applyNumberFormat="0" applyFill="0" applyBorder="0" applyAlignment="0" applyProtection="0"/>
    <xf numFmtId="0" fontId="130" fillId="0" borderId="0" applyNumberFormat="0" applyFill="0" applyBorder="0" applyAlignment="0" applyProtection="0"/>
    <xf numFmtId="0" fontId="130" fillId="0" borderId="0" applyNumberFormat="0" applyFill="0" applyBorder="0" applyAlignment="0" applyProtection="0"/>
    <xf numFmtId="0" fontId="13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130" fillId="0" borderId="0" applyNumberFormat="0" applyFill="0" applyBorder="0" applyAlignment="0" applyProtection="0"/>
    <xf numFmtId="0" fontId="130" fillId="0" borderId="0" applyNumberFormat="0" applyFill="0" applyBorder="0" applyAlignment="0" applyProtection="0"/>
    <xf numFmtId="0" fontId="130" fillId="0" borderId="0" applyNumberFormat="0" applyFill="0" applyBorder="0" applyAlignment="0" applyProtection="0"/>
    <xf numFmtId="0" fontId="130" fillId="0" borderId="0" applyNumberFormat="0" applyFill="0" applyBorder="0" applyAlignment="0" applyProtection="0"/>
    <xf numFmtId="0" fontId="130" fillId="0" borderId="0" applyNumberFormat="0" applyFill="0" applyBorder="0" applyAlignment="0" applyProtection="0"/>
    <xf numFmtId="0" fontId="130" fillId="0" borderId="0" applyNumberFormat="0" applyFill="0" applyBorder="0" applyAlignment="0" applyProtection="0"/>
    <xf numFmtId="0" fontId="130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0" fontId="131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236" fontId="36" fillId="0" borderId="0" applyFill="0" applyBorder="0" applyAlignment="0" applyProtection="0">
      <alignment horizontal="right"/>
    </xf>
    <xf numFmtId="236" fontId="36" fillId="0" borderId="0" applyFill="0" applyBorder="0" applyAlignment="0" applyProtection="0">
      <alignment horizontal="right"/>
    </xf>
    <xf numFmtId="0" fontId="132" fillId="0" borderId="0" applyNumberFormat="0" applyFill="0" applyBorder="0" applyAlignment="0" applyProtection="0"/>
    <xf numFmtId="0" fontId="91" fillId="0" borderId="152" applyNumberFormat="0" applyFill="0" applyAlignment="0" applyProtection="0"/>
    <xf numFmtId="0" fontId="91" fillId="0" borderId="152" applyNumberFormat="0" applyFill="0" applyAlignment="0" applyProtection="0"/>
    <xf numFmtId="0" fontId="91" fillId="0" borderId="152" applyNumberFormat="0" applyFill="0" applyAlignment="0" applyProtection="0"/>
    <xf numFmtId="0" fontId="91" fillId="0" borderId="152" applyNumberFormat="0" applyFill="0" applyAlignment="0" applyProtection="0"/>
    <xf numFmtId="0" fontId="91" fillId="0" borderId="152" applyNumberFormat="0" applyFill="0" applyAlignment="0" applyProtection="0"/>
    <xf numFmtId="0" fontId="133" fillId="0" borderId="152" applyNumberFormat="0" applyFill="0" applyAlignment="0" applyProtection="0"/>
    <xf numFmtId="0" fontId="91" fillId="0" borderId="152" applyNumberFormat="0" applyFill="0" applyAlignment="0" applyProtection="0"/>
    <xf numFmtId="0" fontId="91" fillId="0" borderId="152" applyNumberFormat="0" applyFill="0" applyAlignment="0" applyProtection="0"/>
    <xf numFmtId="0" fontId="134" fillId="0" borderId="162" applyNumberFormat="0" applyFill="0" applyAlignment="0" applyProtection="0"/>
    <xf numFmtId="0" fontId="91" fillId="0" borderId="152" applyNumberFormat="0" applyFill="0" applyAlignment="0" applyProtection="0"/>
    <xf numFmtId="0" fontId="91" fillId="0" borderId="152" applyNumberFormat="0" applyFill="0" applyAlignment="0" applyProtection="0"/>
    <xf numFmtId="0" fontId="91" fillId="0" borderId="152" applyNumberFormat="0" applyFill="0" applyAlignment="0" applyProtection="0"/>
    <xf numFmtId="0" fontId="91" fillId="0" borderId="152" applyNumberFormat="0" applyFill="0" applyAlignment="0" applyProtection="0"/>
    <xf numFmtId="0" fontId="91" fillId="0" borderId="152" applyNumberFormat="0" applyFill="0" applyAlignment="0" applyProtection="0"/>
    <xf numFmtId="0" fontId="132" fillId="0" borderId="0" applyNumberFormat="0" applyFill="0" applyBorder="0" applyAlignment="0" applyProtection="0"/>
    <xf numFmtId="0" fontId="132" fillId="0" borderId="0" applyNumberFormat="0" applyFill="0" applyBorder="0" applyAlignment="0" applyProtection="0"/>
    <xf numFmtId="0" fontId="132" fillId="0" borderId="0" applyNumberFormat="0" applyFill="0" applyBorder="0" applyAlignment="0" applyProtection="0"/>
    <xf numFmtId="0" fontId="132" fillId="0" borderId="0" applyNumberFormat="0" applyFill="0" applyBorder="0" applyAlignment="0" applyProtection="0"/>
    <xf numFmtId="0" fontId="132" fillId="0" borderId="0" applyNumberFormat="0" applyFill="0" applyBorder="0" applyAlignment="0" applyProtection="0"/>
    <xf numFmtId="0" fontId="132" fillId="0" borderId="0" applyNumberFormat="0" applyFill="0" applyBorder="0" applyAlignment="0" applyProtection="0"/>
    <xf numFmtId="0" fontId="132" fillId="0" borderId="0" applyNumberFormat="0" applyFill="0" applyBorder="0" applyAlignment="0" applyProtection="0"/>
    <xf numFmtId="0" fontId="92" fillId="0" borderId="153" applyNumberFormat="0" applyFill="0" applyAlignment="0" applyProtection="0"/>
    <xf numFmtId="0" fontId="92" fillId="0" borderId="153" applyNumberFormat="0" applyFill="0" applyAlignment="0" applyProtection="0"/>
    <xf numFmtId="0" fontId="92" fillId="0" borderId="153" applyNumberFormat="0" applyFill="0" applyAlignment="0" applyProtection="0"/>
    <xf numFmtId="0" fontId="92" fillId="0" borderId="153" applyNumberFormat="0" applyFill="0" applyAlignment="0" applyProtection="0"/>
    <xf numFmtId="0" fontId="92" fillId="0" borderId="153" applyNumberFormat="0" applyFill="0" applyAlignment="0" applyProtection="0"/>
    <xf numFmtId="0" fontId="135" fillId="0" borderId="153" applyNumberFormat="0" applyFill="0" applyAlignment="0" applyProtection="0"/>
    <xf numFmtId="0" fontId="92" fillId="0" borderId="153" applyNumberFormat="0" applyFill="0" applyAlignment="0" applyProtection="0"/>
    <xf numFmtId="0" fontId="92" fillId="0" borderId="153" applyNumberFormat="0" applyFill="0" applyAlignment="0" applyProtection="0"/>
    <xf numFmtId="0" fontId="136" fillId="0" borderId="153" applyNumberFormat="0" applyFill="0" applyAlignment="0" applyProtection="0"/>
    <xf numFmtId="0" fontId="92" fillId="0" borderId="153" applyNumberFormat="0" applyFill="0" applyAlignment="0" applyProtection="0"/>
    <xf numFmtId="0" fontId="92" fillId="0" borderId="153" applyNumberFormat="0" applyFill="0" applyAlignment="0" applyProtection="0"/>
    <xf numFmtId="0" fontId="92" fillId="0" borderId="153" applyNumberFormat="0" applyFill="0" applyAlignment="0" applyProtection="0"/>
    <xf numFmtId="0" fontId="92" fillId="0" borderId="153" applyNumberFormat="0" applyFill="0" applyAlignment="0" applyProtection="0"/>
    <xf numFmtId="0" fontId="92" fillId="0" borderId="153" applyNumberFormat="0" applyFill="0" applyAlignment="0" applyProtection="0"/>
    <xf numFmtId="0" fontId="77" fillId="0" borderId="154" applyNumberFormat="0" applyFill="0" applyAlignment="0" applyProtection="0"/>
    <xf numFmtId="0" fontId="77" fillId="0" borderId="154" applyNumberFormat="0" applyFill="0" applyAlignment="0" applyProtection="0"/>
    <xf numFmtId="0" fontId="77" fillId="0" borderId="154" applyNumberFormat="0" applyFill="0" applyAlignment="0" applyProtection="0"/>
    <xf numFmtId="0" fontId="77" fillId="0" borderId="154" applyNumberFormat="0" applyFill="0" applyAlignment="0" applyProtection="0"/>
    <xf numFmtId="0" fontId="77" fillId="0" borderId="154" applyNumberFormat="0" applyFill="0" applyAlignment="0" applyProtection="0"/>
    <xf numFmtId="0" fontId="137" fillId="0" borderId="154" applyNumberFormat="0" applyFill="0" applyAlignment="0" applyProtection="0"/>
    <xf numFmtId="0" fontId="77" fillId="0" borderId="154" applyNumberFormat="0" applyFill="0" applyAlignment="0" applyProtection="0"/>
    <xf numFmtId="0" fontId="77" fillId="0" borderId="154" applyNumberFormat="0" applyFill="0" applyAlignment="0" applyProtection="0"/>
    <xf numFmtId="0" fontId="138" fillId="0" borderId="163" applyNumberFormat="0" applyFill="0" applyAlignment="0" applyProtection="0"/>
    <xf numFmtId="0" fontId="77" fillId="0" borderId="154" applyNumberFormat="0" applyFill="0" applyAlignment="0" applyProtection="0"/>
    <xf numFmtId="0" fontId="77" fillId="0" borderId="154" applyNumberFormat="0" applyFill="0" applyAlignment="0" applyProtection="0"/>
    <xf numFmtId="0" fontId="77" fillId="0" borderId="154" applyNumberFormat="0" applyFill="0" applyAlignment="0" applyProtection="0"/>
    <xf numFmtId="0" fontId="77" fillId="0" borderId="154" applyNumberFormat="0" applyFill="0" applyAlignment="0" applyProtection="0"/>
    <xf numFmtId="0" fontId="77" fillId="0" borderId="154" applyNumberFormat="0" applyFill="0" applyAlignment="0" applyProtection="0"/>
    <xf numFmtId="0" fontId="77" fillId="0" borderId="0" applyNumberFormat="0" applyFill="0" applyBorder="0" applyAlignment="0" applyProtection="0"/>
    <xf numFmtId="0" fontId="77" fillId="0" borderId="0" applyNumberFormat="0" applyFill="0" applyBorder="0" applyAlignment="0" applyProtection="0"/>
    <xf numFmtId="0" fontId="77" fillId="0" borderId="0" applyNumberFormat="0" applyFill="0" applyBorder="0" applyAlignment="0" applyProtection="0"/>
    <xf numFmtId="0" fontId="77" fillId="0" borderId="0" applyNumberFormat="0" applyFill="0" applyBorder="0" applyAlignment="0" applyProtection="0"/>
    <xf numFmtId="0" fontId="77" fillId="0" borderId="0" applyNumberFormat="0" applyFill="0" applyBorder="0" applyAlignment="0" applyProtection="0"/>
    <xf numFmtId="0" fontId="137" fillId="0" borderId="0" applyNumberFormat="0" applyFill="0" applyBorder="0" applyAlignment="0" applyProtection="0"/>
    <xf numFmtId="0" fontId="77" fillId="0" borderId="0" applyNumberFormat="0" applyFill="0" applyBorder="0" applyAlignment="0" applyProtection="0"/>
    <xf numFmtId="0" fontId="77" fillId="0" borderId="0" applyNumberFormat="0" applyFill="0" applyBorder="0" applyAlignment="0" applyProtection="0"/>
    <xf numFmtId="0" fontId="138" fillId="0" borderId="0" applyNumberFormat="0" applyFill="0" applyBorder="0" applyAlignment="0" applyProtection="0"/>
    <xf numFmtId="0" fontId="77" fillId="0" borderId="0" applyNumberFormat="0" applyFill="0" applyBorder="0" applyAlignment="0" applyProtection="0"/>
    <xf numFmtId="0" fontId="77" fillId="0" borderId="0" applyNumberFormat="0" applyFill="0" applyBorder="0" applyAlignment="0" applyProtection="0"/>
    <xf numFmtId="0" fontId="77" fillId="0" borderId="0" applyNumberFormat="0" applyFill="0" applyBorder="0" applyAlignment="0" applyProtection="0"/>
    <xf numFmtId="0" fontId="77" fillId="0" borderId="0" applyNumberFormat="0" applyFill="0" applyBorder="0" applyAlignment="0" applyProtection="0"/>
    <xf numFmtId="0" fontId="77" fillId="0" borderId="0" applyNumberFormat="0" applyFill="0" applyBorder="0" applyAlignment="0" applyProtection="0"/>
    <xf numFmtId="0" fontId="132" fillId="0" borderId="0" applyNumberFormat="0" applyFill="0" applyBorder="0" applyAlignment="0" applyProtection="0"/>
    <xf numFmtId="0" fontId="132" fillId="0" borderId="0" applyNumberFormat="0" applyFill="0" applyBorder="0" applyAlignment="0" applyProtection="0"/>
    <xf numFmtId="0" fontId="132" fillId="0" borderId="0" applyNumberFormat="0" applyFill="0" applyBorder="0" applyAlignment="0" applyProtection="0"/>
    <xf numFmtId="0" fontId="139" fillId="0" borderId="0" applyNumberFormat="0" applyFill="0" applyBorder="0" applyAlignment="0" applyProtection="0"/>
    <xf numFmtId="0" fontId="132" fillId="0" borderId="0" applyNumberFormat="0" applyFill="0" applyBorder="0" applyAlignment="0" applyProtection="0"/>
    <xf numFmtId="0" fontId="132" fillId="0" borderId="0" applyNumberFormat="0" applyFill="0" applyBorder="0" applyAlignment="0" applyProtection="0"/>
    <xf numFmtId="0" fontId="36" fillId="40" borderId="137"/>
    <xf numFmtId="0" fontId="36" fillId="40" borderId="137"/>
    <xf numFmtId="0" fontId="140" fillId="0" borderId="164" applyNumberFormat="0" applyFill="0" applyAlignment="0" applyProtection="0"/>
    <xf numFmtId="0" fontId="140" fillId="0" borderId="164" applyNumberFormat="0" applyFill="0" applyAlignment="0" applyProtection="0"/>
    <xf numFmtId="0" fontId="140" fillId="0" borderId="164" applyNumberFormat="0" applyFill="0" applyAlignment="0" applyProtection="0"/>
    <xf numFmtId="0" fontId="140" fillId="0" borderId="164" applyNumberFormat="0" applyFill="0" applyAlignment="0" applyProtection="0"/>
    <xf numFmtId="0" fontId="140" fillId="0" borderId="164" applyNumberFormat="0" applyFill="0" applyAlignment="0" applyProtection="0"/>
    <xf numFmtId="0" fontId="140" fillId="0" borderId="164" applyNumberFormat="0" applyFill="0" applyAlignment="0" applyProtection="0"/>
    <xf numFmtId="0" fontId="140" fillId="0" borderId="164" applyNumberFormat="0" applyFill="0" applyAlignment="0" applyProtection="0"/>
    <xf numFmtId="0" fontId="140" fillId="0" borderId="164" applyNumberFormat="0" applyFill="0" applyAlignment="0" applyProtection="0"/>
    <xf numFmtId="0" fontId="140" fillId="0" borderId="164" applyNumberFormat="0" applyFill="0" applyAlignment="0" applyProtection="0"/>
    <xf numFmtId="0" fontId="61" fillId="0" borderId="0" applyNumberFormat="0" applyFill="0" applyBorder="0" applyAlignment="0" applyProtection="0"/>
    <xf numFmtId="0" fontId="141" fillId="0" borderId="164" applyNumberFormat="0" applyFill="0" applyAlignment="0" applyProtection="0"/>
    <xf numFmtId="0" fontId="141" fillId="0" borderId="164" applyNumberFormat="0" applyFill="0" applyAlignment="0" applyProtection="0"/>
    <xf numFmtId="0" fontId="140" fillId="0" borderId="164" applyNumberFormat="0" applyFill="0" applyAlignment="0" applyProtection="0"/>
    <xf numFmtId="0" fontId="140" fillId="0" borderId="164" applyNumberFormat="0" applyFill="0" applyAlignment="0" applyProtection="0"/>
    <xf numFmtId="0" fontId="61" fillId="0" borderId="0" applyNumberFormat="0" applyFill="0" applyBorder="0" applyAlignment="0" applyProtection="0"/>
    <xf numFmtId="0" fontId="140" fillId="0" borderId="164" applyNumberFormat="0" applyFill="0" applyAlignment="0" applyProtection="0"/>
    <xf numFmtId="0" fontId="140" fillId="0" borderId="164" applyNumberFormat="0" applyFill="0" applyAlignment="0" applyProtection="0"/>
    <xf numFmtId="0" fontId="140" fillId="0" borderId="164" applyNumberFormat="0" applyFill="0" applyAlignment="0" applyProtection="0"/>
    <xf numFmtId="0" fontId="140" fillId="0" borderId="165" applyNumberFormat="0" applyFill="0" applyAlignment="0" applyProtection="0"/>
    <xf numFmtId="0" fontId="140" fillId="0" borderId="164" applyNumberFormat="0" applyFill="0" applyAlignment="0" applyProtection="0"/>
    <xf numFmtId="0" fontId="140" fillId="0" borderId="164" applyNumberFormat="0" applyFill="0" applyAlignment="0" applyProtection="0"/>
    <xf numFmtId="0" fontId="140" fillId="0" borderId="165" applyNumberFormat="0" applyFill="0" applyAlignment="0" applyProtection="0"/>
    <xf numFmtId="0" fontId="61" fillId="0" borderId="0" applyNumberFormat="0" applyFill="0" applyBorder="0" applyAlignment="0" applyProtection="0"/>
    <xf numFmtId="0" fontId="140" fillId="0" borderId="164" applyNumberFormat="0" applyFill="0" applyAlignment="0" applyProtection="0"/>
    <xf numFmtId="0" fontId="140" fillId="0" borderId="164" applyNumberFormat="0" applyFill="0" applyAlignment="0" applyProtection="0"/>
    <xf numFmtId="0" fontId="140" fillId="0" borderId="164" applyNumberFormat="0" applyFill="0" applyAlignment="0" applyProtection="0"/>
    <xf numFmtId="0" fontId="140" fillId="0" borderId="164" applyNumberFormat="0" applyFill="0" applyAlignment="0" applyProtection="0"/>
    <xf numFmtId="0" fontId="140" fillId="0" borderId="164" applyNumberFormat="0" applyFill="0" applyAlignment="0" applyProtection="0"/>
    <xf numFmtId="0" fontId="140" fillId="0" borderId="164" applyNumberFormat="0" applyFill="0" applyAlignment="0" applyProtection="0"/>
    <xf numFmtId="0" fontId="140" fillId="0" borderId="164" applyNumberFormat="0" applyFill="0" applyAlignment="0" applyProtection="0"/>
    <xf numFmtId="0" fontId="140" fillId="0" borderId="164" applyNumberFormat="0" applyFill="0" applyAlignment="0" applyProtection="0"/>
    <xf numFmtId="237" fontId="142" fillId="0" borderId="0">
      <alignment horizontal="left"/>
      <protection locked="0"/>
    </xf>
    <xf numFmtId="0" fontId="143" fillId="0" borderId="0">
      <alignment horizontal="fill"/>
    </xf>
    <xf numFmtId="38" fontId="144" fillId="0" borderId="0" applyNumberFormat="0" applyBorder="0" applyAlignment="0">
      <protection locked="0"/>
    </xf>
    <xf numFmtId="233" fontId="1" fillId="0" borderId="0" applyFont="0" applyFill="0" applyBorder="0" applyAlignment="0" applyProtection="0"/>
    <xf numFmtId="233" fontId="1" fillId="0" borderId="0" applyFont="0" applyFill="0" applyBorder="0" applyAlignment="0" applyProtection="0"/>
    <xf numFmtId="233" fontId="3" fillId="0" borderId="0" applyFont="0" applyFill="0" applyBorder="0" applyAlignment="0" applyProtection="0"/>
    <xf numFmtId="23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233" fontId="1" fillId="0" borderId="0" applyFont="0" applyFill="0" applyBorder="0" applyAlignment="0" applyProtection="0"/>
    <xf numFmtId="188" fontId="1" fillId="0" borderId="0" applyFont="0" applyFill="0" applyBorder="0" applyAlignment="0" applyProtection="0"/>
    <xf numFmtId="238" fontId="112" fillId="0" borderId="0" applyFont="0" applyFill="0" applyBorder="0" applyAlignment="0" applyProtection="0"/>
    <xf numFmtId="239" fontId="112" fillId="0" borderId="0" applyFont="0" applyFill="0" applyBorder="0" applyAlignment="0" applyProtection="0"/>
    <xf numFmtId="0" fontId="130" fillId="0" borderId="0" applyNumberFormat="0" applyFill="0" applyBorder="0" applyAlignment="0" applyProtection="0"/>
    <xf numFmtId="206" fontId="145" fillId="0" borderId="0" applyNumberFormat="0" applyFill="0" applyBorder="0" applyAlignment="0" applyProtection="0"/>
    <xf numFmtId="240" fontId="146" fillId="0" borderId="138" applyBorder="0" applyProtection="0">
      <alignment horizontal="right"/>
    </xf>
    <xf numFmtId="1" fontId="147" fillId="0" borderId="137">
      <alignment horizontal="center"/>
    </xf>
    <xf numFmtId="194" fontId="1" fillId="0" borderId="0" applyFont="0" applyFill="0" applyBorder="0" applyAlignment="0" applyProtection="0"/>
  </cellStyleXfs>
  <cellXfs count="499">
    <xf numFmtId="0" fontId="0" fillId="0" borderId="0" xfId="0"/>
    <xf numFmtId="0" fontId="0" fillId="26" borderId="132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44" fontId="0" fillId="0" borderId="0" xfId="0" applyNumberFormat="1" applyAlignment="1">
      <alignment horizontal="center"/>
    </xf>
    <xf numFmtId="0" fontId="0" fillId="0" borderId="6" xfId="0" applyBorder="1" applyAlignment="1"/>
    <xf numFmtId="0" fontId="0" fillId="0" borderId="0" xfId="0" applyBorder="1" applyAlignment="1"/>
    <xf numFmtId="0" fontId="0" fillId="0" borderId="6" xfId="0" applyBorder="1" applyAlignment="1">
      <alignment horizontal="left"/>
    </xf>
    <xf numFmtId="0" fontId="0" fillId="0" borderId="0" xfId="0" applyAlignment="1">
      <alignment horizontal="left"/>
    </xf>
    <xf numFmtId="0" fontId="0" fillId="0" borderId="0" xfId="0" applyBorder="1" applyAlignment="1">
      <alignment horizontal="left"/>
    </xf>
    <xf numFmtId="0" fontId="8" fillId="13" borderId="16" xfId="0" applyFont="1" applyFill="1" applyBorder="1" applyAlignment="1" applyProtection="1">
      <alignment horizontal="center" vertical="center" wrapText="1"/>
      <protection hidden="1"/>
    </xf>
    <xf numFmtId="0" fontId="8" fillId="13" borderId="17" xfId="0" applyFont="1" applyFill="1" applyBorder="1" applyAlignment="1" applyProtection="1">
      <alignment horizontal="center" vertical="center" wrapText="1"/>
    </xf>
    <xf numFmtId="0" fontId="8" fillId="13" borderId="18" xfId="0" applyFont="1" applyFill="1" applyBorder="1" applyAlignment="1" applyProtection="1">
      <alignment horizontal="center" vertical="center" wrapText="1"/>
      <protection hidden="1"/>
    </xf>
    <xf numFmtId="0" fontId="10" fillId="14" borderId="19" xfId="5" applyFont="1" applyFill="1" applyBorder="1" applyAlignment="1" applyProtection="1">
      <alignment vertical="center"/>
      <protection hidden="1"/>
    </xf>
    <xf numFmtId="3" fontId="10" fillId="9" borderId="17" xfId="5" applyNumberFormat="1" applyFont="1" applyFill="1" applyBorder="1" applyAlignment="1" applyProtection="1">
      <alignment horizontal="center" vertical="center"/>
      <protection locked="0"/>
    </xf>
    <xf numFmtId="166" fontId="11" fillId="10" borderId="21" xfId="3" applyNumberFormat="1" applyFont="1" applyFill="1" applyBorder="1" applyAlignment="1" applyProtection="1">
      <alignment horizontal="center" vertical="center"/>
      <protection hidden="1"/>
    </xf>
    <xf numFmtId="0" fontId="10" fillId="14" borderId="22" xfId="5" applyFont="1" applyFill="1" applyBorder="1" applyAlignment="1" applyProtection="1">
      <alignment vertical="center"/>
      <protection hidden="1"/>
    </xf>
    <xf numFmtId="166" fontId="11" fillId="10" borderId="23" xfId="3" applyNumberFormat="1" applyFont="1" applyFill="1" applyBorder="1" applyAlignment="1" applyProtection="1">
      <alignment horizontal="center" vertical="center"/>
      <protection hidden="1"/>
    </xf>
    <xf numFmtId="0" fontId="10" fillId="14" borderId="24" xfId="5" applyFont="1" applyFill="1" applyBorder="1" applyAlignment="1" applyProtection="1">
      <alignment vertical="center"/>
      <protection hidden="1"/>
    </xf>
    <xf numFmtId="3" fontId="10" fillId="9" borderId="25" xfId="5" applyNumberFormat="1" applyFont="1" applyFill="1" applyBorder="1" applyAlignment="1" applyProtection="1">
      <alignment horizontal="center" vertical="center"/>
      <protection locked="0"/>
    </xf>
    <xf numFmtId="166" fontId="11" fillId="10" borderId="26" xfId="3" applyNumberFormat="1" applyFont="1" applyFill="1" applyBorder="1" applyAlignment="1" applyProtection="1">
      <alignment horizontal="center" vertical="center"/>
      <protection hidden="1"/>
    </xf>
    <xf numFmtId="0" fontId="10" fillId="15" borderId="27" xfId="5" applyFont="1" applyFill="1" applyBorder="1" applyAlignment="1" applyProtection="1">
      <alignment vertical="center"/>
      <protection hidden="1"/>
    </xf>
    <xf numFmtId="3" fontId="10" fillId="9" borderId="28" xfId="5" applyNumberFormat="1" applyFont="1" applyFill="1" applyBorder="1" applyAlignment="1" applyProtection="1">
      <alignment horizontal="center" vertical="center"/>
      <protection locked="0"/>
    </xf>
    <xf numFmtId="166" fontId="11" fillId="5" borderId="29" xfId="3" applyNumberFormat="1" applyFont="1" applyFill="1" applyBorder="1" applyAlignment="1" applyProtection="1">
      <alignment horizontal="center" vertical="center"/>
      <protection hidden="1"/>
    </xf>
    <xf numFmtId="0" fontId="10" fillId="15" borderId="30" xfId="5" applyFont="1" applyFill="1" applyBorder="1" applyAlignment="1" applyProtection="1">
      <alignment vertical="center"/>
      <protection hidden="1"/>
    </xf>
    <xf numFmtId="166" fontId="11" fillId="5" borderId="31" xfId="3" applyNumberFormat="1" applyFont="1" applyFill="1" applyBorder="1" applyAlignment="1" applyProtection="1">
      <alignment horizontal="center" vertical="center"/>
      <protection hidden="1"/>
    </xf>
    <xf numFmtId="0" fontId="12" fillId="0" borderId="0" xfId="0" applyFont="1"/>
    <xf numFmtId="0" fontId="8" fillId="13" borderId="16" xfId="0" applyFont="1" applyFill="1" applyBorder="1" applyAlignment="1" applyProtection="1">
      <alignment horizontal="center" vertical="center"/>
    </xf>
    <xf numFmtId="0" fontId="8" fillId="13" borderId="35" xfId="0" applyFont="1" applyFill="1" applyBorder="1" applyAlignment="1" applyProtection="1">
      <alignment horizontal="center" vertical="center" wrapText="1"/>
    </xf>
    <xf numFmtId="0" fontId="10" fillId="19" borderId="19" xfId="5" applyFont="1" applyFill="1" applyBorder="1" applyAlignment="1" applyProtection="1">
      <alignment vertical="center"/>
      <protection hidden="1"/>
    </xf>
    <xf numFmtId="166" fontId="11" fillId="4" borderId="23" xfId="3" applyNumberFormat="1" applyFont="1" applyFill="1" applyBorder="1" applyAlignment="1" applyProtection="1">
      <alignment horizontal="center" vertical="center"/>
      <protection hidden="1"/>
    </xf>
    <xf numFmtId="0" fontId="10" fillId="19" borderId="22" xfId="5" applyFont="1" applyFill="1" applyBorder="1" applyAlignment="1" applyProtection="1">
      <alignment vertical="center"/>
      <protection hidden="1"/>
    </xf>
    <xf numFmtId="166" fontId="11" fillId="4" borderId="26" xfId="3" applyNumberFormat="1" applyFont="1" applyFill="1" applyBorder="1" applyAlignment="1" applyProtection="1">
      <alignment horizontal="center" vertical="center"/>
      <protection hidden="1"/>
    </xf>
    <xf numFmtId="0" fontId="7" fillId="21" borderId="36" xfId="0" applyFont="1" applyFill="1" applyBorder="1" applyAlignment="1" applyProtection="1">
      <alignment horizontal="left" vertical="center"/>
    </xf>
    <xf numFmtId="3" fontId="7" fillId="21" borderId="37" xfId="0" applyNumberFormat="1" applyFont="1" applyFill="1" applyBorder="1" applyAlignment="1" applyProtection="1">
      <alignment horizontal="center" vertical="center"/>
    </xf>
    <xf numFmtId="5" fontId="7" fillId="21" borderId="38" xfId="3" applyNumberFormat="1" applyFont="1" applyFill="1" applyBorder="1" applyAlignment="1" applyProtection="1">
      <alignment horizontal="center" vertical="center"/>
    </xf>
    <xf numFmtId="0" fontId="7" fillId="4" borderId="39" xfId="0" applyFont="1" applyFill="1" applyBorder="1" applyAlignment="1" applyProtection="1">
      <alignment horizontal="left" vertical="center"/>
    </xf>
    <xf numFmtId="167" fontId="7" fillId="4" borderId="40" xfId="3" applyNumberFormat="1" applyFont="1" applyFill="1" applyBorder="1" applyAlignment="1" applyProtection="1">
      <alignment horizontal="center" vertical="center"/>
    </xf>
    <xf numFmtId="167" fontId="7" fillId="4" borderId="41" xfId="3" applyNumberFormat="1" applyFont="1" applyFill="1" applyBorder="1" applyAlignment="1" applyProtection="1">
      <alignment horizontal="center" vertical="center"/>
    </xf>
    <xf numFmtId="0" fontId="7" fillId="4" borderId="42" xfId="0" applyFont="1" applyFill="1" applyBorder="1" applyAlignment="1" applyProtection="1">
      <alignment horizontal="left" vertical="center"/>
    </xf>
    <xf numFmtId="167" fontId="7" fillId="4" borderId="43" xfId="3" applyNumberFormat="1" applyFont="1" applyFill="1" applyBorder="1" applyAlignment="1" applyProtection="1">
      <alignment horizontal="center" vertical="center"/>
    </xf>
    <xf numFmtId="167" fontId="7" fillId="4" borderId="44" xfId="3" applyNumberFormat="1" applyFont="1" applyFill="1" applyBorder="1" applyAlignment="1" applyProtection="1">
      <alignment horizontal="center" vertical="center"/>
    </xf>
    <xf numFmtId="0" fontId="10" fillId="14" borderId="48" xfId="5" applyFont="1" applyFill="1" applyBorder="1" applyAlignment="1" applyProtection="1">
      <alignment vertical="center"/>
      <protection hidden="1"/>
    </xf>
    <xf numFmtId="0" fontId="21" fillId="4" borderId="52" xfId="0" applyFont="1" applyFill="1" applyBorder="1" applyAlignment="1" applyProtection="1">
      <alignment horizontal="left" vertical="center"/>
    </xf>
    <xf numFmtId="166" fontId="11" fillId="10" borderId="55" xfId="3" applyNumberFormat="1" applyFont="1" applyFill="1" applyBorder="1" applyAlignment="1" applyProtection="1">
      <alignment horizontal="center" vertical="center"/>
      <protection hidden="1"/>
    </xf>
    <xf numFmtId="0" fontId="7" fillId="11" borderId="10" xfId="0" applyFont="1" applyFill="1" applyBorder="1" applyAlignment="1" applyProtection="1">
      <alignment horizontal="left" vertical="center"/>
    </xf>
    <xf numFmtId="3" fontId="7" fillId="11" borderId="0" xfId="0" applyNumberFormat="1" applyFont="1" applyFill="1" applyBorder="1" applyAlignment="1" applyProtection="1">
      <alignment horizontal="center" vertical="center"/>
    </xf>
    <xf numFmtId="3" fontId="7" fillId="11" borderId="56" xfId="0" applyNumberFormat="1" applyFont="1" applyFill="1" applyBorder="1" applyAlignment="1" applyProtection="1">
      <alignment horizontal="center" vertical="center"/>
    </xf>
    <xf numFmtId="0" fontId="7" fillId="21" borderId="52" xfId="0" applyFont="1" applyFill="1" applyBorder="1" applyAlignment="1" applyProtection="1">
      <alignment horizontal="left" vertical="center"/>
    </xf>
    <xf numFmtId="3" fontId="7" fillId="21" borderId="57" xfId="0" applyNumberFormat="1" applyFont="1" applyFill="1" applyBorder="1" applyAlignment="1" applyProtection="1">
      <alignment horizontal="center" vertical="center"/>
    </xf>
    <xf numFmtId="5" fontId="7" fillId="21" borderId="55" xfId="3" applyNumberFormat="1" applyFont="1" applyFill="1" applyBorder="1" applyAlignment="1" applyProtection="1">
      <alignment horizontal="center" vertical="center"/>
    </xf>
    <xf numFmtId="0" fontId="10" fillId="14" borderId="0" xfId="5" applyFont="1" applyFill="1" applyBorder="1" applyAlignment="1" applyProtection="1">
      <alignment vertical="center"/>
      <protection hidden="1"/>
    </xf>
    <xf numFmtId="0" fontId="10" fillId="14" borderId="58" xfId="5" applyFont="1" applyFill="1" applyBorder="1" applyAlignment="1" applyProtection="1">
      <alignment vertical="center"/>
      <protection hidden="1"/>
    </xf>
    <xf numFmtId="1" fontId="11" fillId="10" borderId="60" xfId="3" applyNumberFormat="1" applyFont="1" applyFill="1" applyBorder="1" applyAlignment="1" applyProtection="1">
      <alignment horizontal="center" vertical="center"/>
      <protection hidden="1"/>
    </xf>
    <xf numFmtId="3" fontId="11" fillId="10" borderId="21" xfId="3" applyNumberFormat="1" applyFont="1" applyFill="1" applyBorder="1" applyAlignment="1" applyProtection="1">
      <alignment horizontal="center" vertical="center"/>
      <protection hidden="1"/>
    </xf>
    <xf numFmtId="3" fontId="11" fillId="10" borderId="51" xfId="3" applyNumberFormat="1" applyFont="1" applyFill="1" applyBorder="1" applyAlignment="1" applyProtection="1">
      <alignment horizontal="center" vertical="center"/>
      <protection hidden="1"/>
    </xf>
    <xf numFmtId="164" fontId="8" fillId="13" borderId="55" xfId="4" applyNumberFormat="1" applyFont="1" applyFill="1" applyBorder="1" applyAlignment="1" applyProtection="1">
      <alignment horizontal="center" vertical="center" wrapText="1"/>
      <protection hidden="1"/>
    </xf>
    <xf numFmtId="0" fontId="0" fillId="0" borderId="0" xfId="0" applyFont="1" applyAlignment="1" applyProtection="1">
      <alignment vertical="center"/>
    </xf>
    <xf numFmtId="9" fontId="0" fillId="0" borderId="0" xfId="4" applyFont="1" applyAlignment="1" applyProtection="1">
      <alignment vertical="center"/>
    </xf>
    <xf numFmtId="0" fontId="2" fillId="0" borderId="10" xfId="0" applyFont="1" applyBorder="1" applyAlignment="1" applyProtection="1">
      <alignment vertical="center"/>
    </xf>
    <xf numFmtId="0" fontId="2" fillId="0" borderId="0" xfId="0" applyFont="1" applyBorder="1" applyAlignment="1" applyProtection="1">
      <alignment vertical="center"/>
    </xf>
    <xf numFmtId="0" fontId="8" fillId="13" borderId="69" xfId="0" applyFont="1" applyFill="1" applyBorder="1" applyAlignment="1" applyProtection="1">
      <alignment horizontal="center" vertical="center" wrapText="1"/>
      <protection hidden="1"/>
    </xf>
    <xf numFmtId="0" fontId="7" fillId="22" borderId="10" xfId="5" applyFont="1" applyFill="1" applyBorder="1" applyAlignment="1" applyProtection="1">
      <alignment horizontal="left" vertical="center"/>
      <protection hidden="1"/>
    </xf>
    <xf numFmtId="0" fontId="24" fillId="22" borderId="0" xfId="5" applyFont="1" applyFill="1" applyBorder="1" applyAlignment="1" applyProtection="1">
      <alignment horizontal="left" vertical="center"/>
      <protection hidden="1"/>
    </xf>
    <xf numFmtId="166" fontId="25" fillId="4" borderId="0" xfId="3" applyNumberFormat="1" applyFont="1" applyFill="1" applyBorder="1" applyAlignment="1" applyProtection="1">
      <alignment vertical="center"/>
    </xf>
    <xf numFmtId="166" fontId="25" fillId="4" borderId="56" xfId="3" applyNumberFormat="1" applyFont="1" applyFill="1" applyBorder="1" applyAlignment="1" applyProtection="1">
      <alignment horizontal="center" vertical="center"/>
    </xf>
    <xf numFmtId="0" fontId="3" fillId="23" borderId="69" xfId="5" applyFont="1" applyFill="1" applyBorder="1" applyAlignment="1" applyProtection="1">
      <alignment horizontal="center" vertical="center"/>
      <protection hidden="1"/>
    </xf>
    <xf numFmtId="0" fontId="3" fillId="23" borderId="70" xfId="5" applyFont="1" applyFill="1" applyBorder="1" applyAlignment="1" applyProtection="1">
      <alignment horizontal="center" vertical="center"/>
      <protection hidden="1"/>
    </xf>
    <xf numFmtId="0" fontId="7" fillId="13" borderId="10" xfId="0" applyFont="1" applyFill="1" applyBorder="1" applyAlignment="1" applyProtection="1">
      <alignment horizontal="center" vertical="center"/>
    </xf>
    <xf numFmtId="0" fontId="7" fillId="13" borderId="70" xfId="0" applyFont="1" applyFill="1" applyBorder="1" applyAlignment="1" applyProtection="1">
      <alignment horizontal="center" vertical="center"/>
    </xf>
    <xf numFmtId="0" fontId="7" fillId="13" borderId="71" xfId="0" applyFont="1" applyFill="1" applyBorder="1" applyAlignment="1" applyProtection="1">
      <alignment horizontal="center" vertical="center"/>
    </xf>
    <xf numFmtId="0" fontId="3" fillId="23" borderId="73" xfId="5" applyFont="1" applyFill="1" applyBorder="1" applyAlignment="1" applyProtection="1">
      <alignment horizontal="right" vertical="center"/>
      <protection hidden="1"/>
    </xf>
    <xf numFmtId="0" fontId="3" fillId="23" borderId="50" xfId="5" applyFont="1" applyFill="1" applyBorder="1" applyAlignment="1" applyProtection="1">
      <alignment horizontal="center" vertical="center"/>
      <protection hidden="1"/>
    </xf>
    <xf numFmtId="0" fontId="3" fillId="23" borderId="76" xfId="5" applyFont="1" applyFill="1" applyBorder="1" applyAlignment="1" applyProtection="1">
      <alignment horizontal="right" vertical="center"/>
      <protection hidden="1"/>
    </xf>
    <xf numFmtId="0" fontId="3" fillId="23" borderId="77" xfId="5" applyFont="1" applyFill="1" applyBorder="1" applyAlignment="1" applyProtection="1">
      <alignment horizontal="center" vertical="center"/>
      <protection hidden="1"/>
    </xf>
    <xf numFmtId="0" fontId="7" fillId="13" borderId="80" xfId="0" applyFont="1" applyFill="1" applyBorder="1" applyAlignment="1" applyProtection="1">
      <alignment horizontal="right" vertical="center"/>
    </xf>
    <xf numFmtId="9" fontId="7" fillId="13" borderId="81" xfId="4" applyFont="1" applyFill="1" applyBorder="1" applyAlignment="1" applyProtection="1">
      <alignment horizontal="center" vertical="center"/>
    </xf>
    <xf numFmtId="0" fontId="7" fillId="7" borderId="84" xfId="0" applyFont="1" applyFill="1" applyBorder="1" applyAlignment="1" applyProtection="1">
      <alignment horizontal="left" vertical="center"/>
    </xf>
    <xf numFmtId="0" fontId="5" fillId="7" borderId="85" xfId="0" applyFont="1" applyFill="1" applyBorder="1" applyAlignment="1" applyProtection="1">
      <alignment horizontal="left" vertical="center"/>
    </xf>
    <xf numFmtId="166" fontId="25" fillId="7" borderId="85" xfId="3" applyNumberFormat="1" applyFont="1" applyFill="1" applyBorder="1" applyAlignment="1" applyProtection="1">
      <alignment vertical="center"/>
    </xf>
    <xf numFmtId="166" fontId="25" fillId="7" borderId="86" xfId="3" applyNumberFormat="1" applyFont="1" applyFill="1" applyBorder="1" applyAlignment="1" applyProtection="1">
      <alignment horizontal="center" vertical="center"/>
    </xf>
    <xf numFmtId="0" fontId="7" fillId="22" borderId="87" xfId="5" applyFont="1" applyFill="1" applyBorder="1" applyAlignment="1" applyProtection="1">
      <alignment horizontal="left" vertical="center"/>
      <protection hidden="1"/>
    </xf>
    <xf numFmtId="0" fontId="24" fillId="22" borderId="88" xfId="5" applyFont="1" applyFill="1" applyBorder="1" applyAlignment="1" applyProtection="1">
      <alignment horizontal="left" vertical="center"/>
      <protection hidden="1"/>
    </xf>
    <xf numFmtId="166" fontId="25" fillId="4" borderId="88" xfId="3" applyNumberFormat="1" applyFont="1" applyFill="1" applyBorder="1" applyAlignment="1" applyProtection="1">
      <alignment vertical="center"/>
    </xf>
    <xf numFmtId="166" fontId="25" fillId="4" borderId="89" xfId="3" applyNumberFormat="1" applyFont="1" applyFill="1" applyBorder="1" applyAlignment="1" applyProtection="1">
      <alignment horizontal="center" vertical="center"/>
    </xf>
    <xf numFmtId="0" fontId="26" fillId="13" borderId="10" xfId="0" applyFont="1" applyFill="1" applyBorder="1" applyAlignment="1" applyProtection="1">
      <alignment horizontal="left" vertical="center"/>
    </xf>
    <xf numFmtId="0" fontId="26" fillId="13" borderId="0" xfId="0" applyFont="1" applyFill="1" applyBorder="1" applyAlignment="1" applyProtection="1">
      <alignment horizontal="center" vertical="center"/>
    </xf>
    <xf numFmtId="0" fontId="26" fillId="13" borderId="56" xfId="0" applyFont="1" applyFill="1" applyBorder="1" applyAlignment="1" applyProtection="1">
      <alignment horizontal="center" vertical="center"/>
    </xf>
    <xf numFmtId="0" fontId="27" fillId="0" borderId="0" xfId="0" applyFont="1" applyProtection="1"/>
    <xf numFmtId="166" fontId="11" fillId="10" borderId="93" xfId="3" applyNumberFormat="1" applyFont="1" applyFill="1" applyBorder="1" applyAlignment="1" applyProtection="1">
      <alignment horizontal="center" vertical="center"/>
      <protection hidden="1"/>
    </xf>
    <xf numFmtId="0" fontId="28" fillId="6" borderId="94" xfId="0" applyFont="1" applyFill="1" applyBorder="1" applyAlignment="1" applyProtection="1">
      <alignment horizontal="left" vertical="center"/>
    </xf>
    <xf numFmtId="3" fontId="28" fillId="6" borderId="95" xfId="0" applyNumberFormat="1" applyFont="1" applyFill="1" applyBorder="1" applyAlignment="1" applyProtection="1">
      <alignment horizontal="center" vertical="center"/>
    </xf>
    <xf numFmtId="171" fontId="28" fillId="6" borderId="96" xfId="0" applyNumberFormat="1" applyFont="1" applyFill="1" applyBorder="1" applyAlignment="1" applyProtection="1">
      <alignment horizontal="center" vertical="center"/>
    </xf>
    <xf numFmtId="0" fontId="7" fillId="24" borderId="84" xfId="0" applyFont="1" applyFill="1" applyBorder="1" applyAlignment="1" applyProtection="1">
      <alignment horizontal="left" vertical="center"/>
    </xf>
    <xf numFmtId="0" fontId="5" fillId="24" borderId="85" xfId="0" applyFont="1" applyFill="1" applyBorder="1" applyAlignment="1" applyProtection="1">
      <alignment horizontal="left" vertical="center"/>
    </xf>
    <xf numFmtId="166" fontId="25" fillId="24" borderId="85" xfId="3" applyNumberFormat="1" applyFont="1" applyFill="1" applyBorder="1" applyAlignment="1" applyProtection="1">
      <alignment vertical="center"/>
    </xf>
    <xf numFmtId="166" fontId="25" fillId="24" borderId="86" xfId="3" applyNumberFormat="1" applyFont="1" applyFill="1" applyBorder="1" applyAlignment="1" applyProtection="1">
      <alignment horizontal="center" vertical="center"/>
    </xf>
    <xf numFmtId="0" fontId="7" fillId="7" borderId="52" xfId="0" applyFont="1" applyFill="1" applyBorder="1" applyAlignment="1" applyProtection="1">
      <alignment horizontal="left" vertical="center"/>
    </xf>
    <xf numFmtId="0" fontId="5" fillId="7" borderId="57" xfId="0" applyFont="1" applyFill="1" applyBorder="1" applyAlignment="1" applyProtection="1">
      <alignment horizontal="left" vertical="center"/>
    </xf>
    <xf numFmtId="166" fontId="25" fillId="7" borderId="57" xfId="3" applyNumberFormat="1" applyFont="1" applyFill="1" applyBorder="1" applyAlignment="1" applyProtection="1">
      <alignment vertical="center"/>
    </xf>
    <xf numFmtId="166" fontId="25" fillId="7" borderId="55" xfId="3" applyNumberFormat="1" applyFont="1" applyFill="1" applyBorder="1" applyAlignment="1" applyProtection="1">
      <alignment horizontal="center" vertical="center"/>
    </xf>
    <xf numFmtId="0" fontId="7" fillId="22" borderId="0" xfId="5" applyFont="1" applyFill="1" applyBorder="1" applyAlignment="1" applyProtection="1">
      <alignment horizontal="left" vertical="center"/>
      <protection hidden="1"/>
    </xf>
    <xf numFmtId="0" fontId="8" fillId="13" borderId="17" xfId="0" applyFont="1" applyFill="1" applyBorder="1" applyAlignment="1" applyProtection="1">
      <alignment horizontal="center" vertical="center" wrapText="1"/>
      <protection hidden="1"/>
    </xf>
    <xf numFmtId="9" fontId="10" fillId="10" borderId="99" xfId="3" applyNumberFormat="1" applyFont="1" applyFill="1" applyBorder="1" applyAlignment="1" applyProtection="1">
      <alignment horizontal="center" vertical="center"/>
      <protection hidden="1"/>
    </xf>
    <xf numFmtId="9" fontId="10" fillId="10" borderId="101" xfId="3" applyNumberFormat="1" applyFont="1" applyFill="1" applyBorder="1" applyAlignment="1" applyProtection="1">
      <alignment horizontal="center" vertical="center"/>
      <protection hidden="1"/>
    </xf>
    <xf numFmtId="0" fontId="7" fillId="4" borderId="52" xfId="0" applyFont="1" applyFill="1" applyBorder="1" applyAlignment="1" applyProtection="1">
      <alignment horizontal="left" vertical="center"/>
    </xf>
    <xf numFmtId="167" fontId="7" fillId="4" borderId="57" xfId="3" applyNumberFormat="1" applyFont="1" applyFill="1" applyBorder="1" applyAlignment="1" applyProtection="1">
      <alignment horizontal="center" vertical="center"/>
    </xf>
    <xf numFmtId="167" fontId="7" fillId="4" borderId="55" xfId="3" applyNumberFormat="1" applyFont="1" applyFill="1" applyBorder="1" applyAlignment="1" applyProtection="1">
      <alignment horizontal="center" vertical="center"/>
    </xf>
    <xf numFmtId="0" fontId="30" fillId="8" borderId="52" xfId="0" applyFont="1" applyFill="1" applyBorder="1" applyAlignment="1" applyProtection="1">
      <alignment horizontal="left" vertical="center"/>
    </xf>
    <xf numFmtId="0" fontId="4" fillId="8" borderId="57" xfId="0" applyFont="1" applyFill="1" applyBorder="1" applyAlignment="1" applyProtection="1">
      <alignment horizontal="center" vertical="center"/>
    </xf>
    <xf numFmtId="166" fontId="30" fillId="8" borderId="57" xfId="0" applyNumberFormat="1" applyFont="1" applyFill="1" applyBorder="1" applyAlignment="1" applyProtection="1">
      <alignment vertical="center"/>
    </xf>
    <xf numFmtId="166" fontId="30" fillId="8" borderId="55" xfId="0" applyNumberFormat="1" applyFont="1" applyFill="1" applyBorder="1" applyAlignment="1" applyProtection="1">
      <alignment horizontal="center" vertical="center"/>
    </xf>
    <xf numFmtId="0" fontId="7" fillId="13" borderId="18" xfId="0" applyFont="1" applyFill="1" applyBorder="1" applyAlignment="1" applyProtection="1">
      <alignment horizontal="center" vertical="center"/>
    </xf>
    <xf numFmtId="0" fontId="7" fillId="6" borderId="52" xfId="0" applyFont="1" applyFill="1" applyBorder="1" applyAlignment="1" applyProtection="1">
      <alignment horizontal="left" vertical="center"/>
    </xf>
    <xf numFmtId="3" fontId="7" fillId="6" borderId="57" xfId="0" applyNumberFormat="1" applyFont="1" applyFill="1" applyBorder="1" applyAlignment="1" applyProtection="1">
      <alignment horizontal="center" vertical="center"/>
    </xf>
    <xf numFmtId="171" fontId="7" fillId="6" borderId="57" xfId="0" applyNumberFormat="1" applyFont="1" applyFill="1" applyBorder="1" applyAlignment="1" applyProtection="1">
      <alignment horizontal="center" vertical="center"/>
    </xf>
    <xf numFmtId="171" fontId="7" fillId="6" borderId="55" xfId="0" applyNumberFormat="1" applyFont="1" applyFill="1" applyBorder="1" applyAlignment="1" applyProtection="1">
      <alignment horizontal="center" vertical="center"/>
    </xf>
    <xf numFmtId="0" fontId="0" fillId="25" borderId="105" xfId="0" applyFont="1" applyFill="1" applyBorder="1" applyAlignment="1" applyProtection="1">
      <alignment horizontal="left" vertical="center"/>
    </xf>
    <xf numFmtId="166" fontId="10" fillId="10" borderId="106" xfId="3" applyNumberFormat="1" applyFont="1" applyFill="1" applyBorder="1" applyAlignment="1" applyProtection="1">
      <alignment horizontal="center" vertical="center"/>
      <protection hidden="1"/>
    </xf>
    <xf numFmtId="0" fontId="7" fillId="13" borderId="107" xfId="0" applyFont="1" applyFill="1" applyBorder="1" applyAlignment="1" applyProtection="1">
      <alignment horizontal="center" vertical="center"/>
    </xf>
    <xf numFmtId="0" fontId="7" fillId="13" borderId="108" xfId="0" applyFont="1" applyFill="1" applyBorder="1" applyAlignment="1" applyProtection="1">
      <alignment horizontal="center" vertical="center"/>
    </xf>
    <xf numFmtId="0" fontId="0" fillId="25" borderId="109" xfId="0" applyFont="1" applyFill="1" applyBorder="1" applyAlignment="1" applyProtection="1">
      <alignment horizontal="left" vertical="center"/>
    </xf>
    <xf numFmtId="0" fontId="0" fillId="25" borderId="114" xfId="0" applyFont="1" applyFill="1" applyBorder="1" applyAlignment="1" applyProtection="1">
      <alignment horizontal="left" vertical="center"/>
    </xf>
    <xf numFmtId="9" fontId="10" fillId="10" borderId="67" xfId="3" applyNumberFormat="1" applyFont="1" applyFill="1" applyBorder="1" applyAlignment="1" applyProtection="1">
      <alignment horizontal="center" vertical="center"/>
      <protection hidden="1"/>
    </xf>
    <xf numFmtId="0" fontId="7" fillId="0" borderId="0" xfId="0" applyFont="1"/>
    <xf numFmtId="0" fontId="2" fillId="0" borderId="0" xfId="0" applyFont="1" applyAlignment="1">
      <alignment horizontal="left"/>
    </xf>
    <xf numFmtId="0" fontId="0" fillId="0" borderId="0" xfId="0" applyAlignment="1">
      <alignment horizontal="center"/>
    </xf>
    <xf numFmtId="44" fontId="0" fillId="12" borderId="8" xfId="3" applyFont="1" applyFill="1" applyBorder="1" applyAlignment="1">
      <alignment horizontal="center"/>
    </xf>
    <xf numFmtId="44" fontId="0" fillId="12" borderId="9" xfId="3" applyFont="1" applyFill="1" applyBorder="1" applyAlignment="1">
      <alignment horizontal="center"/>
    </xf>
    <xf numFmtId="0" fontId="8" fillId="13" borderId="70" xfId="0" applyFont="1" applyFill="1" applyBorder="1" applyAlignment="1" applyProtection="1">
      <alignment horizontal="center" vertical="center" wrapText="1"/>
      <protection hidden="1"/>
    </xf>
    <xf numFmtId="0" fontId="8" fillId="13" borderId="72" xfId="0" applyFont="1" applyFill="1" applyBorder="1" applyAlignment="1" applyProtection="1">
      <alignment horizontal="center" vertical="center" wrapText="1"/>
      <protection hidden="1"/>
    </xf>
    <xf numFmtId="0" fontId="2" fillId="0" borderId="0" xfId="0" applyFont="1" applyProtection="1"/>
    <xf numFmtId="0" fontId="12" fillId="0" borderId="0" xfId="0" applyFont="1" applyProtection="1"/>
    <xf numFmtId="0" fontId="0" fillId="0" borderId="0" xfId="0" applyProtection="1"/>
    <xf numFmtId="0" fontId="32" fillId="0" borderId="0" xfId="0" applyFont="1" applyProtection="1"/>
    <xf numFmtId="0" fontId="14" fillId="0" borderId="0" xfId="0" applyFont="1" applyProtection="1"/>
    <xf numFmtId="0" fontId="15" fillId="0" borderId="0" xfId="0" applyFont="1" applyProtection="1"/>
    <xf numFmtId="3" fontId="10" fillId="9" borderId="20" xfId="5" applyNumberFormat="1" applyFont="1" applyFill="1" applyBorder="1" applyAlignment="1" applyProtection="1">
      <alignment horizontal="center" vertical="center"/>
    </xf>
    <xf numFmtId="3" fontId="10" fillId="9" borderId="17" xfId="5" applyNumberFormat="1" applyFont="1" applyFill="1" applyBorder="1" applyAlignment="1" applyProtection="1">
      <alignment horizontal="center" vertical="center"/>
    </xf>
    <xf numFmtId="3" fontId="10" fillId="9" borderId="25" xfId="5" applyNumberFormat="1" applyFont="1" applyFill="1" applyBorder="1" applyAlignment="1" applyProtection="1">
      <alignment horizontal="center" vertical="center"/>
    </xf>
    <xf numFmtId="3" fontId="10" fillId="9" borderId="28" xfId="5" applyNumberFormat="1" applyFont="1" applyFill="1" applyBorder="1" applyAlignment="1" applyProtection="1">
      <alignment horizontal="center" vertical="center"/>
    </xf>
    <xf numFmtId="0" fontId="6" fillId="0" borderId="0" xfId="0" applyFont="1" applyProtection="1"/>
    <xf numFmtId="0" fontId="19" fillId="0" borderId="0" xfId="0" applyFont="1" applyProtection="1"/>
    <xf numFmtId="0" fontId="20" fillId="0" borderId="0" xfId="0" applyFont="1" applyProtection="1"/>
    <xf numFmtId="3" fontId="10" fillId="9" borderId="50" xfId="5" applyNumberFormat="1" applyFont="1" applyFill="1" applyBorder="1" applyAlignment="1" applyProtection="1">
      <alignment horizontal="center" vertical="center"/>
    </xf>
    <xf numFmtId="3" fontId="10" fillId="9" borderId="53" xfId="5" applyNumberFormat="1" applyFont="1" applyFill="1" applyBorder="1" applyAlignment="1" applyProtection="1">
      <alignment horizontal="center" vertical="center"/>
    </xf>
    <xf numFmtId="3" fontId="10" fillId="9" borderId="54" xfId="5" applyNumberFormat="1" applyFont="1" applyFill="1" applyBorder="1" applyAlignment="1" applyProtection="1">
      <alignment horizontal="center" vertical="center"/>
    </xf>
    <xf numFmtId="9" fontId="19" fillId="0" borderId="0" xfId="4" applyFont="1" applyProtection="1"/>
    <xf numFmtId="9" fontId="2" fillId="0" borderId="0" xfId="4" applyFont="1" applyProtection="1"/>
    <xf numFmtId="0" fontId="22" fillId="0" borderId="0" xfId="0" applyFont="1" applyProtection="1"/>
    <xf numFmtId="168" fontId="19" fillId="0" borderId="0" xfId="0" applyNumberFormat="1" applyFont="1" applyProtection="1"/>
    <xf numFmtId="3" fontId="10" fillId="4" borderId="59" xfId="5" applyNumberFormat="1" applyFont="1" applyFill="1" applyBorder="1" applyAlignment="1" applyProtection="1">
      <alignment horizontal="center" vertical="center"/>
    </xf>
    <xf numFmtId="3" fontId="10" fillId="4" borderId="20" xfId="5" applyNumberFormat="1" applyFont="1" applyFill="1" applyBorder="1" applyAlignment="1" applyProtection="1">
      <alignment horizontal="center" vertical="center"/>
    </xf>
    <xf numFmtId="0" fontId="0" fillId="0" borderId="10" xfId="0" applyBorder="1" applyProtection="1"/>
    <xf numFmtId="0" fontId="0" fillId="0" borderId="0" xfId="0" applyBorder="1" applyProtection="1"/>
    <xf numFmtId="0" fontId="0" fillId="0" borderId="56" xfId="0" applyBorder="1" applyProtection="1"/>
    <xf numFmtId="3" fontId="10" fillId="9" borderId="49" xfId="5" applyNumberFormat="1" applyFont="1" applyFill="1" applyBorder="1" applyAlignment="1" applyProtection="1">
      <alignment horizontal="center" vertical="center"/>
    </xf>
    <xf numFmtId="9" fontId="10" fillId="0" borderId="0" xfId="4" applyFont="1" applyFill="1" applyBorder="1" applyAlignment="1" applyProtection="1">
      <alignment horizontal="center" vertical="center" wrapText="1"/>
    </xf>
    <xf numFmtId="0" fontId="10" fillId="0" borderId="63" xfId="0" applyFont="1" applyFill="1" applyBorder="1" applyAlignment="1" applyProtection="1">
      <alignment horizontal="left" vertical="center" wrapText="1"/>
    </xf>
    <xf numFmtId="164" fontId="10" fillId="0" borderId="64" xfId="4" applyNumberFormat="1" applyFont="1" applyFill="1" applyBorder="1" applyAlignment="1" applyProtection="1">
      <alignment horizontal="center" vertical="center" wrapText="1"/>
    </xf>
    <xf numFmtId="10" fontId="0" fillId="0" borderId="0" xfId="0" applyNumberFormat="1" applyBorder="1" applyProtection="1"/>
    <xf numFmtId="164" fontId="0" fillId="0" borderId="0" xfId="0" applyNumberFormat="1" applyFont="1" applyAlignment="1" applyProtection="1">
      <alignment vertical="center"/>
    </xf>
    <xf numFmtId="9" fontId="10" fillId="0" borderId="1" xfId="0" applyNumberFormat="1" applyFont="1" applyFill="1" applyBorder="1" applyAlignment="1" applyProtection="1">
      <alignment horizontal="center" vertical="center" wrapText="1"/>
    </xf>
    <xf numFmtId="164" fontId="2" fillId="10" borderId="0" xfId="4" applyNumberFormat="1" applyFont="1" applyFill="1" applyAlignment="1" applyProtection="1">
      <alignment vertical="center"/>
    </xf>
    <xf numFmtId="0" fontId="19" fillId="0" borderId="63" xfId="0" applyFont="1" applyFill="1" applyBorder="1" applyAlignment="1" applyProtection="1">
      <alignment horizontal="left" vertical="center" wrapText="1"/>
    </xf>
    <xf numFmtId="164" fontId="19" fillId="0" borderId="65" xfId="4" applyNumberFormat="1" applyFont="1" applyFill="1" applyBorder="1" applyAlignment="1" applyProtection="1">
      <alignment horizontal="center" vertical="center" wrapText="1"/>
    </xf>
    <xf numFmtId="164" fontId="0" fillId="0" borderId="0" xfId="0" applyNumberFormat="1" applyBorder="1" applyProtection="1"/>
    <xf numFmtId="0" fontId="10" fillId="0" borderId="66" xfId="0" applyFont="1" applyFill="1" applyBorder="1" applyAlignment="1" applyProtection="1">
      <alignment horizontal="left" vertical="center" wrapText="1"/>
    </xf>
    <xf numFmtId="164" fontId="10" fillId="0" borderId="67" xfId="4" applyNumberFormat="1" applyFont="1" applyFill="1" applyBorder="1" applyAlignment="1" applyProtection="1">
      <alignment horizontal="center" vertical="center" wrapText="1"/>
    </xf>
    <xf numFmtId="0" fontId="10" fillId="0" borderId="10" xfId="0" applyFont="1" applyFill="1" applyBorder="1" applyAlignment="1" applyProtection="1">
      <alignment horizontal="left" vertical="center" wrapText="1"/>
    </xf>
    <xf numFmtId="164" fontId="10" fillId="0" borderId="0" xfId="4" applyNumberFormat="1" applyFont="1" applyFill="1" applyBorder="1" applyAlignment="1" applyProtection="1">
      <alignment horizontal="center" vertical="center" wrapText="1"/>
    </xf>
    <xf numFmtId="0" fontId="8" fillId="0" borderId="66" xfId="0" applyFont="1" applyFill="1" applyBorder="1" applyAlignment="1" applyProtection="1">
      <alignment vertical="center" wrapText="1"/>
    </xf>
    <xf numFmtId="169" fontId="8" fillId="0" borderId="68" xfId="3" applyNumberFormat="1" applyFont="1" applyFill="1" applyBorder="1" applyAlignment="1" applyProtection="1">
      <alignment horizontal="center" vertical="center" wrapText="1"/>
    </xf>
    <xf numFmtId="0" fontId="0" fillId="0" borderId="40" xfId="0" applyBorder="1" applyProtection="1"/>
    <xf numFmtId="0" fontId="0" fillId="0" borderId="41" xfId="0" applyBorder="1" applyProtection="1"/>
    <xf numFmtId="0" fontId="10" fillId="0" borderId="90" xfId="0" applyFont="1" applyFill="1" applyBorder="1" applyAlignment="1" applyProtection="1">
      <alignment horizontal="left" vertical="center" wrapText="1"/>
    </xf>
    <xf numFmtId="3" fontId="10" fillId="4" borderId="91" xfId="5" applyNumberFormat="1" applyFont="1" applyFill="1" applyBorder="1" applyAlignment="1" applyProtection="1">
      <alignment horizontal="center" vertical="center"/>
    </xf>
    <xf numFmtId="3" fontId="10" fillId="9" borderId="92" xfId="5" applyNumberFormat="1" applyFont="1" applyFill="1" applyBorder="1" applyAlignment="1" applyProtection="1">
      <alignment horizontal="center" vertical="center"/>
    </xf>
    <xf numFmtId="168" fontId="29" fillId="9" borderId="97" xfId="3" applyNumberFormat="1" applyFont="1" applyFill="1" applyBorder="1" applyAlignment="1" applyProtection="1">
      <alignment horizontal="center" vertical="center"/>
    </xf>
    <xf numFmtId="168" fontId="29" fillId="9" borderId="56" xfId="3" applyNumberFormat="1" applyFont="1" applyFill="1" applyBorder="1" applyAlignment="1" applyProtection="1">
      <alignment horizontal="center" vertical="center"/>
    </xf>
    <xf numFmtId="0" fontId="10" fillId="0" borderId="98" xfId="0" applyFont="1" applyFill="1" applyBorder="1" applyAlignment="1" applyProtection="1">
      <alignment horizontal="left" vertical="center" wrapText="1"/>
    </xf>
    <xf numFmtId="0" fontId="10" fillId="0" borderId="100" xfId="0" applyFont="1" applyFill="1" applyBorder="1" applyAlignment="1" applyProtection="1">
      <alignment horizontal="left" vertical="center" wrapText="1"/>
    </xf>
    <xf numFmtId="168" fontId="29" fillId="9" borderId="41" xfId="3" applyNumberFormat="1" applyFont="1" applyFill="1" applyBorder="1" applyAlignment="1" applyProtection="1">
      <alignment horizontal="center" vertical="center"/>
    </xf>
    <xf numFmtId="9" fontId="10" fillId="4" borderId="102" xfId="4" applyFont="1" applyFill="1" applyBorder="1" applyAlignment="1" applyProtection="1">
      <alignment horizontal="center" vertical="center"/>
    </xf>
    <xf numFmtId="9" fontId="10" fillId="9" borderId="17" xfId="5" applyNumberFormat="1" applyFont="1" applyFill="1" applyBorder="1" applyAlignment="1" applyProtection="1">
      <alignment horizontal="center" vertical="center"/>
    </xf>
    <xf numFmtId="9" fontId="10" fillId="9" borderId="64" xfId="4" applyFont="1" applyFill="1" applyBorder="1" applyAlignment="1" applyProtection="1">
      <alignment horizontal="center" vertical="center"/>
    </xf>
    <xf numFmtId="9" fontId="10" fillId="0" borderId="110" xfId="4" applyFont="1" applyFill="1" applyBorder="1" applyAlignment="1" applyProtection="1">
      <alignment horizontal="center" vertical="center" wrapText="1"/>
    </xf>
    <xf numFmtId="9" fontId="10" fillId="9" borderId="111" xfId="4" applyFont="1" applyFill="1" applyBorder="1" applyAlignment="1" applyProtection="1">
      <alignment horizontal="center" vertical="center"/>
    </xf>
    <xf numFmtId="0" fontId="10" fillId="0" borderId="112" xfId="0" applyFont="1" applyFill="1" applyBorder="1" applyAlignment="1" applyProtection="1">
      <alignment horizontal="left" vertical="center" wrapText="1"/>
    </xf>
    <xf numFmtId="9" fontId="10" fillId="0" borderId="113" xfId="4" applyFont="1" applyFill="1" applyBorder="1" applyAlignment="1" applyProtection="1">
      <alignment horizontal="center" vertical="center" wrapText="1"/>
    </xf>
    <xf numFmtId="44" fontId="0" fillId="0" borderId="0" xfId="3" applyFont="1" applyProtection="1"/>
    <xf numFmtId="0" fontId="19" fillId="10" borderId="0" xfId="0" applyFont="1" applyFill="1" applyAlignment="1" applyProtection="1">
      <alignment vertical="center"/>
    </xf>
    <xf numFmtId="0" fontId="0" fillId="26" borderId="4" xfId="0" applyFill="1" applyBorder="1" applyAlignment="1" applyProtection="1">
      <alignment horizontal="center"/>
      <protection locked="0"/>
    </xf>
    <xf numFmtId="44" fontId="0" fillId="26" borderId="4" xfId="3" applyFont="1" applyFill="1" applyBorder="1" applyAlignment="1" applyProtection="1">
      <alignment horizontal="center"/>
      <protection locked="0"/>
    </xf>
    <xf numFmtId="0" fontId="0" fillId="11" borderId="7" xfId="0" applyFill="1" applyBorder="1" applyAlignment="1">
      <alignment horizontal="left" indent="2"/>
    </xf>
    <xf numFmtId="0" fontId="0" fillId="11" borderId="9" xfId="0" applyFill="1" applyBorder="1" applyAlignment="1">
      <alignment horizontal="left" indent="2"/>
    </xf>
    <xf numFmtId="0" fontId="19" fillId="11" borderId="7" xfId="0" applyFont="1" applyFill="1" applyBorder="1" applyAlignment="1">
      <alignment horizontal="left" indent="2"/>
    </xf>
    <xf numFmtId="0" fontId="30" fillId="2" borderId="3" xfId="0" applyFont="1" applyFill="1" applyBorder="1" applyAlignment="1">
      <alignment horizontal="center"/>
    </xf>
    <xf numFmtId="0" fontId="0" fillId="0" borderId="116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20" xfId="0" applyBorder="1" applyAlignment="1">
      <alignment horizontal="center"/>
    </xf>
    <xf numFmtId="44" fontId="0" fillId="26" borderId="5" xfId="3" applyFont="1" applyFill="1" applyBorder="1" applyAlignment="1" applyProtection="1">
      <alignment horizontal="center"/>
      <protection locked="0"/>
    </xf>
    <xf numFmtId="0" fontId="0" fillId="26" borderId="3" xfId="0" applyFill="1" applyBorder="1" applyAlignment="1" applyProtection="1">
      <alignment horizontal="center"/>
      <protection locked="0"/>
    </xf>
    <xf numFmtId="2" fontId="0" fillId="26" borderId="3" xfId="0" applyNumberFormat="1" applyFill="1" applyBorder="1" applyAlignment="1" applyProtection="1">
      <alignment horizontal="center"/>
      <protection locked="0"/>
    </xf>
    <xf numFmtId="0" fontId="0" fillId="26" borderId="5" xfId="0" applyFill="1" applyBorder="1" applyAlignment="1" applyProtection="1">
      <alignment horizontal="center"/>
      <protection locked="0"/>
    </xf>
    <xf numFmtId="0" fontId="7" fillId="12" borderId="2" xfId="0" applyFont="1" applyFill="1" applyBorder="1" applyAlignment="1">
      <alignment horizontal="center"/>
    </xf>
    <xf numFmtId="0" fontId="7" fillId="4" borderId="125" xfId="0" applyFont="1" applyFill="1" applyBorder="1" applyAlignment="1"/>
    <xf numFmtId="0" fontId="7" fillId="4" borderId="126" xfId="0" applyFont="1" applyFill="1" applyBorder="1" applyAlignment="1"/>
    <xf numFmtId="0" fontId="0" fillId="4" borderId="126" xfId="0" applyFill="1" applyBorder="1" applyAlignment="1">
      <alignment horizontal="center"/>
    </xf>
    <xf numFmtId="0" fontId="0" fillId="4" borderId="127" xfId="0" applyFill="1" applyBorder="1" applyAlignment="1">
      <alignment horizontal="center"/>
    </xf>
    <xf numFmtId="0" fontId="0" fillId="0" borderId="0" xfId="0" applyFill="1" applyBorder="1"/>
    <xf numFmtId="0" fontId="0" fillId="0" borderId="0" xfId="0" applyFill="1" applyBorder="1" applyProtection="1">
      <protection locked="0"/>
    </xf>
    <xf numFmtId="0" fontId="7" fillId="0" borderId="0" xfId="0" applyFont="1" applyFill="1" applyBorder="1"/>
    <xf numFmtId="164" fontId="0" fillId="0" borderId="0" xfId="0" applyNumberFormat="1" applyFill="1" applyBorder="1"/>
    <xf numFmtId="0" fontId="0" fillId="0" borderId="0" xfId="0" applyFill="1" applyBorder="1" applyProtection="1">
      <protection hidden="1"/>
    </xf>
    <xf numFmtId="9" fontId="0" fillId="0" borderId="0" xfId="0" applyNumberFormat="1" applyBorder="1" applyAlignment="1">
      <alignment horizontal="center"/>
    </xf>
    <xf numFmtId="0" fontId="0" fillId="0" borderId="6" xfId="0" applyBorder="1" applyAlignment="1">
      <alignment horizontal="center"/>
    </xf>
    <xf numFmtId="44" fontId="8" fillId="10" borderId="0" xfId="3" applyFont="1" applyFill="1" applyBorder="1" applyAlignment="1" applyProtection="1">
      <alignment horizontal="center" wrapText="1"/>
    </xf>
    <xf numFmtId="44" fontId="8" fillId="10" borderId="0" xfId="3" applyFont="1" applyFill="1" applyBorder="1" applyAlignment="1" applyProtection="1">
      <alignment horizontal="center"/>
    </xf>
    <xf numFmtId="44" fontId="8" fillId="12" borderId="130" xfId="3" applyNumberFormat="1" applyFont="1" applyFill="1" applyBorder="1" applyAlignment="1" applyProtection="1">
      <alignment horizontal="center"/>
      <protection hidden="1"/>
    </xf>
    <xf numFmtId="0" fontId="0" fillId="0" borderId="117" xfId="0" applyBorder="1" applyAlignment="1" applyProtection="1">
      <alignment horizontal="left"/>
      <protection locked="0"/>
    </xf>
    <xf numFmtId="0" fontId="0" fillId="0" borderId="118" xfId="0" applyBorder="1" applyAlignment="1" applyProtection="1">
      <alignment horizontal="left"/>
      <protection locked="0"/>
    </xf>
    <xf numFmtId="0" fontId="0" fillId="0" borderId="118" xfId="0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left"/>
      <protection locked="0"/>
    </xf>
    <xf numFmtId="0" fontId="0" fillId="0" borderId="0" xfId="0" applyBorder="1" applyAlignment="1" applyProtection="1">
      <alignment horizontal="left"/>
      <protection locked="0"/>
    </xf>
    <xf numFmtId="0" fontId="0" fillId="0" borderId="0" xfId="0" applyBorder="1" applyAlignment="1" applyProtection="1">
      <alignment horizontal="center"/>
      <protection locked="0"/>
    </xf>
    <xf numFmtId="9" fontId="0" fillId="26" borderId="122" xfId="0" applyNumberFormat="1" applyFill="1" applyBorder="1" applyAlignment="1" applyProtection="1">
      <alignment horizontal="center"/>
      <protection locked="0"/>
    </xf>
    <xf numFmtId="44" fontId="0" fillId="0" borderId="0" xfId="0" applyNumberFormat="1" applyFill="1" applyBorder="1" applyAlignment="1" applyProtection="1">
      <alignment horizontal="center"/>
      <protection locked="0"/>
    </xf>
    <xf numFmtId="44" fontId="0" fillId="26" borderId="4" xfId="0" applyNumberFormat="1" applyFill="1" applyBorder="1" applyAlignment="1" applyProtection="1">
      <alignment horizontal="center"/>
      <protection locked="0"/>
    </xf>
    <xf numFmtId="44" fontId="0" fillId="26" borderId="121" xfId="0" applyNumberFormat="1" applyFill="1" applyBorder="1" applyAlignment="1" applyProtection="1">
      <alignment horizontal="center"/>
      <protection locked="0"/>
    </xf>
    <xf numFmtId="44" fontId="19" fillId="0" borderId="3" xfId="3" applyNumberFormat="1" applyFont="1" applyFill="1" applyBorder="1" applyAlignment="1" applyProtection="1">
      <alignment horizontal="center"/>
      <protection hidden="1"/>
    </xf>
    <xf numFmtId="0" fontId="7" fillId="0" borderId="0" xfId="1" applyFill="1" applyBorder="1"/>
    <xf numFmtId="0" fontId="31" fillId="4" borderId="126" xfId="2" applyFill="1" applyBorder="1" applyAlignment="1">
      <alignment horizontal="center"/>
    </xf>
    <xf numFmtId="0" fontId="31" fillId="4" borderId="127" xfId="2" applyFill="1" applyBorder="1" applyAlignment="1">
      <alignment horizontal="center"/>
    </xf>
    <xf numFmtId="0" fontId="31" fillId="0" borderId="0" xfId="2" applyFill="1" applyBorder="1"/>
    <xf numFmtId="0" fontId="31" fillId="12" borderId="125" xfId="2" applyFill="1" applyBorder="1" applyAlignment="1"/>
    <xf numFmtId="0" fontId="31" fillId="12" borderId="126" xfId="2" applyFill="1" applyBorder="1" applyAlignment="1"/>
    <xf numFmtId="44" fontId="31" fillId="12" borderId="126" xfId="2" applyNumberFormat="1" applyFill="1" applyBorder="1" applyAlignment="1" applyProtection="1">
      <alignment horizontal="center"/>
      <protection hidden="1"/>
    </xf>
    <xf numFmtId="0" fontId="31" fillId="0" borderId="0" xfId="2" applyFill="1" applyBorder="1" applyProtection="1">
      <protection hidden="1"/>
    </xf>
    <xf numFmtId="0" fontId="0" fillId="11" borderId="7" xfId="0" applyFill="1" applyBorder="1" applyAlignment="1">
      <alignment horizontal="left"/>
    </xf>
    <xf numFmtId="0" fontId="2" fillId="0" borderId="115" xfId="0" applyFont="1" applyBorder="1" applyAlignment="1"/>
    <xf numFmtId="0" fontId="2" fillId="0" borderId="116" xfId="0" applyFont="1" applyBorder="1" applyAlignment="1"/>
    <xf numFmtId="0" fontId="3" fillId="0" borderId="130" xfId="0" applyFont="1" applyBorder="1" applyAlignment="1" applyProtection="1">
      <alignment horizontal="center" vertical="center"/>
      <protection hidden="1"/>
    </xf>
    <xf numFmtId="0" fontId="5" fillId="0" borderId="130" xfId="0" applyFont="1" applyBorder="1" applyAlignment="1" applyProtection="1">
      <alignment horizontal="center" vertical="center"/>
      <protection hidden="1"/>
    </xf>
    <xf numFmtId="0" fontId="3" fillId="0" borderId="2" xfId="0" applyNumberFormat="1" applyFont="1" applyFill="1" applyBorder="1" applyAlignment="1" applyProtection="1">
      <alignment horizontal="center" vertical="center"/>
      <protection hidden="1"/>
    </xf>
    <xf numFmtId="0" fontId="3" fillId="0" borderId="2" xfId="0" applyFont="1" applyBorder="1" applyAlignment="1" applyProtection="1">
      <alignment horizontal="center" vertical="center"/>
      <protection hidden="1"/>
    </xf>
    <xf numFmtId="9" fontId="19" fillId="11" borderId="1" xfId="4" applyFont="1" applyFill="1" applyBorder="1" applyAlignment="1" applyProtection="1">
      <alignment horizontal="center"/>
    </xf>
    <xf numFmtId="44" fontId="0" fillId="10" borderId="5" xfId="3" applyFont="1" applyFill="1" applyBorder="1" applyAlignment="1" applyProtection="1">
      <alignment horizontal="center"/>
      <protection hidden="1"/>
    </xf>
    <xf numFmtId="44" fontId="0" fillId="0" borderId="4" xfId="3" applyFont="1" applyFill="1" applyBorder="1" applyAlignment="1" applyProtection="1">
      <alignment horizontal="center"/>
      <protection hidden="1"/>
    </xf>
    <xf numFmtId="44" fontId="19" fillId="10" borderId="121" xfId="3" applyFont="1" applyFill="1" applyBorder="1" applyAlignment="1" applyProtection="1">
      <alignment horizontal="center" wrapText="1"/>
      <protection hidden="1"/>
    </xf>
    <xf numFmtId="44" fontId="19" fillId="10" borderId="4" xfId="3" applyFont="1" applyFill="1" applyBorder="1" applyAlignment="1" applyProtection="1">
      <alignment horizontal="center" wrapText="1"/>
      <protection hidden="1"/>
    </xf>
    <xf numFmtId="170" fontId="0" fillId="0" borderId="4" xfId="0" applyNumberFormat="1" applyFill="1" applyBorder="1" applyAlignment="1" applyProtection="1">
      <alignment horizontal="center"/>
      <protection hidden="1"/>
    </xf>
    <xf numFmtId="44" fontId="7" fillId="12" borderId="2" xfId="0" applyNumberFormat="1" applyFont="1" applyFill="1" applyBorder="1" applyAlignment="1" applyProtection="1">
      <alignment horizontal="center"/>
      <protection hidden="1"/>
    </xf>
    <xf numFmtId="44" fontId="31" fillId="12" borderId="2" xfId="2" applyNumberFormat="1" applyFill="1" applyBorder="1" applyAlignment="1" applyProtection="1">
      <alignment horizontal="center"/>
      <protection hidden="1"/>
    </xf>
    <xf numFmtId="44" fontId="0" fillId="0" borderId="121" xfId="3" applyFont="1" applyBorder="1" applyAlignment="1" applyProtection="1">
      <alignment horizontal="center"/>
      <protection hidden="1"/>
    </xf>
    <xf numFmtId="44" fontId="0" fillId="0" borderId="4" xfId="3" applyFont="1" applyBorder="1" applyAlignment="1" applyProtection="1">
      <alignment horizontal="center"/>
      <protection hidden="1"/>
    </xf>
    <xf numFmtId="44" fontId="0" fillId="0" borderId="122" xfId="3" applyFont="1" applyBorder="1" applyAlignment="1" applyProtection="1">
      <alignment horizontal="center"/>
      <protection hidden="1"/>
    </xf>
    <xf numFmtId="44" fontId="0" fillId="0" borderId="3" xfId="3" applyFont="1" applyBorder="1" applyAlignment="1" applyProtection="1">
      <alignment horizontal="center"/>
      <protection hidden="1"/>
    </xf>
    <xf numFmtId="44" fontId="0" fillId="0" borderId="5" xfId="3" applyFont="1" applyBorder="1" applyAlignment="1" applyProtection="1">
      <alignment horizontal="center"/>
      <protection hidden="1"/>
    </xf>
    <xf numFmtId="44" fontId="7" fillId="12" borderId="2" xfId="3" applyFont="1" applyFill="1" applyBorder="1" applyAlignment="1" applyProtection="1">
      <alignment horizontal="center"/>
      <protection hidden="1"/>
    </xf>
    <xf numFmtId="9" fontId="7" fillId="5" borderId="2" xfId="4" applyFont="1" applyFill="1" applyBorder="1" applyAlignment="1" applyProtection="1">
      <alignment horizontal="center"/>
      <protection hidden="1"/>
    </xf>
    <xf numFmtId="44" fontId="0" fillId="12" borderId="4" xfId="0" applyNumberFormat="1" applyFill="1" applyBorder="1" applyAlignment="1" applyProtection="1">
      <alignment horizontal="center"/>
      <protection hidden="1"/>
    </xf>
    <xf numFmtId="44" fontId="0" fillId="0" borderId="4" xfId="0" applyNumberFormat="1" applyBorder="1" applyAlignment="1" applyProtection="1">
      <alignment horizontal="center"/>
      <protection hidden="1"/>
    </xf>
    <xf numFmtId="10" fontId="0" fillId="0" borderId="4" xfId="4" applyNumberFormat="1" applyFont="1" applyBorder="1" applyAlignment="1" applyProtection="1">
      <alignment horizontal="center"/>
      <protection hidden="1"/>
    </xf>
    <xf numFmtId="44" fontId="34" fillId="0" borderId="127" xfId="0" applyNumberFormat="1" applyFont="1" applyBorder="1" applyAlignment="1" applyProtection="1">
      <protection hidden="1"/>
    </xf>
    <xf numFmtId="0" fontId="0" fillId="0" borderId="131" xfId="0" applyBorder="1" applyAlignment="1" applyProtection="1">
      <protection hidden="1"/>
    </xf>
    <xf numFmtId="0" fontId="0" fillId="0" borderId="123" xfId="0" applyBorder="1" applyAlignment="1" applyProtection="1">
      <protection hidden="1"/>
    </xf>
    <xf numFmtId="0" fontId="31" fillId="4" borderId="125" xfId="2" applyFill="1" applyBorder="1" applyAlignment="1" applyProtection="1"/>
    <xf numFmtId="0" fontId="31" fillId="4" borderId="126" xfId="2" applyFill="1" applyBorder="1" applyAlignment="1" applyProtection="1"/>
    <xf numFmtId="1" fontId="7" fillId="12" borderId="3" xfId="0" applyNumberFormat="1" applyFont="1" applyFill="1" applyBorder="1" applyAlignment="1">
      <alignment horizontal="center"/>
    </xf>
    <xf numFmtId="44" fontId="19" fillId="26" borderId="4" xfId="3" applyFont="1" applyFill="1" applyBorder="1" applyAlignment="1" applyProtection="1">
      <alignment horizontal="center" wrapText="1"/>
      <protection locked="0"/>
    </xf>
    <xf numFmtId="9" fontId="0" fillId="26" borderId="9" xfId="4" applyFont="1" applyFill="1" applyBorder="1" applyAlignment="1" applyProtection="1">
      <alignment horizontal="center"/>
      <protection locked="0"/>
    </xf>
    <xf numFmtId="1" fontId="0" fillId="0" borderId="5" xfId="3" applyNumberFormat="1" applyFont="1" applyFill="1" applyBorder="1" applyAlignment="1" applyProtection="1">
      <alignment horizontal="center"/>
      <protection hidden="1"/>
    </xf>
    <xf numFmtId="9" fontId="19" fillId="10" borderId="121" xfId="4" applyNumberFormat="1" applyFont="1" applyFill="1" applyBorder="1" applyAlignment="1" applyProtection="1">
      <alignment horizontal="center"/>
      <protection hidden="1"/>
    </xf>
    <xf numFmtId="0" fontId="2" fillId="0" borderId="0" xfId="0" applyFont="1" applyAlignment="1">
      <alignment horizontal="center"/>
    </xf>
    <xf numFmtId="11" fontId="2" fillId="0" borderId="0" xfId="0" applyNumberFormat="1" applyFont="1" applyProtection="1">
      <protection locked="0"/>
    </xf>
    <xf numFmtId="0" fontId="2" fillId="0" borderId="0" xfId="0" applyFont="1" applyAlignment="1" applyProtection="1">
      <alignment vertical="center"/>
    </xf>
    <xf numFmtId="0" fontId="0" fillId="0" borderId="6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0" xfId="0" applyBorder="1" applyAlignment="1">
      <alignment horizontal="center"/>
    </xf>
    <xf numFmtId="44" fontId="31" fillId="26" borderId="2" xfId="3" applyFont="1" applyFill="1" applyBorder="1" applyAlignment="1" applyProtection="1">
      <alignment horizontal="center"/>
      <protection hidden="1"/>
    </xf>
    <xf numFmtId="172" fontId="0" fillId="26" borderId="121" xfId="3" applyNumberFormat="1" applyFont="1" applyFill="1" applyBorder="1" applyAlignment="1" applyProtection="1">
      <alignment horizontal="center"/>
      <protection locked="0"/>
    </xf>
    <xf numFmtId="172" fontId="0" fillId="26" borderId="4" xfId="3" applyNumberFormat="1" applyFont="1" applyFill="1" applyBorder="1" applyAlignment="1" applyProtection="1">
      <alignment horizontal="center"/>
      <protection locked="0"/>
    </xf>
    <xf numFmtId="172" fontId="0" fillId="26" borderId="5" xfId="3" applyNumberFormat="1" applyFont="1" applyFill="1" applyBorder="1" applyAlignment="1" applyProtection="1">
      <alignment horizontal="center"/>
      <protection locked="0"/>
    </xf>
    <xf numFmtId="9" fontId="19" fillId="26" borderId="1" xfId="4" applyFont="1" applyFill="1" applyBorder="1" applyAlignment="1" applyProtection="1">
      <alignment horizontal="center"/>
      <protection locked="0"/>
    </xf>
    <xf numFmtId="9" fontId="19" fillId="11" borderId="1" xfId="4" applyNumberFormat="1" applyFont="1" applyFill="1" applyBorder="1" applyAlignment="1" applyProtection="1">
      <alignment horizontal="center"/>
    </xf>
    <xf numFmtId="0" fontId="0" fillId="4" borderId="125" xfId="0" applyFill="1" applyBorder="1" applyAlignment="1"/>
    <xf numFmtId="0" fontId="0" fillId="4" borderId="126" xfId="0" applyFill="1" applyBorder="1" applyAlignment="1"/>
    <xf numFmtId="9" fontId="0" fillId="10" borderId="121" xfId="0" applyNumberFormat="1" applyFill="1" applyBorder="1" applyAlignment="1" applyProtection="1">
      <alignment horizontal="center"/>
      <protection hidden="1"/>
    </xf>
    <xf numFmtId="0" fontId="0" fillId="12" borderId="125" xfId="0" applyFill="1" applyBorder="1" applyAlignment="1"/>
    <xf numFmtId="0" fontId="0" fillId="12" borderId="126" xfId="0" applyFill="1" applyBorder="1" applyAlignment="1"/>
    <xf numFmtId="0" fontId="31" fillId="0" borderId="6" xfId="2" applyBorder="1" applyAlignment="1">
      <alignment horizontal="center"/>
    </xf>
    <xf numFmtId="0" fontId="31" fillId="0" borderId="0" xfId="2" applyBorder="1" applyAlignment="1">
      <alignment horizontal="center"/>
    </xf>
    <xf numFmtId="44" fontId="31" fillId="10" borderId="0" xfId="2" applyNumberFormat="1" applyFill="1" applyBorder="1" applyAlignment="1" applyProtection="1">
      <alignment horizontal="center"/>
    </xf>
    <xf numFmtId="0" fontId="31" fillId="0" borderId="0" xfId="2" applyBorder="1" applyAlignment="1"/>
    <xf numFmtId="0" fontId="0" fillId="0" borderId="0" xfId="0" applyAlignment="1">
      <alignment vertical="top"/>
    </xf>
    <xf numFmtId="0" fontId="13" fillId="2" borderId="0" xfId="0" applyFont="1" applyFill="1" applyBorder="1" applyAlignment="1" applyProtection="1">
      <alignment horizontal="center" vertical="center"/>
    </xf>
    <xf numFmtId="0" fontId="10" fillId="61" borderId="19" xfId="5" applyFont="1" applyFill="1" applyBorder="1" applyAlignment="1" applyProtection="1">
      <alignment vertical="center"/>
      <protection hidden="1"/>
    </xf>
    <xf numFmtId="3" fontId="10" fillId="62" borderId="20" xfId="5" applyNumberFormat="1" applyFont="1" applyFill="1" applyBorder="1" applyAlignment="1" applyProtection="1">
      <alignment horizontal="center" vertical="center"/>
    </xf>
    <xf numFmtId="3" fontId="10" fillId="62" borderId="28" xfId="5" applyNumberFormat="1" applyFont="1" applyFill="1" applyBorder="1" applyAlignment="1" applyProtection="1">
      <alignment horizontal="center" vertical="center"/>
      <protection locked="0"/>
    </xf>
    <xf numFmtId="166" fontId="11" fillId="62" borderId="29" xfId="3" applyNumberFormat="1" applyFont="1" applyFill="1" applyBorder="1" applyAlignment="1" applyProtection="1">
      <alignment horizontal="center" vertical="center"/>
      <protection hidden="1"/>
    </xf>
    <xf numFmtId="44" fontId="19" fillId="10" borderId="121" xfId="3" applyFont="1" applyFill="1" applyBorder="1" applyAlignment="1" applyProtection="1">
      <alignment horizontal="center"/>
      <protection hidden="1"/>
    </xf>
    <xf numFmtId="44" fontId="0" fillId="10" borderId="121" xfId="3" applyFont="1" applyFill="1" applyBorder="1" applyAlignment="1" applyProtection="1">
      <alignment horizontal="center"/>
      <protection hidden="1"/>
    </xf>
    <xf numFmtId="9" fontId="19" fillId="11" borderId="172" xfId="4" applyFont="1" applyFill="1" applyBorder="1" applyAlignment="1" applyProtection="1">
      <alignment horizontal="center"/>
    </xf>
    <xf numFmtId="166" fontId="11" fillId="10" borderId="51" xfId="3" applyNumberFormat="1" applyFont="1" applyFill="1" applyBorder="1" applyAlignment="1" applyProtection="1">
      <alignment horizontal="center" vertical="center"/>
      <protection hidden="1"/>
    </xf>
    <xf numFmtId="0" fontId="0" fillId="0" borderId="0" xfId="0" applyBorder="1" applyAlignment="1">
      <alignment horizontal="center"/>
    </xf>
    <xf numFmtId="44" fontId="0" fillId="10" borderId="5" xfId="3" applyNumberFormat="1" applyFont="1" applyFill="1" applyBorder="1" applyAlignment="1" applyProtection="1">
      <alignment horizontal="center"/>
      <protection locked="0" hidden="1"/>
    </xf>
    <xf numFmtId="44" fontId="0" fillId="0" borderId="2" xfId="3" applyFont="1" applyBorder="1" applyAlignment="1" applyProtection="1">
      <alignment horizontal="center"/>
      <protection hidden="1"/>
    </xf>
    <xf numFmtId="44" fontId="0" fillId="10" borderId="2" xfId="3" applyFont="1" applyFill="1" applyBorder="1" applyAlignment="1" applyProtection="1">
      <alignment horizontal="center"/>
      <protection hidden="1"/>
    </xf>
    <xf numFmtId="0" fontId="0" fillId="0" borderId="6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11" borderId="117" xfId="0" applyFill="1" applyBorder="1" applyAlignment="1" applyProtection="1"/>
    <xf numFmtId="0" fontId="0" fillId="11" borderId="119" xfId="0" applyFill="1" applyBorder="1" applyAlignment="1" applyProtection="1"/>
    <xf numFmtId="44" fontId="0" fillId="26" borderId="178" xfId="0" applyNumberFormat="1" applyFill="1" applyBorder="1" applyAlignment="1" applyProtection="1">
      <alignment horizontal="center"/>
      <protection locked="0"/>
    </xf>
    <xf numFmtId="44" fontId="0" fillId="26" borderId="9" xfId="0" applyNumberFormat="1" applyFill="1" applyBorder="1" applyAlignment="1" applyProtection="1">
      <alignment horizontal="center"/>
      <protection locked="0"/>
    </xf>
    <xf numFmtId="44" fontId="0" fillId="26" borderId="179" xfId="0" applyNumberFormat="1" applyFill="1" applyBorder="1" applyAlignment="1" applyProtection="1">
      <alignment horizontal="center"/>
      <protection locked="0"/>
    </xf>
    <xf numFmtId="10" fontId="0" fillId="0" borderId="0" xfId="0" applyNumberFormat="1" applyAlignment="1">
      <alignment horizontal="center"/>
    </xf>
    <xf numFmtId="0" fontId="0" fillId="11" borderId="117" xfId="0" applyFill="1" applyBorder="1" applyAlignment="1" applyProtection="1"/>
    <xf numFmtId="0" fontId="0" fillId="11" borderId="119" xfId="0" applyFill="1" applyBorder="1" applyAlignment="1" applyProtection="1"/>
    <xf numFmtId="0" fontId="2" fillId="10" borderId="0" xfId="0" applyFont="1" applyFill="1" applyBorder="1" applyAlignment="1" applyProtection="1">
      <alignment horizontal="left"/>
      <protection hidden="1"/>
    </xf>
    <xf numFmtId="0" fontId="149" fillId="10" borderId="0" xfId="0" applyFont="1" applyFill="1" applyBorder="1" applyAlignment="1" applyProtection="1">
      <alignment horizontal="center" vertical="center"/>
      <protection hidden="1"/>
    </xf>
    <xf numFmtId="44" fontId="0" fillId="12" borderId="2" xfId="0" applyNumberFormat="1" applyFill="1" applyBorder="1" applyAlignment="1" applyProtection="1">
      <alignment horizontal="center"/>
      <protection hidden="1"/>
    </xf>
    <xf numFmtId="44" fontId="0" fillId="0" borderId="5" xfId="0" applyNumberFormat="1" applyBorder="1" applyAlignment="1" applyProtection="1">
      <alignment horizontal="center"/>
      <protection hidden="1"/>
    </xf>
    <xf numFmtId="0" fontId="0" fillId="0" borderId="0" xfId="0" applyBorder="1" applyAlignment="1">
      <alignment horizontal="center"/>
    </xf>
    <xf numFmtId="0" fontId="0" fillId="26" borderId="4" xfId="3" applyNumberFormat="1" applyFont="1" applyFill="1" applyBorder="1" applyAlignment="1" applyProtection="1">
      <alignment horizontal="center"/>
      <protection locked="0"/>
    </xf>
    <xf numFmtId="241" fontId="7" fillId="12" borderId="3" xfId="0" applyNumberFormat="1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10" fillId="0" borderId="0" xfId="0" applyFont="1" applyFill="1" applyAlignment="1">
      <alignment horizontal="center" vertical="center"/>
    </xf>
    <xf numFmtId="241" fontId="0" fillId="0" borderId="0" xfId="0" applyNumberFormat="1"/>
    <xf numFmtId="0" fontId="10" fillId="0" borderId="0" xfId="0" applyFont="1" applyFill="1" applyBorder="1" applyAlignment="1">
      <alignment horizontal="center" vertical="center"/>
    </xf>
    <xf numFmtId="9" fontId="19" fillId="26" borderId="1" xfId="4" applyFont="1" applyFill="1" applyBorder="1" applyAlignment="1" applyProtection="1">
      <alignment horizontal="center"/>
      <protection locked="0"/>
    </xf>
    <xf numFmtId="9" fontId="12" fillId="0" borderId="0" xfId="0" applyNumberFormat="1" applyFont="1" applyProtection="1"/>
    <xf numFmtId="0" fontId="12" fillId="0" borderId="0" xfId="4" applyNumberFormat="1" applyFont="1" applyProtection="1"/>
    <xf numFmtId="9" fontId="19" fillId="26" borderId="1" xfId="4" applyFont="1" applyFill="1" applyBorder="1" applyAlignment="1" applyProtection="1">
      <alignment horizontal="center"/>
      <protection locked="0"/>
    </xf>
    <xf numFmtId="9" fontId="19" fillId="26" borderId="1" xfId="4" applyFont="1" applyFill="1" applyBorder="1" applyAlignment="1" applyProtection="1">
      <alignment horizontal="center"/>
      <protection locked="0"/>
    </xf>
    <xf numFmtId="166" fontId="11" fillId="10" borderId="23" xfId="2003" applyNumberFormat="1" applyFont="1" applyFill="1" applyBorder="1" applyAlignment="1" applyProtection="1">
      <alignment horizontal="center" vertical="center"/>
      <protection hidden="1"/>
    </xf>
    <xf numFmtId="0" fontId="0" fillId="26" borderId="133" xfId="0" applyFill="1" applyBorder="1" applyAlignment="1">
      <alignment horizontal="center" vertical="center"/>
    </xf>
    <xf numFmtId="0" fontId="30" fillId="27" borderId="128" xfId="1" applyFont="1" applyFill="1" applyBorder="1" applyAlignment="1">
      <alignment horizontal="left" vertical="center"/>
    </xf>
    <xf numFmtId="0" fontId="30" fillId="27" borderId="124" xfId="1" applyFont="1" applyFill="1" applyBorder="1" applyAlignment="1">
      <alignment horizontal="left" vertical="center"/>
    </xf>
    <xf numFmtId="0" fontId="30" fillId="27" borderId="129" xfId="1" applyFont="1" applyFill="1" applyBorder="1" applyAlignment="1">
      <alignment horizontal="left" vertical="center"/>
    </xf>
    <xf numFmtId="0" fontId="0" fillId="11" borderId="4" xfId="0" applyFill="1" applyBorder="1" applyAlignment="1" applyProtection="1">
      <alignment horizontal="left" indent="4"/>
    </xf>
    <xf numFmtId="0" fontId="0" fillId="11" borderId="2" xfId="0" applyFill="1" applyBorder="1" applyAlignment="1" applyProtection="1">
      <alignment horizontal="left" indent="4"/>
    </xf>
    <xf numFmtId="0" fontId="7" fillId="12" borderId="2" xfId="0" applyFont="1" applyFill="1" applyBorder="1" applyAlignment="1">
      <alignment horizontal="left"/>
    </xf>
    <xf numFmtId="0" fontId="0" fillId="11" borderId="4" xfId="0" applyFill="1" applyBorder="1" applyAlignment="1" applyProtection="1">
      <alignment horizontal="left" indent="2"/>
    </xf>
    <xf numFmtId="0" fontId="31" fillId="4" borderId="125" xfId="2" applyFill="1" applyBorder="1" applyAlignment="1" applyProtection="1">
      <alignment horizontal="center"/>
    </xf>
    <xf numFmtId="0" fontId="31" fillId="4" borderId="126" xfId="2" applyFill="1" applyBorder="1" applyAlignment="1" applyProtection="1">
      <alignment horizontal="center"/>
    </xf>
    <xf numFmtId="0" fontId="0" fillId="11" borderId="5" xfId="0" applyFill="1" applyBorder="1" applyAlignment="1" applyProtection="1">
      <alignment horizontal="left" indent="4"/>
    </xf>
    <xf numFmtId="0" fontId="0" fillId="0" borderId="125" xfId="0" applyBorder="1" applyAlignment="1" applyProtection="1">
      <alignment horizontal="center"/>
      <protection locked="0"/>
    </xf>
    <xf numFmtId="0" fontId="0" fillId="0" borderId="126" xfId="0" applyBorder="1" applyAlignment="1" applyProtection="1">
      <alignment horizontal="center"/>
      <protection locked="0"/>
    </xf>
    <xf numFmtId="0" fontId="0" fillId="0" borderId="127" xfId="0" applyBorder="1" applyAlignment="1" applyProtection="1">
      <alignment horizontal="center"/>
      <protection locked="0"/>
    </xf>
    <xf numFmtId="0" fontId="0" fillId="11" borderId="3" xfId="0" applyFill="1" applyBorder="1" applyAlignment="1" applyProtection="1">
      <alignment horizontal="left" indent="2"/>
    </xf>
    <xf numFmtId="44" fontId="34" fillId="0" borderId="125" xfId="0" applyNumberFormat="1" applyFont="1" applyBorder="1" applyAlignment="1" applyProtection="1">
      <alignment horizontal="center" vertical="center"/>
      <protection hidden="1"/>
    </xf>
    <xf numFmtId="44" fontId="34" fillId="0" borderId="126" xfId="0" applyNumberFormat="1" applyFont="1" applyBorder="1" applyAlignment="1" applyProtection="1">
      <alignment horizontal="center" vertical="center"/>
      <protection hidden="1"/>
    </xf>
    <xf numFmtId="0" fontId="25" fillId="11" borderId="125" xfId="0" applyFont="1" applyFill="1" applyBorder="1" applyAlignment="1" applyProtection="1">
      <alignment horizontal="left" vertical="center"/>
      <protection hidden="1"/>
    </xf>
    <xf numFmtId="0" fontId="25" fillId="11" borderId="127" xfId="0" applyFont="1" applyFill="1" applyBorder="1" applyAlignment="1" applyProtection="1">
      <alignment horizontal="left" vertical="center"/>
      <protection hidden="1"/>
    </xf>
    <xf numFmtId="0" fontId="0" fillId="11" borderId="7" xfId="0" applyFill="1" applyBorder="1" applyAlignment="1">
      <alignment horizontal="left" indent="2"/>
    </xf>
    <xf numFmtId="0" fontId="0" fillId="11" borderId="9" xfId="0" applyFill="1" applyBorder="1" applyAlignment="1">
      <alignment horizontal="left" indent="2"/>
    </xf>
    <xf numFmtId="0" fontId="0" fillId="11" borderId="7" xfId="0" applyFill="1" applyBorder="1" applyAlignment="1" applyProtection="1"/>
    <xf numFmtId="0" fontId="0" fillId="11" borderId="9" xfId="0" applyFill="1" applyBorder="1" applyAlignment="1" applyProtection="1"/>
    <xf numFmtId="0" fontId="31" fillId="11" borderId="7" xfId="0" applyFont="1" applyFill="1" applyBorder="1" applyAlignment="1" applyProtection="1">
      <alignment horizontal="left"/>
    </xf>
    <xf numFmtId="0" fontId="31" fillId="11" borderId="9" xfId="0" applyFont="1" applyFill="1" applyBorder="1" applyAlignment="1" applyProtection="1">
      <alignment horizontal="left"/>
    </xf>
    <xf numFmtId="0" fontId="0" fillId="11" borderId="7" xfId="0" applyNumberFormat="1" applyFill="1" applyBorder="1" applyAlignment="1" applyProtection="1"/>
    <xf numFmtId="0" fontId="0" fillId="11" borderId="9" xfId="0" applyNumberFormat="1" applyFill="1" applyBorder="1" applyAlignment="1" applyProtection="1"/>
    <xf numFmtId="0" fontId="31" fillId="11" borderId="4" xfId="0" applyFont="1" applyFill="1" applyBorder="1" applyAlignment="1">
      <alignment horizontal="left" indent="2"/>
    </xf>
    <xf numFmtId="0" fontId="31" fillId="11" borderId="5" xfId="0" applyFont="1" applyFill="1" applyBorder="1" applyAlignment="1">
      <alignment horizontal="left" indent="2"/>
    </xf>
    <xf numFmtId="0" fontId="0" fillId="12" borderId="2" xfId="0" applyFill="1" applyBorder="1" applyAlignment="1">
      <alignment horizontal="left"/>
    </xf>
    <xf numFmtId="0" fontId="148" fillId="11" borderId="7" xfId="0" applyFont="1" applyFill="1" applyBorder="1" applyAlignment="1" applyProtection="1">
      <alignment vertical="center"/>
    </xf>
    <xf numFmtId="0" fontId="148" fillId="11" borderId="8" xfId="0" applyFont="1" applyFill="1" applyBorder="1" applyAlignment="1" applyProtection="1">
      <alignment vertical="center"/>
    </xf>
    <xf numFmtId="0" fontId="148" fillId="11" borderId="9" xfId="0" applyFont="1" applyFill="1" applyBorder="1" applyAlignment="1" applyProtection="1">
      <alignment vertical="center"/>
    </xf>
    <xf numFmtId="0" fontId="148" fillId="11" borderId="11" xfId="0" applyFont="1" applyFill="1" applyBorder="1" applyAlignment="1" applyProtection="1">
      <alignment vertical="center"/>
    </xf>
    <xf numFmtId="0" fontId="148" fillId="11" borderId="181" xfId="0" applyFont="1" applyFill="1" applyBorder="1" applyAlignment="1" applyProtection="1">
      <alignment vertical="center"/>
    </xf>
    <xf numFmtId="0" fontId="148" fillId="11" borderId="12" xfId="0" applyFont="1" applyFill="1" applyBorder="1" applyAlignment="1" applyProtection="1">
      <alignment vertical="center"/>
    </xf>
    <xf numFmtId="0" fontId="31" fillId="11" borderId="121" xfId="0" applyFont="1" applyFill="1" applyBorder="1" applyAlignment="1">
      <alignment horizontal="left" indent="2"/>
    </xf>
    <xf numFmtId="0" fontId="31" fillId="12" borderId="2" xfId="2" applyFill="1" applyBorder="1" applyAlignment="1" applyProtection="1">
      <alignment horizontal="left"/>
      <protection hidden="1"/>
    </xf>
    <xf numFmtId="0" fontId="31" fillId="12" borderId="125" xfId="2" applyFill="1" applyBorder="1" applyAlignment="1" applyProtection="1">
      <alignment horizontal="left"/>
      <protection hidden="1"/>
    </xf>
    <xf numFmtId="0" fontId="7" fillId="12" borderId="2" xfId="0" applyFont="1" applyFill="1" applyBorder="1" applyAlignment="1"/>
    <xf numFmtId="0" fontId="31" fillId="11" borderId="7" xfId="0" applyFont="1" applyFill="1" applyBorder="1" applyAlignment="1">
      <alignment horizontal="left" indent="5"/>
    </xf>
    <xf numFmtId="0" fontId="31" fillId="11" borderId="9" xfId="0" applyFont="1" applyFill="1" applyBorder="1" applyAlignment="1">
      <alignment horizontal="left" indent="5"/>
    </xf>
    <xf numFmtId="1" fontId="0" fillId="12" borderId="7" xfId="3" applyNumberFormat="1" applyFont="1" applyFill="1" applyBorder="1" applyAlignment="1">
      <alignment horizontal="center"/>
    </xf>
    <xf numFmtId="1" fontId="0" fillId="12" borderId="8" xfId="3" applyNumberFormat="1" applyFont="1" applyFill="1" applyBorder="1" applyAlignment="1">
      <alignment horizontal="center"/>
    </xf>
    <xf numFmtId="1" fontId="0" fillId="12" borderId="9" xfId="3" applyNumberFormat="1" applyFont="1" applyFill="1" applyBorder="1" applyAlignment="1">
      <alignment horizontal="center"/>
    </xf>
    <xf numFmtId="0" fontId="31" fillId="11" borderId="13" xfId="0" applyFont="1" applyFill="1" applyBorder="1" applyAlignment="1">
      <alignment horizontal="left" indent="5"/>
    </xf>
    <xf numFmtId="0" fontId="31" fillId="11" borderId="15" xfId="0" applyFont="1" applyFill="1" applyBorder="1" applyAlignment="1">
      <alignment horizontal="left" indent="5"/>
    </xf>
    <xf numFmtId="2" fontId="0" fillId="12" borderId="13" xfId="3" applyNumberFormat="1" applyFont="1" applyFill="1" applyBorder="1" applyAlignment="1">
      <alignment horizontal="center"/>
    </xf>
    <xf numFmtId="2" fontId="0" fillId="12" borderId="14" xfId="3" applyNumberFormat="1" applyFont="1" applyFill="1" applyBorder="1" applyAlignment="1">
      <alignment horizontal="center"/>
    </xf>
    <xf numFmtId="2" fontId="0" fillId="12" borderId="15" xfId="3" applyNumberFormat="1" applyFont="1" applyFill="1" applyBorder="1" applyAlignment="1">
      <alignment horizontal="center"/>
    </xf>
    <xf numFmtId="0" fontId="7" fillId="12" borderId="130" xfId="0" applyFont="1" applyFill="1" applyBorder="1" applyAlignment="1" applyProtection="1">
      <alignment horizontal="left"/>
      <protection hidden="1"/>
    </xf>
    <xf numFmtId="44" fontId="19" fillId="0" borderId="7" xfId="3" applyFont="1" applyFill="1" applyBorder="1" applyAlignment="1" applyProtection="1">
      <alignment horizontal="center" wrapText="1"/>
    </xf>
    <xf numFmtId="44" fontId="19" fillId="0" borderId="8" xfId="3" applyFont="1" applyFill="1" applyBorder="1" applyAlignment="1" applyProtection="1">
      <alignment horizontal="center" wrapText="1"/>
    </xf>
    <xf numFmtId="44" fontId="19" fillId="0" borderId="9" xfId="3" applyFont="1" applyFill="1" applyBorder="1" applyAlignment="1" applyProtection="1">
      <alignment horizontal="center" wrapText="1"/>
    </xf>
    <xf numFmtId="0" fontId="31" fillId="12" borderId="125" xfId="2" applyFill="1" applyBorder="1" applyAlignment="1">
      <alignment horizontal="left"/>
    </xf>
    <xf numFmtId="0" fontId="31" fillId="12" borderId="127" xfId="2" applyFill="1" applyBorder="1" applyAlignment="1">
      <alignment horizontal="left"/>
    </xf>
    <xf numFmtId="0" fontId="0" fillId="11" borderId="3" xfId="0" applyFill="1" applyBorder="1" applyAlignment="1" applyProtection="1">
      <alignment horizontal="left" indent="2"/>
      <protection hidden="1"/>
    </xf>
    <xf numFmtId="0" fontId="0" fillId="11" borderId="4" xfId="0" applyFill="1" applyBorder="1" applyAlignment="1" applyProtection="1">
      <alignment horizontal="left" indent="2"/>
      <protection hidden="1"/>
    </xf>
    <xf numFmtId="0" fontId="0" fillId="11" borderId="5" xfId="0" applyFill="1" applyBorder="1" applyAlignment="1" applyProtection="1">
      <alignment horizontal="left" indent="2"/>
      <protection hidden="1"/>
    </xf>
    <xf numFmtId="0" fontId="30" fillId="27" borderId="128" xfId="0" applyFont="1" applyFill="1" applyBorder="1" applyAlignment="1">
      <alignment horizontal="left" vertical="center"/>
    </xf>
    <xf numFmtId="0" fontId="30" fillId="27" borderId="124" xfId="0" applyFont="1" applyFill="1" applyBorder="1" applyAlignment="1">
      <alignment horizontal="left" vertical="center"/>
    </xf>
    <xf numFmtId="0" fontId="30" fillId="27" borderId="129" xfId="0" applyFont="1" applyFill="1" applyBorder="1" applyAlignment="1">
      <alignment horizontal="left" vertical="center"/>
    </xf>
    <xf numFmtId="0" fontId="0" fillId="11" borderId="117" xfId="0" applyFill="1" applyBorder="1" applyAlignment="1" applyProtection="1">
      <alignment horizontal="left" indent="2"/>
      <protection hidden="1"/>
    </xf>
    <xf numFmtId="0" fontId="0" fillId="11" borderId="119" xfId="0" applyFill="1" applyBorder="1" applyAlignment="1" applyProtection="1">
      <alignment horizontal="left" indent="2"/>
      <protection hidden="1"/>
    </xf>
    <xf numFmtId="0" fontId="0" fillId="11" borderId="7" xfId="0" applyFill="1" applyBorder="1" applyAlignment="1" applyProtection="1">
      <alignment horizontal="left" indent="2"/>
      <protection hidden="1"/>
    </xf>
    <xf numFmtId="0" fontId="0" fillId="11" borderId="9" xfId="0" applyFill="1" applyBorder="1" applyAlignment="1" applyProtection="1">
      <alignment horizontal="left" indent="2"/>
      <protection hidden="1"/>
    </xf>
    <xf numFmtId="0" fontId="0" fillId="0" borderId="6" xfId="0" applyBorder="1" applyAlignment="1">
      <alignment horizontal="center"/>
    </xf>
    <xf numFmtId="0" fontId="0" fillId="0" borderId="0" xfId="0" applyBorder="1" applyAlignment="1">
      <alignment horizontal="center"/>
    </xf>
    <xf numFmtId="0" fontId="30" fillId="2" borderId="3" xfId="0" applyFont="1" applyFill="1" applyBorder="1" applyAlignment="1">
      <alignment horizontal="left"/>
    </xf>
    <xf numFmtId="0" fontId="7" fillId="12" borderId="3" xfId="0" applyFont="1" applyFill="1" applyBorder="1" applyAlignment="1" applyProtection="1">
      <alignment horizontal="left"/>
    </xf>
    <xf numFmtId="0" fontId="0" fillId="11" borderId="11" xfId="0" applyFill="1" applyBorder="1" applyAlignment="1" applyProtection="1">
      <alignment horizontal="left" indent="2"/>
    </xf>
    <xf numFmtId="0" fontId="0" fillId="11" borderId="12" xfId="0" applyFill="1" applyBorder="1" applyAlignment="1" applyProtection="1">
      <alignment horizontal="left" indent="2"/>
    </xf>
    <xf numFmtId="0" fontId="0" fillId="11" borderId="13" xfId="0" applyFill="1" applyBorder="1" applyAlignment="1" applyProtection="1">
      <alignment horizontal="left" indent="2"/>
    </xf>
    <xf numFmtId="0" fontId="0" fillId="11" borderId="15" xfId="0" applyFill="1" applyBorder="1" applyAlignment="1" applyProtection="1">
      <alignment horizontal="left" indent="2"/>
    </xf>
    <xf numFmtId="0" fontId="0" fillId="11" borderId="117" xfId="0" applyFill="1" applyBorder="1" applyAlignment="1" applyProtection="1"/>
    <xf numFmtId="0" fontId="0" fillId="11" borderId="119" xfId="0" applyFill="1" applyBorder="1" applyAlignment="1" applyProtection="1"/>
    <xf numFmtId="0" fontId="7" fillId="12" borderId="125" xfId="0" applyFont="1" applyFill="1" applyBorder="1" applyAlignment="1">
      <alignment horizontal="left"/>
    </xf>
    <xf numFmtId="0" fontId="7" fillId="12" borderId="127" xfId="0" applyFont="1" applyFill="1" applyBorder="1" applyAlignment="1">
      <alignment horizontal="left"/>
    </xf>
    <xf numFmtId="0" fontId="31" fillId="11" borderId="122" xfId="0" applyFont="1" applyFill="1" applyBorder="1" applyAlignment="1">
      <alignment horizontal="left"/>
    </xf>
    <xf numFmtId="0" fontId="0" fillId="11" borderId="4" xfId="0" applyNumberFormat="1" applyFill="1" applyBorder="1" applyAlignment="1" applyProtection="1"/>
    <xf numFmtId="0" fontId="31" fillId="11" borderId="122" xfId="0" applyFont="1" applyFill="1" applyBorder="1" applyAlignment="1">
      <alignment horizontal="left" indent="2"/>
    </xf>
    <xf numFmtId="0" fontId="0" fillId="11" borderId="121" xfId="0" applyNumberFormat="1" applyFill="1" applyBorder="1" applyAlignment="1" applyProtection="1"/>
    <xf numFmtId="0" fontId="7" fillId="5" borderId="2" xfId="0" applyFont="1" applyFill="1" applyBorder="1" applyAlignment="1">
      <alignment horizontal="left" indent="2"/>
    </xf>
    <xf numFmtId="0" fontId="31" fillId="11" borderId="3" xfId="0" applyFont="1" applyFill="1" applyBorder="1" applyAlignment="1">
      <alignment horizontal="left" indent="2"/>
    </xf>
    <xf numFmtId="0" fontId="0" fillId="11" borderId="4" xfId="0" applyFill="1" applyBorder="1" applyAlignment="1">
      <alignment horizontal="left"/>
    </xf>
    <xf numFmtId="0" fontId="25" fillId="11" borderId="13" xfId="0" applyFont="1" applyFill="1" applyBorder="1" applyAlignment="1" applyProtection="1">
      <alignment horizontal="left" vertical="center"/>
      <protection hidden="1"/>
    </xf>
    <xf numFmtId="0" fontId="25" fillId="11" borderId="15" xfId="0" applyFont="1" applyFill="1" applyBorder="1" applyAlignment="1" applyProtection="1">
      <alignment horizontal="left" vertical="center"/>
      <protection hidden="1"/>
    </xf>
    <xf numFmtId="0" fontId="0" fillId="11" borderId="117" xfId="0" applyFill="1" applyBorder="1" applyAlignment="1">
      <alignment horizontal="left" indent="2"/>
    </xf>
    <xf numFmtId="0" fontId="0" fillId="11" borderId="119" xfId="0" applyFill="1" applyBorder="1" applyAlignment="1">
      <alignment horizontal="left" indent="2"/>
    </xf>
    <xf numFmtId="0" fontId="0" fillId="11" borderId="13" xfId="0" applyFill="1" applyBorder="1" applyAlignment="1">
      <alignment horizontal="left" indent="2"/>
    </xf>
    <xf numFmtId="0" fontId="0" fillId="11" borderId="15" xfId="0" applyFill="1" applyBorder="1" applyAlignment="1">
      <alignment horizontal="left" indent="2"/>
    </xf>
    <xf numFmtId="0" fontId="0" fillId="11" borderId="13" xfId="0" applyFill="1" applyBorder="1" applyAlignment="1" applyProtection="1">
      <alignment horizontal="left" indent="2"/>
      <protection hidden="1"/>
    </xf>
    <xf numFmtId="0" fontId="0" fillId="11" borderId="15" xfId="0" applyFill="1" applyBorder="1" applyAlignment="1" applyProtection="1">
      <alignment horizontal="left" indent="2"/>
      <protection hidden="1"/>
    </xf>
    <xf numFmtId="0" fontId="0" fillId="0" borderId="115" xfId="0" applyBorder="1" applyAlignment="1">
      <alignment horizontal="center"/>
    </xf>
    <xf numFmtId="0" fontId="0" fillId="0" borderId="116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11" borderId="13" xfId="0" applyNumberFormat="1" applyFill="1" applyBorder="1" applyAlignment="1" applyProtection="1"/>
    <xf numFmtId="0" fontId="0" fillId="11" borderId="15" xfId="0" applyNumberFormat="1" applyFill="1" applyBorder="1" applyAlignment="1" applyProtection="1"/>
    <xf numFmtId="10" fontId="10" fillId="9" borderId="78" xfId="4" applyNumberFormat="1" applyFont="1" applyFill="1" applyBorder="1" applyAlignment="1" applyProtection="1">
      <alignment horizontal="center" vertical="center"/>
    </xf>
    <xf numFmtId="10" fontId="10" fillId="9" borderId="79" xfId="4" applyNumberFormat="1" applyFont="1" applyFill="1" applyBorder="1" applyAlignment="1" applyProtection="1">
      <alignment horizontal="center" vertical="center"/>
    </xf>
    <xf numFmtId="0" fontId="8" fillId="13" borderId="32" xfId="0" applyFont="1" applyFill="1" applyBorder="1" applyAlignment="1" applyProtection="1">
      <alignment horizontal="center" vertical="center" wrapText="1"/>
      <protection hidden="1"/>
    </xf>
    <xf numFmtId="0" fontId="8" fillId="13" borderId="33" xfId="0" applyFont="1" applyFill="1" applyBorder="1" applyAlignment="1" applyProtection="1">
      <alignment horizontal="center" vertical="center" wrapText="1"/>
      <protection hidden="1"/>
    </xf>
    <xf numFmtId="0" fontId="8" fillId="13" borderId="34" xfId="0" applyFont="1" applyFill="1" applyBorder="1" applyAlignment="1" applyProtection="1">
      <alignment horizontal="center" vertical="center" wrapText="1"/>
      <protection hidden="1"/>
    </xf>
    <xf numFmtId="0" fontId="8" fillId="13" borderId="70" xfId="0" applyFont="1" applyFill="1" applyBorder="1" applyAlignment="1" applyProtection="1">
      <alignment horizontal="center" vertical="center" wrapText="1"/>
      <protection hidden="1"/>
    </xf>
    <xf numFmtId="0" fontId="8" fillId="13" borderId="71" xfId="0" applyFont="1" applyFill="1" applyBorder="1" applyAlignment="1" applyProtection="1">
      <alignment horizontal="center" vertical="center" wrapText="1"/>
      <protection hidden="1"/>
    </xf>
    <xf numFmtId="10" fontId="10" fillId="9" borderId="72" xfId="4" applyNumberFormat="1" applyFont="1" applyFill="1" applyBorder="1" applyAlignment="1" applyProtection="1">
      <alignment horizontal="center" vertical="center"/>
    </xf>
    <xf numFmtId="10" fontId="10" fillId="9" borderId="71" xfId="4" applyNumberFormat="1" applyFont="1" applyFill="1" applyBorder="1" applyAlignment="1" applyProtection="1">
      <alignment horizontal="center" vertical="center"/>
    </xf>
    <xf numFmtId="10" fontId="10" fillId="9" borderId="74" xfId="4" applyNumberFormat="1" applyFont="1" applyFill="1" applyBorder="1" applyAlignment="1" applyProtection="1">
      <alignment horizontal="center" vertical="center"/>
    </xf>
    <xf numFmtId="10" fontId="10" fillId="9" borderId="75" xfId="4" applyNumberFormat="1" applyFont="1" applyFill="1" applyBorder="1" applyAlignment="1" applyProtection="1">
      <alignment horizontal="center" vertical="center"/>
    </xf>
    <xf numFmtId="166" fontId="11" fillId="10" borderId="51" xfId="3" applyNumberFormat="1" applyFont="1" applyFill="1" applyBorder="1" applyAlignment="1" applyProtection="1">
      <alignment horizontal="center" vertical="center"/>
      <protection hidden="1"/>
    </xf>
    <xf numFmtId="166" fontId="11" fillId="10" borderId="41" xfId="3" applyNumberFormat="1" applyFont="1" applyFill="1" applyBorder="1" applyAlignment="1" applyProtection="1">
      <alignment horizontal="center" vertical="center"/>
      <protection hidden="1"/>
    </xf>
    <xf numFmtId="0" fontId="7" fillId="13" borderId="103" xfId="0" applyFont="1" applyFill="1" applyBorder="1" applyAlignment="1" applyProtection="1">
      <alignment horizontal="center" vertical="center"/>
    </xf>
    <xf numFmtId="0" fontId="7" fillId="13" borderId="104" xfId="0" applyFont="1" applyFill="1" applyBorder="1" applyAlignment="1" applyProtection="1">
      <alignment horizontal="center" vertical="center"/>
    </xf>
    <xf numFmtId="170" fontId="10" fillId="9" borderId="82" xfId="4" applyNumberFormat="1" applyFont="1" applyFill="1" applyBorder="1" applyAlignment="1" applyProtection="1">
      <alignment horizontal="center" vertical="center"/>
    </xf>
    <xf numFmtId="170" fontId="10" fillId="9" borderId="55" xfId="4" applyNumberFormat="1" applyFont="1" applyFill="1" applyBorder="1" applyAlignment="1" applyProtection="1">
      <alignment horizontal="center" vertical="center"/>
    </xf>
    <xf numFmtId="0" fontId="7" fillId="13" borderId="52" xfId="0" applyFont="1" applyFill="1" applyBorder="1" applyAlignment="1" applyProtection="1">
      <alignment horizontal="right" vertical="center"/>
    </xf>
    <xf numFmtId="0" fontId="7" fillId="13" borderId="83" xfId="0" applyFont="1" applyFill="1" applyBorder="1" applyAlignment="1" applyProtection="1">
      <alignment horizontal="right" vertical="center"/>
    </xf>
    <xf numFmtId="7" fontId="10" fillId="9" borderId="82" xfId="3" applyNumberFormat="1" applyFont="1" applyFill="1" applyBorder="1" applyAlignment="1" applyProtection="1">
      <alignment horizontal="center" vertical="center"/>
    </xf>
    <xf numFmtId="7" fontId="10" fillId="9" borderId="55" xfId="3" applyNumberFormat="1" applyFont="1" applyFill="1" applyBorder="1" applyAlignment="1" applyProtection="1">
      <alignment horizontal="center" vertical="center"/>
    </xf>
    <xf numFmtId="0" fontId="8" fillId="0" borderId="61" xfId="0" applyFont="1" applyFill="1" applyBorder="1" applyAlignment="1" applyProtection="1">
      <alignment horizontal="center" vertical="center" wrapText="1"/>
    </xf>
    <xf numFmtId="0" fontId="8" fillId="0" borderId="62" xfId="0" applyFont="1" applyFill="1" applyBorder="1" applyAlignment="1" applyProtection="1">
      <alignment horizontal="center" vertical="center" wrapText="1"/>
    </xf>
    <xf numFmtId="0" fontId="8" fillId="13" borderId="52" xfId="0" applyFont="1" applyFill="1" applyBorder="1" applyAlignment="1" applyProtection="1">
      <alignment horizontal="left" vertical="center" wrapText="1"/>
      <protection hidden="1"/>
    </xf>
    <xf numFmtId="0" fontId="8" fillId="13" borderId="57" xfId="0" applyFont="1" applyFill="1" applyBorder="1" applyAlignment="1" applyProtection="1">
      <alignment horizontal="left" vertical="center" wrapText="1"/>
      <protection hidden="1"/>
    </xf>
    <xf numFmtId="0" fontId="8" fillId="0" borderId="63" xfId="0" applyFont="1" applyFill="1" applyBorder="1" applyAlignment="1" applyProtection="1">
      <alignment horizontal="center" vertical="center" wrapText="1"/>
    </xf>
    <xf numFmtId="0" fontId="8" fillId="0" borderId="65" xfId="0" applyFont="1" applyFill="1" applyBorder="1" applyAlignment="1" applyProtection="1">
      <alignment horizontal="center" vertical="center" wrapText="1"/>
    </xf>
    <xf numFmtId="0" fontId="23" fillId="3" borderId="52" xfId="0" applyFont="1" applyFill="1" applyBorder="1" applyAlignment="1" applyProtection="1">
      <alignment horizontal="center" vertical="center"/>
    </xf>
    <xf numFmtId="0" fontId="23" fillId="3" borderId="57" xfId="0" applyFont="1" applyFill="1" applyBorder="1" applyAlignment="1" applyProtection="1">
      <alignment horizontal="center" vertical="center"/>
    </xf>
    <xf numFmtId="0" fontId="23" fillId="3" borderId="55" xfId="0" applyFont="1" applyFill="1" applyBorder="1" applyAlignment="1" applyProtection="1">
      <alignment horizontal="center" vertical="center"/>
    </xf>
    <xf numFmtId="0" fontId="33" fillId="11" borderId="1" xfId="0" applyFont="1" applyFill="1" applyBorder="1" applyAlignment="1" applyProtection="1">
      <alignment horizontal="center" vertical="center" wrapText="1"/>
    </xf>
    <xf numFmtId="0" fontId="19" fillId="26" borderId="1" xfId="0" applyFont="1" applyFill="1" applyBorder="1" applyAlignment="1" applyProtection="1">
      <alignment horizontal="center" wrapText="1"/>
    </xf>
    <xf numFmtId="0" fontId="17" fillId="17" borderId="173" xfId="5" applyFont="1" applyFill="1" applyBorder="1" applyAlignment="1" applyProtection="1">
      <alignment horizontal="center" vertical="center" textRotation="90"/>
      <protection hidden="1"/>
    </xf>
    <xf numFmtId="0" fontId="17" fillId="17" borderId="174" xfId="5" applyFont="1" applyFill="1" applyBorder="1" applyAlignment="1" applyProtection="1">
      <alignment horizontal="center" vertical="center" textRotation="90"/>
      <protection hidden="1"/>
    </xf>
    <xf numFmtId="0" fontId="17" fillId="17" borderId="175" xfId="5" applyFont="1" applyFill="1" applyBorder="1" applyAlignment="1" applyProtection="1">
      <alignment horizontal="center" vertical="center" textRotation="90"/>
      <protection hidden="1"/>
    </xf>
    <xf numFmtId="0" fontId="12" fillId="20" borderId="45" xfId="5" applyFont="1" applyFill="1" applyBorder="1" applyAlignment="1" applyProtection="1">
      <alignment horizontal="center" vertical="center" textRotation="90"/>
      <protection hidden="1"/>
    </xf>
    <xf numFmtId="0" fontId="12" fillId="20" borderId="46" xfId="5" applyFont="1" applyFill="1" applyBorder="1" applyAlignment="1" applyProtection="1">
      <alignment horizontal="center" vertical="center" textRotation="90"/>
      <protection hidden="1"/>
    </xf>
    <xf numFmtId="0" fontId="12" fillId="20" borderId="47" xfId="5" applyFont="1" applyFill="1" applyBorder="1" applyAlignment="1" applyProtection="1">
      <alignment horizontal="center" vertical="center" textRotation="90"/>
      <protection hidden="1"/>
    </xf>
    <xf numFmtId="0" fontId="8" fillId="13" borderId="1" xfId="0" applyFont="1" applyFill="1" applyBorder="1" applyAlignment="1" applyProtection="1">
      <alignment horizontal="center" vertical="center" wrapText="1"/>
    </xf>
    <xf numFmtId="9" fontId="19" fillId="26" borderId="1" xfId="4" applyFont="1" applyFill="1" applyBorder="1" applyAlignment="1" applyProtection="1">
      <alignment horizontal="center"/>
      <protection locked="0"/>
    </xf>
    <xf numFmtId="0" fontId="8" fillId="13" borderId="170" xfId="0" applyFont="1" applyFill="1" applyBorder="1" applyAlignment="1" applyProtection="1">
      <alignment horizontal="center" vertical="center" wrapText="1"/>
    </xf>
    <xf numFmtId="0" fontId="8" fillId="13" borderId="171" xfId="0" applyFont="1" applyFill="1" applyBorder="1" applyAlignment="1" applyProtection="1">
      <alignment horizontal="center" vertical="center" wrapText="1"/>
    </xf>
    <xf numFmtId="0" fontId="0" fillId="26" borderId="132" xfId="0" applyFill="1" applyBorder="1" applyAlignment="1">
      <alignment horizontal="center"/>
    </xf>
    <xf numFmtId="0" fontId="0" fillId="26" borderId="133" xfId="0" applyFill="1" applyBorder="1" applyAlignment="1">
      <alignment horizontal="center"/>
    </xf>
    <xf numFmtId="0" fontId="12" fillId="20" borderId="176" xfId="5" applyFont="1" applyFill="1" applyBorder="1" applyAlignment="1" applyProtection="1">
      <alignment horizontal="center" vertical="center" textRotation="90"/>
      <protection hidden="1"/>
    </xf>
    <xf numFmtId="0" fontId="12" fillId="20" borderId="0" xfId="5" applyFont="1" applyFill="1" applyBorder="1" applyAlignment="1" applyProtection="1">
      <alignment horizontal="center" vertical="center" textRotation="90"/>
      <protection hidden="1"/>
    </xf>
    <xf numFmtId="0" fontId="12" fillId="20" borderId="177" xfId="5" applyFont="1" applyFill="1" applyBorder="1" applyAlignment="1" applyProtection="1">
      <alignment horizontal="center" vertical="center" textRotation="90"/>
      <protection hidden="1"/>
    </xf>
    <xf numFmtId="0" fontId="13" fillId="2" borderId="0" xfId="0" applyFont="1" applyFill="1" applyBorder="1" applyAlignment="1" applyProtection="1">
      <alignment horizontal="center" vertical="center"/>
    </xf>
    <xf numFmtId="9" fontId="19" fillId="26" borderId="170" xfId="4" applyFont="1" applyFill="1" applyBorder="1" applyAlignment="1" applyProtection="1">
      <alignment horizontal="center"/>
      <protection locked="0"/>
    </xf>
    <xf numFmtId="9" fontId="19" fillId="26" borderId="171" xfId="4" applyFont="1" applyFill="1" applyBorder="1" applyAlignment="1" applyProtection="1">
      <alignment horizontal="center"/>
      <protection locked="0"/>
    </xf>
    <xf numFmtId="0" fontId="19" fillId="26" borderId="1" xfId="0" applyFont="1" applyFill="1" applyBorder="1" applyAlignment="1" applyProtection="1">
      <alignment horizontal="center" vertical="center" wrapText="1"/>
    </xf>
    <xf numFmtId="0" fontId="17" fillId="17" borderId="182" xfId="5" applyFont="1" applyFill="1" applyBorder="1" applyAlignment="1" applyProtection="1">
      <alignment horizontal="center" vertical="center" textRotation="90"/>
      <protection hidden="1"/>
    </xf>
    <xf numFmtId="0" fontId="17" fillId="17" borderId="56" xfId="5" applyFont="1" applyFill="1" applyBorder="1" applyAlignment="1" applyProtection="1">
      <alignment horizontal="center" vertical="center" textRotation="90"/>
      <protection hidden="1"/>
    </xf>
    <xf numFmtId="0" fontId="17" fillId="17" borderId="183" xfId="5" applyFont="1" applyFill="1" applyBorder="1" applyAlignment="1" applyProtection="1">
      <alignment horizontal="center" vertical="center" textRotation="90"/>
      <protection hidden="1"/>
    </xf>
    <xf numFmtId="9" fontId="19" fillId="26" borderId="1" xfId="4" applyNumberFormat="1" applyFont="1" applyFill="1" applyBorder="1" applyAlignment="1" applyProtection="1">
      <alignment horizontal="center"/>
      <protection locked="0"/>
    </xf>
    <xf numFmtId="0" fontId="16" fillId="16" borderId="45" xfId="5" applyFont="1" applyFill="1" applyBorder="1" applyAlignment="1" applyProtection="1">
      <alignment horizontal="center" vertical="center" textRotation="90"/>
      <protection hidden="1"/>
    </xf>
    <xf numFmtId="0" fontId="16" fillId="16" borderId="46" xfId="5" applyFont="1" applyFill="1" applyBorder="1" applyAlignment="1" applyProtection="1">
      <alignment horizontal="center" vertical="center" textRotation="90"/>
      <protection hidden="1"/>
    </xf>
    <xf numFmtId="0" fontId="16" fillId="16" borderId="47" xfId="5" applyFont="1" applyFill="1" applyBorder="1" applyAlignment="1" applyProtection="1">
      <alignment horizontal="center" vertical="center" textRotation="90"/>
      <protection hidden="1"/>
    </xf>
    <xf numFmtId="0" fontId="10" fillId="18" borderId="45" xfId="5" applyFont="1" applyFill="1" applyBorder="1" applyAlignment="1" applyProtection="1">
      <alignment horizontal="center" vertical="center" textRotation="90"/>
      <protection hidden="1"/>
    </xf>
    <xf numFmtId="0" fontId="10" fillId="18" borderId="46" xfId="5" applyFont="1" applyFill="1" applyBorder="1" applyAlignment="1" applyProtection="1">
      <alignment horizontal="center" vertical="center" textRotation="90"/>
      <protection hidden="1"/>
    </xf>
    <xf numFmtId="0" fontId="10" fillId="18" borderId="166" xfId="5" applyFont="1" applyFill="1" applyBorder="1" applyAlignment="1" applyProtection="1">
      <alignment horizontal="center" vertical="center" textRotation="90"/>
      <protection hidden="1"/>
    </xf>
    <xf numFmtId="0" fontId="18" fillId="20" borderId="167" xfId="5" applyFont="1" applyFill="1" applyBorder="1" applyAlignment="1" applyProtection="1">
      <alignment horizontal="center" vertical="center" textRotation="90"/>
      <protection hidden="1"/>
    </xf>
    <xf numFmtId="0" fontId="18" fillId="20" borderId="168" xfId="5" applyFont="1" applyFill="1" applyBorder="1" applyAlignment="1" applyProtection="1">
      <alignment horizontal="center" vertical="center" textRotation="90"/>
      <protection hidden="1"/>
    </xf>
    <xf numFmtId="0" fontId="18" fillId="20" borderId="169" xfId="5" applyFont="1" applyFill="1" applyBorder="1" applyAlignment="1" applyProtection="1">
      <alignment horizontal="center" vertical="center" textRotation="90"/>
      <protection hidden="1"/>
    </xf>
  </cellXfs>
  <cellStyles count="2004">
    <cellStyle name="_%(SignOnly)" xfId="6"/>
    <cellStyle name="_%(SignOnly) 2" xfId="7"/>
    <cellStyle name="_%(SignSpaceOnly)" xfId="8"/>
    <cellStyle name="_%(SignSpaceOnly) 2" xfId="9"/>
    <cellStyle name="_Apresentação Painel de Caixa dezembro_2006" xfId="10"/>
    <cellStyle name="_Apresentação Painel de Caixa dezembro_2006 2" xfId="11"/>
    <cellStyle name="_Comma" xfId="12"/>
    <cellStyle name="_Comma 2" xfId="13"/>
    <cellStyle name="_Currency" xfId="14"/>
    <cellStyle name="_Currency 2" xfId="15"/>
    <cellStyle name="_Currency_HLHZ _ 28 Abr 2003_Cash Sweep_10" xfId="16"/>
    <cellStyle name="_Currency_HLHZ _ 28 Abr 2003_Cash Sweep_10 2" xfId="17"/>
    <cellStyle name="_Currency_Master Business Plan37" xfId="18"/>
    <cellStyle name="_Currency_Master Business Plan37 2" xfId="19"/>
    <cellStyle name="_CurrencySpace" xfId="20"/>
    <cellStyle name="_CurrencySpace 2" xfId="21"/>
    <cellStyle name="_De_Para" xfId="22"/>
    <cellStyle name="_Euro" xfId="23"/>
    <cellStyle name="_Euro 2" xfId="24"/>
    <cellStyle name="_Fluxo Competência e Caixa" xfId="25"/>
    <cellStyle name="_Fluxo Competência e Caixa 2" xfId="26"/>
    <cellStyle name="_Fluxo de caixa diário 22.02.07" xfId="27"/>
    <cellStyle name="_Fluxo de caixa diário 22.02.07 2" xfId="28"/>
    <cellStyle name="_Fluxo de caixa diário 22.02.07_00Book Gerencial 2008" xfId="29"/>
    <cellStyle name="_Fluxo de caixa diário 22.02.07_00Book Gerencial 2008-1" xfId="30"/>
    <cellStyle name="_Fluxo de caixa diário 22.02.07_00Book Gerencial 2008-3" xfId="31"/>
    <cellStyle name="_Fluxo de caixa diário 22.02.07_C¢pia de 00Book Gerencial 2008" xfId="32"/>
    <cellStyle name="_Fluxo de caixa diário 22.02.07_Cópia de 00Book Gerencial 2008" xfId="33"/>
    <cellStyle name="_Fluxo de caixa diário 28.02.07" xfId="34"/>
    <cellStyle name="_Fluxo de caixa diário 28.02.07 2" xfId="35"/>
    <cellStyle name="_Fluxo de caixa diário 28.02.07_00Book Gerencial 2008" xfId="36"/>
    <cellStyle name="_Fluxo de caixa diário 28.02.07_00Book Gerencial 2008-1" xfId="37"/>
    <cellStyle name="_Fluxo de caixa diário 28.02.07_00Book Gerencial 2008-3" xfId="38"/>
    <cellStyle name="_Fluxo de caixa diário 28.02.07_506" xfId="39"/>
    <cellStyle name="_Fluxo de caixa diário 28.02.07_506 2" xfId="40"/>
    <cellStyle name="_Fluxo de caixa diário 28.02.07_506_00Book Gerencial 2008" xfId="41"/>
    <cellStyle name="_Fluxo de caixa diário 28.02.07_506_00Book Gerencial 2008-1" xfId="42"/>
    <cellStyle name="_Fluxo de caixa diário 28.02.07_506_00Book Gerencial 2008-3" xfId="43"/>
    <cellStyle name="_Fluxo de caixa diário 28.02.07_506_C¢pia de 00Book Gerencial 2008" xfId="44"/>
    <cellStyle name="_Fluxo de caixa diário 28.02.07_506_Cópia de 00Book Gerencial 2008" xfId="45"/>
    <cellStyle name="_Fluxo de caixa diário 28.02.07_C¢pia de 00Book Gerencial 2008" xfId="46"/>
    <cellStyle name="_Fluxo de caixa diário 28.02.07_Cópia de 00Book Gerencial 2008" xfId="47"/>
    <cellStyle name="_Fluxo de caixa diário 30.03.07" xfId="48"/>
    <cellStyle name="_Fluxo de caixa diário 30.03.07 2" xfId="49"/>
    <cellStyle name="_Fluxo de caixa diário 30.03.07_00Book Gerencial 2008" xfId="50"/>
    <cellStyle name="_Fluxo de caixa diário 30.03.07_00Book Gerencial 2008-1" xfId="51"/>
    <cellStyle name="_Fluxo de caixa diário 30.03.07_00Book Gerencial 2008-3" xfId="52"/>
    <cellStyle name="_Fluxo de caixa diário 30.03.07_C¢pia de 00Book Gerencial 2008" xfId="53"/>
    <cellStyle name="_Fluxo de caixa diário 30.03.07_Cópia de 00Book Gerencial 2008" xfId="54"/>
    <cellStyle name="_Fluxo de caixa diário 30.03.07Saldo incial_506" xfId="55"/>
    <cellStyle name="_Fluxo de caixa diário 30.03.07Saldo incial_506 2" xfId="56"/>
    <cellStyle name="_Fluxo de caixa diário 30.03.07Saldo incial_506_00Book Gerencial 2008" xfId="57"/>
    <cellStyle name="_Fluxo de caixa diário 30.03.07Saldo incial_506_00Book Gerencial 2008-1" xfId="58"/>
    <cellStyle name="_Fluxo de caixa diário 30.03.07Saldo incial_506_00Book Gerencial 2008-3" xfId="59"/>
    <cellStyle name="_Fluxo de caixa diário 30.03.07Saldo incial_506_C¢pia de 00Book Gerencial 2008" xfId="60"/>
    <cellStyle name="_Fluxo de caixa diário 30.03.07Saldo incial_506_Cópia de 00Book Gerencial 2008" xfId="61"/>
    <cellStyle name="_fluxo final tesouraria analitico" xfId="62"/>
    <cellStyle name="_fluxo final tesouraria analitico 2" xfId="63"/>
    <cellStyle name="_fluxo final tesouraria analitico_00Book Gerencial 2008" xfId="64"/>
    <cellStyle name="_fluxo final tesouraria analitico_00Book Gerencial 2008-1" xfId="65"/>
    <cellStyle name="_fluxo final tesouraria analitico_00Book Gerencial 2008-3" xfId="66"/>
    <cellStyle name="_fluxo final tesouraria analitico_C¢pia de 00Book Gerencial 2008" xfId="67"/>
    <cellStyle name="_fluxo final tesouraria analitico_Cópia de 00Book Gerencial 2008" xfId="68"/>
    <cellStyle name="_Glossário Performance" xfId="69"/>
    <cellStyle name="_Heading" xfId="70"/>
    <cellStyle name="_Heading 2" xfId="71"/>
    <cellStyle name="_Heading_prestemp" xfId="72"/>
    <cellStyle name="_Heading_prestemp 2" xfId="73"/>
    <cellStyle name="_Heading_prestemp_00Book Gerencial 2008" xfId="74"/>
    <cellStyle name="_Heading_prestemp_00Book Gerencial 2008-1" xfId="75"/>
    <cellStyle name="_Heading_prestemp_00Book Gerencial 2008-3" xfId="76"/>
    <cellStyle name="_Heading_prestemp_C¢pia de 00Book Gerencial 2008" xfId="77"/>
    <cellStyle name="_Heading_prestemp_Cópia de 00Book Gerencial 2008" xfId="78"/>
    <cellStyle name="_Highlight" xfId="79"/>
    <cellStyle name="_Highlight 2" xfId="80"/>
    <cellStyle name="_mascara" xfId="81"/>
    <cellStyle name="_Modelo Franquias" xfId="82"/>
    <cellStyle name="_Modelos" xfId="83"/>
    <cellStyle name="_MOU_POSV2_200805" xfId="84"/>
    <cellStyle name="_Multiple" xfId="85"/>
    <cellStyle name="_Multiple 2" xfId="86"/>
    <cellStyle name="_MultipleSpace" xfId="87"/>
    <cellStyle name="_MultipleSpace 2" xfId="88"/>
    <cellStyle name="_NOVA Mácara DISPONIBILIDADES Livre e NetFone 15jul07 v2" xfId="89"/>
    <cellStyle name="_NOVA Mácara DISPONIBILIDADES Livre e NetFone 15jul07 v2 2" xfId="90"/>
    <cellStyle name="_Orçamento Fluxo Caixa_2007_Conselho_A15 SI 506" xfId="91"/>
    <cellStyle name="_Orçamento Fluxo Caixa_2007_Conselho_A15 SI 506 2" xfId="92"/>
    <cellStyle name="_Orçamento Fluxo Caixa_2007_Conselho_A15 SI 506_00Book Gerencial 2008" xfId="93"/>
    <cellStyle name="_Orçamento Fluxo Caixa_2007_Conselho_A15 SI 506_00Book Gerencial 2008-1" xfId="94"/>
    <cellStyle name="_Orçamento Fluxo Caixa_2007_Conselho_A15 SI 506_00Book Gerencial 2008-3" xfId="95"/>
    <cellStyle name="_Orçamento Fluxo Caixa_2007_Conselho_A15 SI 506_C¢pia de 00Book Gerencial 2008" xfId="96"/>
    <cellStyle name="_Orçamento Fluxo Caixa_2007_Conselho_A15 SI 506_Cópia de 00Book Gerencial 2008" xfId="97"/>
    <cellStyle name="_Orçamento Fluxo Caixa_2007_Conselho_A6" xfId="98"/>
    <cellStyle name="_Orçamento Fluxo Caixa_2007_Conselho_A6 2" xfId="99"/>
    <cellStyle name="_Orçamento Fluxo Caixa_2007_Conselho_A6_00Book Gerencial 2008" xfId="100"/>
    <cellStyle name="_Orçamento Fluxo Caixa_2007_Conselho_A6_00Book Gerencial 2008-1" xfId="101"/>
    <cellStyle name="_Orçamento Fluxo Caixa_2007_Conselho_A6_00Book Gerencial 2008-3" xfId="102"/>
    <cellStyle name="_Orçamento Fluxo Caixa_2007_Conselho_A6_C¢pia de 00Book Gerencial 2008" xfId="103"/>
    <cellStyle name="_Orçamento Fluxo Caixa_2007_Conselho_A6_Cópia de 00Book Gerencial 2008" xfId="104"/>
    <cellStyle name="_Orçamento Fluxo Caixa_2007_Conselho_A8" xfId="105"/>
    <cellStyle name="_Orçamento Fluxo Caixa_2007_Conselho_A8 2" xfId="106"/>
    <cellStyle name="_Orçamento Fluxo Caixa_2007_Conselho_A8_00Book Gerencial 2008" xfId="107"/>
    <cellStyle name="_Orçamento Fluxo Caixa_2007_Conselho_A8_00Book Gerencial 2008-1" xfId="108"/>
    <cellStyle name="_Orçamento Fluxo Caixa_2007_Conselho_A8_00Book Gerencial 2008-3" xfId="109"/>
    <cellStyle name="_Orçamento Fluxo Caixa_2007_Conselho_A8_C¢pia de 00Book Gerencial 2008" xfId="110"/>
    <cellStyle name="_Orçamento Fluxo Caixa_2007_Conselho_A8_Cópia de 00Book Gerencial 2008" xfId="111"/>
    <cellStyle name="_PAINEL LIVRE - Junho 2008" xfId="112"/>
    <cellStyle name="_PAINEL LIVRE - Junho 2008 2" xfId="113"/>
    <cellStyle name="_Painel_Performance_Atual" xfId="114"/>
    <cellStyle name="_Parte13_Book_08 Set08_Churn_Reten_Reversao" xfId="115"/>
    <cellStyle name="_Parte13_Book_09Jun08_Churn_Reten_Reversao" xfId="116"/>
    <cellStyle name="_Parte13_Book_10Ago08_Churn_Reten_Reversao" xfId="117"/>
    <cellStyle name="_Parte13_Book_12Mai08_Churn_Reten_Reversao" xfId="118"/>
    <cellStyle name="_Parte13_Book_14Jul08_Churn_Reten_Reversao" xfId="119"/>
    <cellStyle name="_Parte13_Book_15Set08_Churn_Reten_Reversao" xfId="120"/>
    <cellStyle name="_Parte13_Book_16Jun08_Churn_Reten_Reversao" xfId="121"/>
    <cellStyle name="_Parte13_Book_21Jul08_Churn_Reten_Reversao" xfId="122"/>
    <cellStyle name="_Parte13_Book_22Set08_Churn_Reten_Reversao" xfId="123"/>
    <cellStyle name="_Parte13_Book_23Jun08_Churn_Reten_Reversao" xfId="124"/>
    <cellStyle name="_Parte13_Book_28Jul08_Churn_Reten_Reversao" xfId="125"/>
    <cellStyle name="_Parte13_Book_30Jun08_Churn_Reten_Reversao" xfId="126"/>
    <cellStyle name="_Parte13_Book_31Ago08_Churn_Reten_Reversao" xfId="127"/>
    <cellStyle name="_Parte13_Book_31Jul08_Churn_Reten_Reversao" xfId="128"/>
    <cellStyle name="_Parte13_Book_Churn_Reten_Reversao" xfId="129"/>
    <cellStyle name="_Pasta21" xfId="130"/>
    <cellStyle name="_Pasta21 2" xfId="131"/>
    <cellStyle name="_Percent" xfId="132"/>
    <cellStyle name="_Percent 2" xfId="133"/>
    <cellStyle name="_Postergações para 2007 " xfId="134"/>
    <cellStyle name="_Postergações para 2007  2" xfId="135"/>
    <cellStyle name="_Relatório Anatel Livre Agosto08" xfId="136"/>
    <cellStyle name="_Relatório Anatel Livre Julho08" xfId="137"/>
    <cellStyle name="_Relatório Anatel Livre Julho08 - Municipio" xfId="138"/>
    <cellStyle name="_Relatório Anatel Livre Julho08 - Municipio 2" xfId="139"/>
    <cellStyle name="_Relatório Anatel Livre Set07" xfId="140"/>
    <cellStyle name="_SubHeading" xfId="141"/>
    <cellStyle name="_SubHeading 2" xfId="142"/>
    <cellStyle name="_SubHeading_prestemp" xfId="143"/>
    <cellStyle name="_SubHeading_prestemp 2" xfId="144"/>
    <cellStyle name="_SubHeading_prestemp_00Book Gerencial 2008" xfId="145"/>
    <cellStyle name="_SubHeading_prestemp_00Book Gerencial 2008-1" xfId="146"/>
    <cellStyle name="_SubHeading_prestemp_00Book Gerencial 2008-3" xfId="147"/>
    <cellStyle name="_SubHeading_prestemp_C¢pia de 00Book Gerencial 2008" xfId="148"/>
    <cellStyle name="_SubHeading_prestemp_Cópia de 00Book Gerencial 2008" xfId="149"/>
    <cellStyle name="_Table" xfId="150"/>
    <cellStyle name="_Table 2" xfId="151"/>
    <cellStyle name="_Table_00Book Gerencial 2008" xfId="152"/>
    <cellStyle name="_Table_00Book Gerencial 2008-1" xfId="153"/>
    <cellStyle name="_Table_00Book Gerencial 2008-3" xfId="154"/>
    <cellStyle name="_Table_C¢pia de 00Book Gerencial 2008" xfId="155"/>
    <cellStyle name="_Table_Cópia de 00Book Gerencial 2008" xfId="156"/>
    <cellStyle name="_TableHead" xfId="157"/>
    <cellStyle name="_TableHead 2" xfId="158"/>
    <cellStyle name="_TableHead_00Book Gerencial 2008" xfId="159"/>
    <cellStyle name="_TableHead_00Book Gerencial 2008-1" xfId="160"/>
    <cellStyle name="_TableHead_00Book Gerencial 2008-3" xfId="161"/>
    <cellStyle name="_TableHead_C¢pia de 00Book Gerencial 2008" xfId="162"/>
    <cellStyle name="_TableHead_Cópia de 00Book Gerencial 2008" xfId="163"/>
    <cellStyle name="_TableRowHead" xfId="164"/>
    <cellStyle name="_TableRowHead 2" xfId="165"/>
    <cellStyle name="_TableSuperHead" xfId="166"/>
    <cellStyle name="_TableSuperHead 2" xfId="167"/>
    <cellStyle name="_Tendência fluxo de caixa 31.01.2007_Modelo Folha" xfId="168"/>
    <cellStyle name="_Tendência fluxo de caixa 31.01.2007_Modelo Folha 2" xfId="169"/>
    <cellStyle name="_Tendência saldo final de caixa dezembro 2006" xfId="170"/>
    <cellStyle name="_Tendência saldo final de caixa dezembro 2006 2" xfId="171"/>
    <cellStyle name="_Tendência saldo final de caixa dezembro 2006_A" xfId="172"/>
    <cellStyle name="_Tendência saldo final de caixa dezembro 2006_A 2" xfId="173"/>
    <cellStyle name="_Variação capital de giro 2006" xfId="174"/>
    <cellStyle name="_Variação capital de giro 2006 2" xfId="175"/>
    <cellStyle name="£ BP" xfId="176"/>
    <cellStyle name="¥ JY" xfId="177"/>
    <cellStyle name="0,0_x000d__x000a_NA_x000d__x000a_" xfId="178"/>
    <cellStyle name="0,0_x000d__x000a_NA_x000d__x000a_ 2" xfId="179"/>
    <cellStyle name="0,0_x000d__x000a_NA_x000d__x000a_ 3" xfId="180"/>
    <cellStyle name="0000" xfId="181"/>
    <cellStyle name="0000 2" xfId="182"/>
    <cellStyle name="000000" xfId="183"/>
    <cellStyle name="000000 2" xfId="184"/>
    <cellStyle name="20% - Accent1" xfId="185"/>
    <cellStyle name="20% - Accent1 2" xfId="186"/>
    <cellStyle name="20% - Accent2" xfId="187"/>
    <cellStyle name="20% - Accent2 2" xfId="188"/>
    <cellStyle name="20% - Accent3" xfId="189"/>
    <cellStyle name="20% - Accent3 2" xfId="190"/>
    <cellStyle name="20% - Accent4" xfId="191"/>
    <cellStyle name="20% - Accent4 2" xfId="192"/>
    <cellStyle name="20% - Accent5" xfId="193"/>
    <cellStyle name="20% - Accent5 2" xfId="194"/>
    <cellStyle name="20% - Accent6" xfId="195"/>
    <cellStyle name="20% - Accent6 2" xfId="196"/>
    <cellStyle name="20% - Ênfase1 10" xfId="197"/>
    <cellStyle name="20% - Ênfase1 11" xfId="198"/>
    <cellStyle name="20% - Ênfase1 12" xfId="199"/>
    <cellStyle name="20% - Ênfase1 13" xfId="200"/>
    <cellStyle name="20% - Ênfase1 2" xfId="201"/>
    <cellStyle name="20% - Ênfase1 2 2" xfId="202"/>
    <cellStyle name="20% - Ênfase1 3" xfId="203"/>
    <cellStyle name="20% - Ênfase1 4" xfId="204"/>
    <cellStyle name="20% - Ênfase1 5" xfId="205"/>
    <cellStyle name="20% - Ênfase1 5 2" xfId="206"/>
    <cellStyle name="20% - Ênfase1 6" xfId="207"/>
    <cellStyle name="20% - Ênfase1 7" xfId="208"/>
    <cellStyle name="20% - Ênfase1 8" xfId="209"/>
    <cellStyle name="20% - Ênfase1 9" xfId="210"/>
    <cellStyle name="20% - Ênfase2 10" xfId="211"/>
    <cellStyle name="20% - Ênfase2 11" xfId="212"/>
    <cellStyle name="20% - Ênfase2 12" xfId="213"/>
    <cellStyle name="20% - Ênfase2 13" xfId="214"/>
    <cellStyle name="20% - Ênfase2 2" xfId="215"/>
    <cellStyle name="20% - Ênfase2 2 2" xfId="216"/>
    <cellStyle name="20% - Ênfase2 3" xfId="217"/>
    <cellStyle name="20% - Ênfase2 4" xfId="218"/>
    <cellStyle name="20% - Ênfase2 5" xfId="219"/>
    <cellStyle name="20% - Ênfase2 5 2" xfId="220"/>
    <cellStyle name="20% - Ênfase2 6" xfId="221"/>
    <cellStyle name="20% - Ênfase2 7" xfId="222"/>
    <cellStyle name="20% - Ênfase2 8" xfId="223"/>
    <cellStyle name="20% - Ênfase2 9" xfId="224"/>
    <cellStyle name="20% - Ênfase3 10" xfId="225"/>
    <cellStyle name="20% - Ênfase3 11" xfId="226"/>
    <cellStyle name="20% - Ênfase3 12" xfId="227"/>
    <cellStyle name="20% - Ênfase3 13" xfId="228"/>
    <cellStyle name="20% - Ênfase3 2" xfId="229"/>
    <cellStyle name="20% - Ênfase3 2 2" xfId="230"/>
    <cellStyle name="20% - Ênfase3 3" xfId="231"/>
    <cellStyle name="20% - Ênfase3 4" xfId="232"/>
    <cellStyle name="20% - Ênfase3 5" xfId="233"/>
    <cellStyle name="20% - Ênfase3 5 2" xfId="234"/>
    <cellStyle name="20% - Ênfase3 6" xfId="235"/>
    <cellStyle name="20% - Ênfase3 7" xfId="236"/>
    <cellStyle name="20% - Ênfase3 8" xfId="237"/>
    <cellStyle name="20% - Ênfase3 9" xfId="238"/>
    <cellStyle name="20% - Ênfase4 10" xfId="239"/>
    <cellStyle name="20% - Ênfase4 11" xfId="240"/>
    <cellStyle name="20% - Ênfase4 12" xfId="241"/>
    <cellStyle name="20% - Ênfase4 13" xfId="242"/>
    <cellStyle name="20% - Ênfase4 2" xfId="243"/>
    <cellStyle name="20% - Ênfase4 2 2" xfId="244"/>
    <cellStyle name="20% - Ênfase4 3" xfId="245"/>
    <cellStyle name="20% - Ênfase4 4" xfId="246"/>
    <cellStyle name="20% - Ênfase4 5" xfId="247"/>
    <cellStyle name="20% - Ênfase4 5 2" xfId="248"/>
    <cellStyle name="20% - Ênfase4 6" xfId="249"/>
    <cellStyle name="20% - Ênfase4 7" xfId="250"/>
    <cellStyle name="20% - Ênfase4 8" xfId="251"/>
    <cellStyle name="20% - Ênfase4 9" xfId="252"/>
    <cellStyle name="20% - Ênfase5 10" xfId="253"/>
    <cellStyle name="20% - Ênfase5 11" xfId="254"/>
    <cellStyle name="20% - Ênfase5 12" xfId="255"/>
    <cellStyle name="20% - Ênfase5 13" xfId="256"/>
    <cellStyle name="20% - Ênfase5 2" xfId="257"/>
    <cellStyle name="20% - Ênfase5 2 2" xfId="258"/>
    <cellStyle name="20% - Ênfase5 3" xfId="259"/>
    <cellStyle name="20% - Ênfase5 4" xfId="260"/>
    <cellStyle name="20% - Ênfase5 5" xfId="261"/>
    <cellStyle name="20% - Ênfase5 6" xfId="262"/>
    <cellStyle name="20% - Ênfase5 7" xfId="263"/>
    <cellStyle name="20% - Ênfase5 8" xfId="264"/>
    <cellStyle name="20% - Ênfase5 9" xfId="265"/>
    <cellStyle name="20% - Ênfase6 10" xfId="266"/>
    <cellStyle name="20% - Ênfase6 11" xfId="267"/>
    <cellStyle name="20% - Ênfase6 12" xfId="268"/>
    <cellStyle name="20% - Ênfase6 13" xfId="269"/>
    <cellStyle name="20% - Ênfase6 2" xfId="270"/>
    <cellStyle name="20% - Ênfase6 2 2" xfId="271"/>
    <cellStyle name="20% - Ênfase6 3" xfId="272"/>
    <cellStyle name="20% - Ênfase6 4" xfId="273"/>
    <cellStyle name="20% - Ênfase6 5" xfId="274"/>
    <cellStyle name="20% - Ênfase6 5 2" xfId="275"/>
    <cellStyle name="20% - Ênfase6 6" xfId="276"/>
    <cellStyle name="20% - Ênfase6 7" xfId="277"/>
    <cellStyle name="20% - Ênfase6 8" xfId="278"/>
    <cellStyle name="20% - Ênfase6 9" xfId="279"/>
    <cellStyle name="20% - Énfasis1" xfId="280"/>
    <cellStyle name="20% - Énfasis1 2" xfId="281"/>
    <cellStyle name="20% - Énfasis2" xfId="282"/>
    <cellStyle name="20% - Énfasis2 2" xfId="283"/>
    <cellStyle name="20% - Énfasis3" xfId="284"/>
    <cellStyle name="20% - Énfasis3 2" xfId="285"/>
    <cellStyle name="20% - Énfasis4" xfId="286"/>
    <cellStyle name="20% - Énfasis4 2" xfId="287"/>
    <cellStyle name="20% - Énfasis5" xfId="288"/>
    <cellStyle name="20% - Énfasis5 2" xfId="289"/>
    <cellStyle name="20% - Énfasis6" xfId="290"/>
    <cellStyle name="20% - Énfasis6 2" xfId="291"/>
    <cellStyle name="40% - Accent1" xfId="292"/>
    <cellStyle name="40% - Accent1 2" xfId="293"/>
    <cellStyle name="40% - Accent2" xfId="294"/>
    <cellStyle name="40% - Accent2 2" xfId="295"/>
    <cellStyle name="40% - Accent3" xfId="296"/>
    <cellStyle name="40% - Accent3 2" xfId="297"/>
    <cellStyle name="40% - Accent4" xfId="298"/>
    <cellStyle name="40% - Accent4 2" xfId="299"/>
    <cellStyle name="40% - Accent5" xfId="300"/>
    <cellStyle name="40% - Accent5 2" xfId="301"/>
    <cellStyle name="40% - Accent6" xfId="302"/>
    <cellStyle name="40% - Accent6 2" xfId="303"/>
    <cellStyle name="40% - Ênfase1 10" xfId="304"/>
    <cellStyle name="40% - Ênfase1 11" xfId="305"/>
    <cellStyle name="40% - Ênfase1 12" xfId="306"/>
    <cellStyle name="40% - Ênfase1 13" xfId="307"/>
    <cellStyle name="40% - Ênfase1 2" xfId="308"/>
    <cellStyle name="40% - Ênfase1 2 2" xfId="309"/>
    <cellStyle name="40% - Ênfase1 3" xfId="310"/>
    <cellStyle name="40% - Ênfase1 4" xfId="311"/>
    <cellStyle name="40% - Ênfase1 5" xfId="312"/>
    <cellStyle name="40% - Ênfase1 5 2" xfId="313"/>
    <cellStyle name="40% - Ênfase1 6" xfId="314"/>
    <cellStyle name="40% - Ênfase1 7" xfId="315"/>
    <cellStyle name="40% - Ênfase1 8" xfId="316"/>
    <cellStyle name="40% - Ênfase1 9" xfId="317"/>
    <cellStyle name="40% - Ênfase2 10" xfId="318"/>
    <cellStyle name="40% - Ênfase2 11" xfId="319"/>
    <cellStyle name="40% - Ênfase2 12" xfId="320"/>
    <cellStyle name="40% - Ênfase2 13" xfId="321"/>
    <cellStyle name="40% - Ênfase2 2" xfId="322"/>
    <cellStyle name="40% - Ênfase2 2 2" xfId="323"/>
    <cellStyle name="40% - Ênfase2 3" xfId="324"/>
    <cellStyle name="40% - Ênfase2 4" xfId="325"/>
    <cellStyle name="40% - Ênfase2 5" xfId="326"/>
    <cellStyle name="40% - Ênfase2 6" xfId="327"/>
    <cellStyle name="40% - Ênfase2 7" xfId="328"/>
    <cellStyle name="40% - Ênfase2 8" xfId="329"/>
    <cellStyle name="40% - Ênfase2 9" xfId="330"/>
    <cellStyle name="40% - Ênfase3 10" xfId="331"/>
    <cellStyle name="40% - Ênfase3 11" xfId="332"/>
    <cellStyle name="40% - Ênfase3 12" xfId="333"/>
    <cellStyle name="40% - Ênfase3 13" xfId="334"/>
    <cellStyle name="40% - Ênfase3 2" xfId="335"/>
    <cellStyle name="40% - Ênfase3 2 2" xfId="336"/>
    <cellStyle name="40% - Ênfase3 3" xfId="337"/>
    <cellStyle name="40% - Ênfase3 4" xfId="338"/>
    <cellStyle name="40% - Ênfase3 5" xfId="339"/>
    <cellStyle name="40% - Ênfase3 5 2" xfId="340"/>
    <cellStyle name="40% - Ênfase3 6" xfId="341"/>
    <cellStyle name="40% - Ênfase3 7" xfId="342"/>
    <cellStyle name="40% - Ênfase3 8" xfId="343"/>
    <cellStyle name="40% - Ênfase3 9" xfId="344"/>
    <cellStyle name="40% - Ênfase4 10" xfId="345"/>
    <cellStyle name="40% - Ênfase4 11" xfId="346"/>
    <cellStyle name="40% - Ênfase4 12" xfId="347"/>
    <cellStyle name="40% - Ênfase4 13" xfId="348"/>
    <cellStyle name="40% - Ênfase4 2" xfId="349"/>
    <cellStyle name="40% - Ênfase4 2 2" xfId="350"/>
    <cellStyle name="40% - Ênfase4 3" xfId="351"/>
    <cellStyle name="40% - Ênfase4 4" xfId="352"/>
    <cellStyle name="40% - Ênfase4 5" xfId="353"/>
    <cellStyle name="40% - Ênfase4 5 2" xfId="354"/>
    <cellStyle name="40% - Ênfase4 6" xfId="355"/>
    <cellStyle name="40% - Ênfase4 7" xfId="356"/>
    <cellStyle name="40% - Ênfase4 8" xfId="357"/>
    <cellStyle name="40% - Ênfase4 9" xfId="358"/>
    <cellStyle name="40% - Ênfase5 10" xfId="359"/>
    <cellStyle name="40% - Ênfase5 11" xfId="360"/>
    <cellStyle name="40% - Ênfase5 12" xfId="361"/>
    <cellStyle name="40% - Ênfase5 13" xfId="362"/>
    <cellStyle name="40% - Ênfase5 2" xfId="363"/>
    <cellStyle name="40% - Ênfase5 2 2" xfId="364"/>
    <cellStyle name="40% - Ênfase5 3" xfId="365"/>
    <cellStyle name="40% - Ênfase5 4" xfId="366"/>
    <cellStyle name="40% - Ênfase5 5" xfId="367"/>
    <cellStyle name="40% - Ênfase5 6" xfId="368"/>
    <cellStyle name="40% - Ênfase5 7" xfId="369"/>
    <cellStyle name="40% - Ênfase5 8" xfId="370"/>
    <cellStyle name="40% - Ênfase5 9" xfId="371"/>
    <cellStyle name="40% - Ênfase6 10" xfId="372"/>
    <cellStyle name="40% - Ênfase6 11" xfId="373"/>
    <cellStyle name="40% - Ênfase6 12" xfId="374"/>
    <cellStyle name="40% - Ênfase6 13" xfId="375"/>
    <cellStyle name="40% - Ênfase6 2" xfId="376"/>
    <cellStyle name="40% - Ênfase6 2 2" xfId="377"/>
    <cellStyle name="40% - Ênfase6 3" xfId="378"/>
    <cellStyle name="40% - Ênfase6 4" xfId="379"/>
    <cellStyle name="40% - Ênfase6 5" xfId="380"/>
    <cellStyle name="40% - Ênfase6 5 2" xfId="381"/>
    <cellStyle name="40% - Ênfase6 6" xfId="382"/>
    <cellStyle name="40% - Ênfase6 7" xfId="383"/>
    <cellStyle name="40% - Ênfase6 8" xfId="384"/>
    <cellStyle name="40% - Ênfase6 9" xfId="385"/>
    <cellStyle name="40% - Énfasis1" xfId="386"/>
    <cellStyle name="40% - Énfasis1 2" xfId="387"/>
    <cellStyle name="40% - Énfasis2" xfId="388"/>
    <cellStyle name="40% - Énfasis2 2" xfId="389"/>
    <cellStyle name="40% - Énfasis3" xfId="390"/>
    <cellStyle name="40% - Énfasis3 2" xfId="391"/>
    <cellStyle name="40% - Énfasis4" xfId="392"/>
    <cellStyle name="40% - Énfasis4 2" xfId="393"/>
    <cellStyle name="40% - Énfasis5" xfId="394"/>
    <cellStyle name="40% - Énfasis5 2" xfId="395"/>
    <cellStyle name="40% - Énfasis6" xfId="396"/>
    <cellStyle name="40% - Énfasis6 2" xfId="397"/>
    <cellStyle name="60% - Accent1" xfId="398"/>
    <cellStyle name="60% - Accent2" xfId="399"/>
    <cellStyle name="60% - Accent3" xfId="400"/>
    <cellStyle name="60% - Accent4" xfId="401"/>
    <cellStyle name="60% - Accent5" xfId="402"/>
    <cellStyle name="60% - Accent6" xfId="403"/>
    <cellStyle name="60% - Ênfase1 10" xfId="404"/>
    <cellStyle name="60% - Ênfase1 11" xfId="405"/>
    <cellStyle name="60% - Ênfase1 12" xfId="406"/>
    <cellStyle name="60% - Ênfase1 13" xfId="407"/>
    <cellStyle name="60% - Ênfase1 2" xfId="408"/>
    <cellStyle name="60% - Ênfase1 2 2" xfId="409"/>
    <cellStyle name="60% - Ênfase1 3" xfId="410"/>
    <cellStyle name="60% - Ênfase1 4" xfId="411"/>
    <cellStyle name="60% - Ênfase1 5" xfId="412"/>
    <cellStyle name="60% - Ênfase1 5 2" xfId="413"/>
    <cellStyle name="60% - Ênfase1 6" xfId="414"/>
    <cellStyle name="60% - Ênfase1 7" xfId="415"/>
    <cellStyle name="60% - Ênfase1 8" xfId="416"/>
    <cellStyle name="60% - Ênfase1 9" xfId="417"/>
    <cellStyle name="60% - Ênfase2 10" xfId="418"/>
    <cellStyle name="60% - Ênfase2 11" xfId="419"/>
    <cellStyle name="60% - Ênfase2 12" xfId="420"/>
    <cellStyle name="60% - Ênfase2 13" xfId="421"/>
    <cellStyle name="60% - Ênfase2 2" xfId="422"/>
    <cellStyle name="60% - Ênfase2 2 2" xfId="423"/>
    <cellStyle name="60% - Ênfase2 3" xfId="424"/>
    <cellStyle name="60% - Ênfase2 4" xfId="425"/>
    <cellStyle name="60% - Ênfase2 5" xfId="426"/>
    <cellStyle name="60% - Ênfase2 6" xfId="427"/>
    <cellStyle name="60% - Ênfase2 7" xfId="428"/>
    <cellStyle name="60% - Ênfase2 8" xfId="429"/>
    <cellStyle name="60% - Ênfase2 9" xfId="430"/>
    <cellStyle name="60% - Ênfase3 10" xfId="431"/>
    <cellStyle name="60% - Ênfase3 11" xfId="432"/>
    <cellStyle name="60% - Ênfase3 12" xfId="433"/>
    <cellStyle name="60% - Ênfase3 13" xfId="434"/>
    <cellStyle name="60% - Ênfase3 2" xfId="435"/>
    <cellStyle name="60% - Ênfase3 2 2" xfId="436"/>
    <cellStyle name="60% - Ênfase3 3" xfId="437"/>
    <cellStyle name="60% - Ênfase3 4" xfId="438"/>
    <cellStyle name="60% - Ênfase3 5" xfId="439"/>
    <cellStyle name="60% - Ênfase3 5 2" xfId="440"/>
    <cellStyle name="60% - Ênfase3 6" xfId="441"/>
    <cellStyle name="60% - Ênfase3 7" xfId="442"/>
    <cellStyle name="60% - Ênfase3 8" xfId="443"/>
    <cellStyle name="60% - Ênfase3 9" xfId="444"/>
    <cellStyle name="60% - Ênfase4 10" xfId="445"/>
    <cellStyle name="60% - Ênfase4 11" xfId="446"/>
    <cellStyle name="60% - Ênfase4 12" xfId="447"/>
    <cellStyle name="60% - Ênfase4 13" xfId="448"/>
    <cellStyle name="60% - Ênfase4 2" xfId="449"/>
    <cellStyle name="60% - Ênfase4 2 2" xfId="450"/>
    <cellStyle name="60% - Ênfase4 3" xfId="451"/>
    <cellStyle name="60% - Ênfase4 4" xfId="452"/>
    <cellStyle name="60% - Ênfase4 5" xfId="453"/>
    <cellStyle name="60% - Ênfase4 5 2" xfId="454"/>
    <cellStyle name="60% - Ênfase4 6" xfId="455"/>
    <cellStyle name="60% - Ênfase4 7" xfId="456"/>
    <cellStyle name="60% - Ênfase4 8" xfId="457"/>
    <cellStyle name="60% - Ênfase4 9" xfId="458"/>
    <cellStyle name="60% - Ênfase5 10" xfId="459"/>
    <cellStyle name="60% - Ênfase5 11" xfId="460"/>
    <cellStyle name="60% - Ênfase5 12" xfId="461"/>
    <cellStyle name="60% - Ênfase5 13" xfId="462"/>
    <cellStyle name="60% - Ênfase5 2" xfId="463"/>
    <cellStyle name="60% - Ênfase5 2 2" xfId="464"/>
    <cellStyle name="60% - Ênfase5 3" xfId="465"/>
    <cellStyle name="60% - Ênfase5 4" xfId="466"/>
    <cellStyle name="60% - Ênfase5 5" xfId="467"/>
    <cellStyle name="60% - Ênfase5 6" xfId="468"/>
    <cellStyle name="60% - Ênfase5 7" xfId="469"/>
    <cellStyle name="60% - Ênfase5 8" xfId="470"/>
    <cellStyle name="60% - Ênfase5 9" xfId="471"/>
    <cellStyle name="60% - Ênfase6 10" xfId="472"/>
    <cellStyle name="60% - Ênfase6 11" xfId="473"/>
    <cellStyle name="60% - Ênfase6 12" xfId="474"/>
    <cellStyle name="60% - Ênfase6 13" xfId="475"/>
    <cellStyle name="60% - Ênfase6 2" xfId="476"/>
    <cellStyle name="60% - Ênfase6 2 2" xfId="477"/>
    <cellStyle name="60% - Ênfase6 3" xfId="478"/>
    <cellStyle name="60% - Ênfase6 4" xfId="479"/>
    <cellStyle name="60% - Ênfase6 5" xfId="480"/>
    <cellStyle name="60% - Ênfase6 5 2" xfId="481"/>
    <cellStyle name="60% - Ênfase6 6" xfId="482"/>
    <cellStyle name="60% - Ênfase6 7" xfId="483"/>
    <cellStyle name="60% - Ênfase6 8" xfId="484"/>
    <cellStyle name="60% - Ênfase6 9" xfId="485"/>
    <cellStyle name="60% - Énfasis1" xfId="486"/>
    <cellStyle name="60% - Énfasis2" xfId="487"/>
    <cellStyle name="60% - Énfasis3" xfId="488"/>
    <cellStyle name="60% - Énfasis4" xfId="489"/>
    <cellStyle name="60% - Énfasis5" xfId="490"/>
    <cellStyle name="60% - Énfasis6" xfId="491"/>
    <cellStyle name="8" xfId="492"/>
    <cellStyle name="8_00Book Gerencial 2008" xfId="493"/>
    <cellStyle name="8_00Book Gerencial 2008-1" xfId="494"/>
    <cellStyle name="8_00Book Gerencial 2008-3" xfId="495"/>
    <cellStyle name="8_C¢pia de 00Book Gerencial 2008" xfId="496"/>
    <cellStyle name="8_Cópia de 00Book Gerencial 2008" xfId="497"/>
    <cellStyle name="8_De_Para" xfId="498"/>
    <cellStyle name="8_EMT Financial Projections" xfId="499"/>
    <cellStyle name="8_EMT Financial Projections 2" xfId="500"/>
    <cellStyle name="8_EMT model base case 20_09" xfId="501"/>
    <cellStyle name="8_EMT model base case 20_09 2" xfId="502"/>
    <cellStyle name="8_Executive Summary Nova projeção" xfId="503"/>
    <cellStyle name="8_Executive Summary Nova projeção 2" xfId="504"/>
    <cellStyle name="8_Executive Summary Nova projeção1" xfId="505"/>
    <cellStyle name="8_Executive Summary Nova projeção1 2" xfId="506"/>
    <cellStyle name="Accent1" xfId="507"/>
    <cellStyle name="Accent2" xfId="508"/>
    <cellStyle name="Accent3" xfId="509"/>
    <cellStyle name="Accent4" xfId="510"/>
    <cellStyle name="Accent5" xfId="511"/>
    <cellStyle name="Accent6" xfId="512"/>
    <cellStyle name="Acctg" xfId="513"/>
    <cellStyle name="Acctg$" xfId="514"/>
    <cellStyle name="Acctg_18_05_2007" xfId="515"/>
    <cellStyle name="Ano" xfId="516"/>
    <cellStyle name="Ano 2" xfId="517"/>
    <cellStyle name="Ano 2 2" xfId="518"/>
    <cellStyle name="Ano 2 3" xfId="519"/>
    <cellStyle name="Ano 2 4" xfId="520"/>
    <cellStyle name="Ano 3" xfId="521"/>
    <cellStyle name="Ano 3 2" xfId="522"/>
    <cellStyle name="Ano 3 3" xfId="523"/>
    <cellStyle name="Ano 3 4" xfId="524"/>
    <cellStyle name="Ano 4" xfId="525"/>
    <cellStyle name="Ano 5" xfId="526"/>
    <cellStyle name="Ano 6" xfId="527"/>
    <cellStyle name="Array" xfId="528"/>
    <cellStyle name="Bad" xfId="529"/>
    <cellStyle name="blank" xfId="530"/>
    <cellStyle name="blank 2" xfId="531"/>
    <cellStyle name="blank 3" xfId="532"/>
    <cellStyle name="blank 4" xfId="533"/>
    <cellStyle name="Blue Font" xfId="534"/>
    <cellStyle name="Blue Font 2" xfId="535"/>
    <cellStyle name="Blue Font 3" xfId="536"/>
    <cellStyle name="Blue Font 4" xfId="537"/>
    <cellStyle name="Body_BoldText" xfId="538"/>
    <cellStyle name="Bold/Border" xfId="539"/>
    <cellStyle name="Bold/Border 2" xfId="540"/>
    <cellStyle name="Bold/Border 3" xfId="541"/>
    <cellStyle name="Bold/Border 4" xfId="542"/>
    <cellStyle name="Bom 10" xfId="543"/>
    <cellStyle name="Bom 11" xfId="544"/>
    <cellStyle name="Bom 12" xfId="545"/>
    <cellStyle name="Bom 13" xfId="546"/>
    <cellStyle name="Bom 2" xfId="547"/>
    <cellStyle name="Bom 2 2" xfId="548"/>
    <cellStyle name="Bom 3" xfId="549"/>
    <cellStyle name="Bom 4" xfId="550"/>
    <cellStyle name="Bom 5" xfId="551"/>
    <cellStyle name="Bom 6" xfId="552"/>
    <cellStyle name="Bom 7" xfId="553"/>
    <cellStyle name="Bom 8" xfId="554"/>
    <cellStyle name="Bom 9" xfId="555"/>
    <cellStyle name="Buena" xfId="556"/>
    <cellStyle name="Bullet" xfId="557"/>
    <cellStyle name="Cabecera 1" xfId="558"/>
    <cellStyle name="Cabecera 2" xfId="559"/>
    <cellStyle name="Calc Currency (0)" xfId="560"/>
    <cellStyle name="Calc Currency (2)" xfId="561"/>
    <cellStyle name="Calc Percent (0)" xfId="562"/>
    <cellStyle name="Calc Percent (1)" xfId="563"/>
    <cellStyle name="Calc Percent (2)" xfId="564"/>
    <cellStyle name="Calc Units (0)" xfId="565"/>
    <cellStyle name="Calc Units (1)" xfId="566"/>
    <cellStyle name="Calc Units (2)" xfId="567"/>
    <cellStyle name="Calculation" xfId="568"/>
    <cellStyle name="Calculation 2" xfId="569"/>
    <cellStyle name="Calculation 2 2" xfId="570"/>
    <cellStyle name="Calculation 2 3" xfId="571"/>
    <cellStyle name="Calculation 3" xfId="572"/>
    <cellStyle name="Calculation 4" xfId="573"/>
    <cellStyle name="Cálculo 10" xfId="574"/>
    <cellStyle name="Cálculo 10 2" xfId="575"/>
    <cellStyle name="Cálculo 10 3" xfId="576"/>
    <cellStyle name="Cálculo 11" xfId="577"/>
    <cellStyle name="Cálculo 11 2" xfId="578"/>
    <cellStyle name="Cálculo 11 3" xfId="579"/>
    <cellStyle name="Cálculo 12" xfId="580"/>
    <cellStyle name="Cálculo 12 2" xfId="581"/>
    <cellStyle name="Cálculo 12 3" xfId="582"/>
    <cellStyle name="Cálculo 13" xfId="583"/>
    <cellStyle name="Cálculo 13 2" xfId="584"/>
    <cellStyle name="Cálculo 13 3" xfId="585"/>
    <cellStyle name="Cálculo 2" xfId="586"/>
    <cellStyle name="Cálculo 2 2" xfId="587"/>
    <cellStyle name="Cálculo 2 2 2" xfId="588"/>
    <cellStyle name="Cálculo 2 2 3" xfId="589"/>
    <cellStyle name="Cálculo 2 3" xfId="590"/>
    <cellStyle name="Cálculo 2 4" xfId="591"/>
    <cellStyle name="Cálculo 3" xfId="592"/>
    <cellStyle name="Cálculo 3 2" xfId="593"/>
    <cellStyle name="Cálculo 3 3" xfId="594"/>
    <cellStyle name="Cálculo 4" xfId="595"/>
    <cellStyle name="Cálculo 4 2" xfId="596"/>
    <cellStyle name="Cálculo 4 3" xfId="597"/>
    <cellStyle name="Cálculo 5" xfId="598"/>
    <cellStyle name="Cálculo 5 2" xfId="599"/>
    <cellStyle name="Cálculo 5 2 2" xfId="600"/>
    <cellStyle name="Cálculo 5 2 3" xfId="601"/>
    <cellStyle name="Cálculo 5 3" xfId="602"/>
    <cellStyle name="Cálculo 5 4" xfId="603"/>
    <cellStyle name="Cálculo 6" xfId="604"/>
    <cellStyle name="Cálculo 6 2" xfId="605"/>
    <cellStyle name="Cálculo 6 3" xfId="606"/>
    <cellStyle name="Cálculo 7" xfId="607"/>
    <cellStyle name="Cálculo 7 2" xfId="608"/>
    <cellStyle name="Cálculo 7 3" xfId="609"/>
    <cellStyle name="Cálculo 8" xfId="610"/>
    <cellStyle name="Cálculo 8 2" xfId="611"/>
    <cellStyle name="Cálculo 8 3" xfId="612"/>
    <cellStyle name="Cálculo 9" xfId="613"/>
    <cellStyle name="Cálculo 9 2" xfId="614"/>
    <cellStyle name="Cálculo 9 3" xfId="615"/>
    <cellStyle name="Cancel" xfId="616"/>
    <cellStyle name="Cancel 2" xfId="617"/>
    <cellStyle name="Cancel 3" xfId="618"/>
    <cellStyle name="Celda de comprobación" xfId="619"/>
    <cellStyle name="Celda vinculada" xfId="620"/>
    <cellStyle name="Célula de Verificação 10" xfId="621"/>
    <cellStyle name="Célula de Verificação 11" xfId="622"/>
    <cellStyle name="Célula de Verificação 12" xfId="623"/>
    <cellStyle name="Célula de Verificação 13" xfId="624"/>
    <cellStyle name="Célula de Verificação 2" xfId="625"/>
    <cellStyle name="Célula de Verificação 2 2" xfId="626"/>
    <cellStyle name="Célula de Verificação 3" xfId="627"/>
    <cellStyle name="Célula de Verificação 4" xfId="628"/>
    <cellStyle name="Célula de Verificação 5" xfId="629"/>
    <cellStyle name="Célula de Verificação 6" xfId="630"/>
    <cellStyle name="Célula de Verificação 7" xfId="631"/>
    <cellStyle name="Célula de Verificação 8" xfId="632"/>
    <cellStyle name="Célula de Verificação 9" xfId="633"/>
    <cellStyle name="Célula Vinculada 10" xfId="634"/>
    <cellStyle name="Célula Vinculada 11" xfId="635"/>
    <cellStyle name="Célula Vinculada 12" xfId="636"/>
    <cellStyle name="Célula Vinculada 13" xfId="637"/>
    <cellStyle name="Célula Vinculada 2" xfId="638"/>
    <cellStyle name="Célula Vinculada 2 2" xfId="639"/>
    <cellStyle name="Célula Vinculada 3" xfId="640"/>
    <cellStyle name="Célula Vinculada 4" xfId="641"/>
    <cellStyle name="Célula Vinculada 5" xfId="642"/>
    <cellStyle name="Célula Vinculada 6" xfId="643"/>
    <cellStyle name="Célula Vinculada 7" xfId="644"/>
    <cellStyle name="Célula Vinculada 8" xfId="645"/>
    <cellStyle name="Célula Vinculada 9" xfId="646"/>
    <cellStyle name="Check Cell" xfId="647"/>
    <cellStyle name="Code" xfId="648"/>
    <cellStyle name="Code Section" xfId="649"/>
    <cellStyle name="Comma [0]_ CAPEX" xfId="650"/>
    <cellStyle name="Comma [00]" xfId="651"/>
    <cellStyle name="Comma 0" xfId="652"/>
    <cellStyle name="Comma 0*" xfId="653"/>
    <cellStyle name="Comma 0_10.23.03 Illustrative - Stress CDI" xfId="654"/>
    <cellStyle name="Comma 2" xfId="655"/>
    <cellStyle name="Comma_ CAPEX" xfId="656"/>
    <cellStyle name="Comma0 - Estilo3" xfId="657"/>
    <cellStyle name="Comma0 - Modelo1" xfId="658"/>
    <cellStyle name="Comma0 - Modelo1 2" xfId="659"/>
    <cellStyle name="Comma0 - Style1" xfId="660"/>
    <cellStyle name="Comma0 - Style1 2" xfId="661"/>
    <cellStyle name="Comma1 - Modelo2" xfId="662"/>
    <cellStyle name="Comma1 - Modelo2 2" xfId="663"/>
    <cellStyle name="Comma1 - Style2" xfId="664"/>
    <cellStyle name="Comma1 - Style2 2" xfId="665"/>
    <cellStyle name="Currency [0]_ CAPEX" xfId="666"/>
    <cellStyle name="Currency [00]" xfId="667"/>
    <cellStyle name="Currency [1]" xfId="668"/>
    <cellStyle name="Currency [1] 2" xfId="669"/>
    <cellStyle name="Currency [2]" xfId="670"/>
    <cellStyle name="Currency [2] 2" xfId="671"/>
    <cellStyle name="Currency [2] 2 2" xfId="672"/>
    <cellStyle name="Currency [2] 2 3" xfId="673"/>
    <cellStyle name="Currency [2] 2 4" xfId="674"/>
    <cellStyle name="Currency [2] 3" xfId="675"/>
    <cellStyle name="Currency [2] 4" xfId="676"/>
    <cellStyle name="Currency [2] 5" xfId="677"/>
    <cellStyle name="Currency 0" xfId="678"/>
    <cellStyle name="Currency 2" xfId="679"/>
    <cellStyle name="Currency_ CAPEX" xfId="680"/>
    <cellStyle name="Dash" xfId="681"/>
    <cellStyle name="Date" xfId="682"/>
    <cellStyle name="Date [d-mmm-yy]" xfId="683"/>
    <cellStyle name="Date [d-mmm-yy] 2" xfId="684"/>
    <cellStyle name="Date [mm-d-yy]" xfId="685"/>
    <cellStyle name="Date [mm-d-yy] 2" xfId="686"/>
    <cellStyle name="Date [mm-d-yyyy]" xfId="687"/>
    <cellStyle name="Date [mm-d-yyyy] 2" xfId="688"/>
    <cellStyle name="Date [mmm-d-yyyy]" xfId="689"/>
    <cellStyle name="Date [mmm-d-yyyy] 2" xfId="690"/>
    <cellStyle name="Date [mmm-yy]" xfId="691"/>
    <cellStyle name="Date [mmm-yy] 2" xfId="692"/>
    <cellStyle name="Date [mmm-yyyy]" xfId="693"/>
    <cellStyle name="Date [mmm-yyyy] 2" xfId="694"/>
    <cellStyle name="Date 10" xfId="695"/>
    <cellStyle name="Date 10 2" xfId="696"/>
    <cellStyle name="Date 10 3" xfId="697"/>
    <cellStyle name="Date 10 4" xfId="698"/>
    <cellStyle name="Date 11" xfId="699"/>
    <cellStyle name="Date 11 2" xfId="700"/>
    <cellStyle name="Date 11 3" xfId="701"/>
    <cellStyle name="Date 11 4" xfId="702"/>
    <cellStyle name="Date 12" xfId="703"/>
    <cellStyle name="Date 12 2" xfId="704"/>
    <cellStyle name="Date 12 3" xfId="705"/>
    <cellStyle name="Date 12 4" xfId="706"/>
    <cellStyle name="Date 13" xfId="707"/>
    <cellStyle name="Date 13 2" xfId="708"/>
    <cellStyle name="Date 13 3" xfId="709"/>
    <cellStyle name="Date 13 4" xfId="710"/>
    <cellStyle name="Date 14" xfId="711"/>
    <cellStyle name="Date 14 2" xfId="712"/>
    <cellStyle name="Date 14 3" xfId="713"/>
    <cellStyle name="Date 14 4" xfId="714"/>
    <cellStyle name="Date 15" xfId="715"/>
    <cellStyle name="Date 15 2" xfId="716"/>
    <cellStyle name="Date 15 3" xfId="717"/>
    <cellStyle name="Date 15 4" xfId="718"/>
    <cellStyle name="Date 16" xfId="719"/>
    <cellStyle name="Date 16 2" xfId="720"/>
    <cellStyle name="Date 16 3" xfId="721"/>
    <cellStyle name="Date 16 4" xfId="722"/>
    <cellStyle name="Date 17" xfId="723"/>
    <cellStyle name="Date 18" xfId="724"/>
    <cellStyle name="Date 19" xfId="725"/>
    <cellStyle name="Date 2" xfId="726"/>
    <cellStyle name="Date 2 2" xfId="727"/>
    <cellStyle name="Date 2 2 2" xfId="728"/>
    <cellStyle name="Date 2 2 3" xfId="729"/>
    <cellStyle name="Date 2 2 4" xfId="730"/>
    <cellStyle name="Date 2 3" xfId="731"/>
    <cellStyle name="Date 2 4" xfId="732"/>
    <cellStyle name="Date 2 5" xfId="733"/>
    <cellStyle name="Date 20" xfId="734"/>
    <cellStyle name="Date 21" xfId="735"/>
    <cellStyle name="Date 22" xfId="736"/>
    <cellStyle name="Date 23" xfId="737"/>
    <cellStyle name="Date 24" xfId="738"/>
    <cellStyle name="Date 25" xfId="739"/>
    <cellStyle name="Date 26" xfId="740"/>
    <cellStyle name="Date 27" xfId="741"/>
    <cellStyle name="Date 28" xfId="742"/>
    <cellStyle name="Date 29" xfId="743"/>
    <cellStyle name="Date 3" xfId="744"/>
    <cellStyle name="Date 3 2" xfId="745"/>
    <cellStyle name="Date 3 2 2" xfId="746"/>
    <cellStyle name="Date 3 2 3" xfId="747"/>
    <cellStyle name="Date 3 2 4" xfId="748"/>
    <cellStyle name="Date 3 3" xfId="749"/>
    <cellStyle name="Date 3 4" xfId="750"/>
    <cellStyle name="Date 3 5" xfId="751"/>
    <cellStyle name="Date 30" xfId="752"/>
    <cellStyle name="Date 4" xfId="753"/>
    <cellStyle name="Date 4 2" xfId="754"/>
    <cellStyle name="Date 4 3" xfId="755"/>
    <cellStyle name="Date 4 4" xfId="756"/>
    <cellStyle name="Date 5" xfId="757"/>
    <cellStyle name="Date 5 2" xfId="758"/>
    <cellStyle name="Date 5 3" xfId="759"/>
    <cellStyle name="Date 5 4" xfId="760"/>
    <cellStyle name="Date 6" xfId="761"/>
    <cellStyle name="Date 6 2" xfId="762"/>
    <cellStyle name="Date 6 3" xfId="763"/>
    <cellStyle name="Date 6 4" xfId="764"/>
    <cellStyle name="Date 7" xfId="765"/>
    <cellStyle name="Date 7 2" xfId="766"/>
    <cellStyle name="Date 7 3" xfId="767"/>
    <cellStyle name="Date 7 4" xfId="768"/>
    <cellStyle name="Date 8" xfId="769"/>
    <cellStyle name="Date 8 2" xfId="770"/>
    <cellStyle name="Date 8 3" xfId="771"/>
    <cellStyle name="Date 8 4" xfId="772"/>
    <cellStyle name="Date 9" xfId="773"/>
    <cellStyle name="Date 9 2" xfId="774"/>
    <cellStyle name="Date 9 3" xfId="775"/>
    <cellStyle name="Date 9 4" xfId="776"/>
    <cellStyle name="Date Aligned" xfId="777"/>
    <cellStyle name="Date Short" xfId="778"/>
    <cellStyle name="Date_10.23.03 Illustrative - Stress CDI" xfId="779"/>
    <cellStyle name="Date2" xfId="780"/>
    <cellStyle name="Date2 2" xfId="781"/>
    <cellStyle name="DESCRIÇÃO" xfId="782"/>
    <cellStyle name="DESCRIÇÃO 2" xfId="783"/>
    <cellStyle name="DESCRIÇÃO 2 2" xfId="784"/>
    <cellStyle name="DESCRIÇÃO 2 3" xfId="785"/>
    <cellStyle name="DESCRIÇÃO 2 4" xfId="786"/>
    <cellStyle name="DESCRIÇÃO 3" xfId="787"/>
    <cellStyle name="DESCRIÇÃO 3 2" xfId="788"/>
    <cellStyle name="DESCRIÇÃO 3 3" xfId="789"/>
    <cellStyle name="DESCRIÇÃO 3 4" xfId="790"/>
    <cellStyle name="DESCRIÇÃO 4" xfId="791"/>
    <cellStyle name="DESCRIÇÃO 5" xfId="792"/>
    <cellStyle name="DESCRIÇÃO 6" xfId="793"/>
    <cellStyle name="Dia" xfId="794"/>
    <cellStyle name="Dia 2" xfId="795"/>
    <cellStyle name="Diseño" xfId="796"/>
    <cellStyle name="dollars" xfId="797"/>
    <cellStyle name="dollars 2" xfId="798"/>
    <cellStyle name="Dotted Line" xfId="799"/>
    <cellStyle name="Encabez1" xfId="800"/>
    <cellStyle name="Encabez1 2" xfId="801"/>
    <cellStyle name="Encabez2" xfId="802"/>
    <cellStyle name="Encabez2 2" xfId="803"/>
    <cellStyle name="Encabezado 4" xfId="804"/>
    <cellStyle name="Ênfase1 10" xfId="805"/>
    <cellStyle name="Ênfase1 11" xfId="806"/>
    <cellStyle name="Ênfase1 12" xfId="807"/>
    <cellStyle name="Ênfase1 13" xfId="808"/>
    <cellStyle name="Ênfase1 2" xfId="809"/>
    <cellStyle name="Ênfase1 2 2" xfId="810"/>
    <cellStyle name="Ênfase1 3" xfId="811"/>
    <cellStyle name="Ênfase1 4" xfId="812"/>
    <cellStyle name="Ênfase1 5" xfId="813"/>
    <cellStyle name="Ênfase1 5 2" xfId="814"/>
    <cellStyle name="Ênfase1 6" xfId="815"/>
    <cellStyle name="Ênfase1 7" xfId="816"/>
    <cellStyle name="Ênfase1 8" xfId="817"/>
    <cellStyle name="Ênfase1 9" xfId="818"/>
    <cellStyle name="Ênfase2 10" xfId="819"/>
    <cellStyle name="Ênfase2 11" xfId="820"/>
    <cellStyle name="Ênfase2 12" xfId="821"/>
    <cellStyle name="Ênfase2 13" xfId="822"/>
    <cellStyle name="Ênfase2 2" xfId="823"/>
    <cellStyle name="Ênfase2 2 2" xfId="824"/>
    <cellStyle name="Ênfase2 3" xfId="825"/>
    <cellStyle name="Ênfase2 4" xfId="826"/>
    <cellStyle name="Ênfase2 5" xfId="827"/>
    <cellStyle name="Ênfase2 6" xfId="828"/>
    <cellStyle name="Ênfase2 7" xfId="829"/>
    <cellStyle name="Ênfase2 8" xfId="830"/>
    <cellStyle name="Ênfase2 9" xfId="831"/>
    <cellStyle name="Ênfase3 10" xfId="832"/>
    <cellStyle name="Ênfase3 11" xfId="833"/>
    <cellStyle name="Ênfase3 12" xfId="834"/>
    <cellStyle name="Ênfase3 13" xfId="835"/>
    <cellStyle name="Ênfase3 2" xfId="836"/>
    <cellStyle name="Ênfase3 2 2" xfId="837"/>
    <cellStyle name="Ênfase3 3" xfId="838"/>
    <cellStyle name="Ênfase3 4" xfId="839"/>
    <cellStyle name="Ênfase3 5" xfId="840"/>
    <cellStyle name="Ênfase3 6" xfId="841"/>
    <cellStyle name="Ênfase3 7" xfId="842"/>
    <cellStyle name="Ênfase3 8" xfId="843"/>
    <cellStyle name="Ênfase3 9" xfId="844"/>
    <cellStyle name="Ênfase4 10" xfId="845"/>
    <cellStyle name="Ênfase4 11" xfId="846"/>
    <cellStyle name="Ênfase4 12" xfId="847"/>
    <cellStyle name="Ênfase4 13" xfId="848"/>
    <cellStyle name="Ênfase4 2" xfId="849"/>
    <cellStyle name="Ênfase4 2 2" xfId="850"/>
    <cellStyle name="Ênfase4 3" xfId="851"/>
    <cellStyle name="Ênfase4 4" xfId="852"/>
    <cellStyle name="Ênfase4 5" xfId="853"/>
    <cellStyle name="Ênfase4 5 2" xfId="854"/>
    <cellStyle name="Ênfase4 6" xfId="855"/>
    <cellStyle name="Ênfase4 7" xfId="856"/>
    <cellStyle name="Ênfase4 8" xfId="857"/>
    <cellStyle name="Ênfase4 9" xfId="858"/>
    <cellStyle name="Ênfase5 10" xfId="859"/>
    <cellStyle name="Ênfase5 11" xfId="860"/>
    <cellStyle name="Ênfase5 12" xfId="861"/>
    <cellStyle name="Ênfase5 13" xfId="862"/>
    <cellStyle name="Ênfase5 2" xfId="863"/>
    <cellStyle name="Ênfase5 2 2" xfId="864"/>
    <cellStyle name="Ênfase5 3" xfId="865"/>
    <cellStyle name="Ênfase5 4" xfId="866"/>
    <cellStyle name="Ênfase5 5" xfId="867"/>
    <cellStyle name="Ênfase5 6" xfId="868"/>
    <cellStyle name="Ênfase5 7" xfId="869"/>
    <cellStyle name="Ênfase5 8" xfId="870"/>
    <cellStyle name="Ênfase5 9" xfId="871"/>
    <cellStyle name="Ênfase6 10" xfId="872"/>
    <cellStyle name="Ênfase6 11" xfId="873"/>
    <cellStyle name="Ênfase6 12" xfId="874"/>
    <cellStyle name="Ênfase6 13" xfId="875"/>
    <cellStyle name="Ênfase6 2" xfId="876"/>
    <cellStyle name="Ênfase6 2 2" xfId="877"/>
    <cellStyle name="Ênfase6 3" xfId="878"/>
    <cellStyle name="Ênfase6 4" xfId="879"/>
    <cellStyle name="Ênfase6 5" xfId="880"/>
    <cellStyle name="Ênfase6 6" xfId="881"/>
    <cellStyle name="Ênfase6 7" xfId="882"/>
    <cellStyle name="Ênfase6 8" xfId="883"/>
    <cellStyle name="Ênfase6 9" xfId="884"/>
    <cellStyle name="Énfasis1" xfId="885"/>
    <cellStyle name="Énfasis2" xfId="886"/>
    <cellStyle name="Énfasis3" xfId="887"/>
    <cellStyle name="Énfasis4" xfId="888"/>
    <cellStyle name="Énfasis5" xfId="889"/>
    <cellStyle name="Énfasis6" xfId="890"/>
    <cellStyle name="Enter Currency (0)" xfId="891"/>
    <cellStyle name="Enter Currency (2)" xfId="892"/>
    <cellStyle name="Enter Units (0)" xfId="893"/>
    <cellStyle name="Enter Units (1)" xfId="894"/>
    <cellStyle name="Enter Units (2)" xfId="895"/>
    <cellStyle name="Entrada 10" xfId="896"/>
    <cellStyle name="Entrada 10 2" xfId="897"/>
    <cellStyle name="Entrada 10 3" xfId="898"/>
    <cellStyle name="Entrada 10 4" xfId="899"/>
    <cellStyle name="Entrada 11" xfId="900"/>
    <cellStyle name="Entrada 11 2" xfId="901"/>
    <cellStyle name="Entrada 11 3" xfId="902"/>
    <cellStyle name="Entrada 11 4" xfId="903"/>
    <cellStyle name="Entrada 12" xfId="904"/>
    <cellStyle name="Entrada 12 2" xfId="905"/>
    <cellStyle name="Entrada 12 3" xfId="906"/>
    <cellStyle name="Entrada 12 4" xfId="907"/>
    <cellStyle name="Entrada 13" xfId="908"/>
    <cellStyle name="Entrada 13 2" xfId="909"/>
    <cellStyle name="Entrada 13 3" xfId="910"/>
    <cellStyle name="Entrada 13 4" xfId="911"/>
    <cellStyle name="Entrada 2" xfId="912"/>
    <cellStyle name="Entrada 2 2" xfId="913"/>
    <cellStyle name="Entrada 2 2 2" xfId="914"/>
    <cellStyle name="Entrada 2 2 3" xfId="915"/>
    <cellStyle name="Entrada 2 2 4" xfId="916"/>
    <cellStyle name="Entrada 2 3" xfId="917"/>
    <cellStyle name="Entrada 2 4" xfId="918"/>
    <cellStyle name="Entrada 2 5" xfId="919"/>
    <cellStyle name="Entrada 3" xfId="920"/>
    <cellStyle name="Entrada 3 2" xfId="921"/>
    <cellStyle name="Entrada 3 3" xfId="922"/>
    <cellStyle name="Entrada 3 4" xfId="923"/>
    <cellStyle name="Entrada 4" xfId="924"/>
    <cellStyle name="Entrada 4 2" xfId="925"/>
    <cellStyle name="Entrada 4 3" xfId="926"/>
    <cellStyle name="Entrada 4 4" xfId="927"/>
    <cellStyle name="Entrada 5" xfId="928"/>
    <cellStyle name="Entrada 5 2" xfId="929"/>
    <cellStyle name="Entrada 5 2 2" xfId="930"/>
    <cellStyle name="Entrada 5 2 3" xfId="931"/>
    <cellStyle name="Entrada 5 2 4" xfId="932"/>
    <cellStyle name="Entrada 5 3" xfId="933"/>
    <cellStyle name="Entrada 5 4" xfId="934"/>
    <cellStyle name="Entrada 5 5" xfId="935"/>
    <cellStyle name="Entrada 6" xfId="936"/>
    <cellStyle name="Entrada 6 2" xfId="937"/>
    <cellStyle name="Entrada 6 3" xfId="938"/>
    <cellStyle name="Entrada 6 4" xfId="939"/>
    <cellStyle name="Entrada 7" xfId="940"/>
    <cellStyle name="Entrada 7 2" xfId="941"/>
    <cellStyle name="Entrada 7 3" xfId="942"/>
    <cellStyle name="Entrada 7 4" xfId="943"/>
    <cellStyle name="Entrada 8" xfId="944"/>
    <cellStyle name="Entrada 8 2" xfId="945"/>
    <cellStyle name="Entrada 8 3" xfId="946"/>
    <cellStyle name="Entrada 8 4" xfId="947"/>
    <cellStyle name="Entrada 9" xfId="948"/>
    <cellStyle name="Entrada 9 2" xfId="949"/>
    <cellStyle name="Entrada 9 3" xfId="950"/>
    <cellStyle name="Entrada 9 4" xfId="951"/>
    <cellStyle name="Estilo 1" xfId="952"/>
    <cellStyle name="Estilo 1 2" xfId="953"/>
    <cellStyle name="Estilo 1 2 2" xfId="954"/>
    <cellStyle name="Estilo 1 3" xfId="955"/>
    <cellStyle name="Estilo 1 4" xfId="956"/>
    <cellStyle name="Estilo 2" xfId="957"/>
    <cellStyle name="Estilo 2 2" xfId="958"/>
    <cellStyle name="Estilo 3" xfId="959"/>
    <cellStyle name="Euro" xfId="960"/>
    <cellStyle name="Euro 2" xfId="961"/>
    <cellStyle name="Explanatory Text" xfId="962"/>
    <cellStyle name="F2" xfId="963"/>
    <cellStyle name="F2 2" xfId="964"/>
    <cellStyle name="F2 3" xfId="965"/>
    <cellStyle name="F3" xfId="966"/>
    <cellStyle name="F3 2" xfId="967"/>
    <cellStyle name="F3 3" xfId="968"/>
    <cellStyle name="F4" xfId="969"/>
    <cellStyle name="F4 2" xfId="970"/>
    <cellStyle name="F4 3" xfId="971"/>
    <cellStyle name="F5" xfId="972"/>
    <cellStyle name="F5 2" xfId="973"/>
    <cellStyle name="F5 3" xfId="974"/>
    <cellStyle name="F6" xfId="975"/>
    <cellStyle name="F6 2" xfId="976"/>
    <cellStyle name="F6 3" xfId="977"/>
    <cellStyle name="F7" xfId="978"/>
    <cellStyle name="F7 2" xfId="979"/>
    <cellStyle name="F7 3" xfId="980"/>
    <cellStyle name="F8" xfId="981"/>
    <cellStyle name="F8 2" xfId="982"/>
    <cellStyle name="F8 3" xfId="983"/>
    <cellStyle name="Fecha" xfId="984"/>
    <cellStyle name="fechaA" xfId="985"/>
    <cellStyle name="Fijo" xfId="986"/>
    <cellStyle name="Fijo 2" xfId="987"/>
    <cellStyle name="Fijo 3" xfId="988"/>
    <cellStyle name="Financiero" xfId="989"/>
    <cellStyle name="Financiero 2" xfId="990"/>
    <cellStyle name="Fixed [0]" xfId="991"/>
    <cellStyle name="Fixed [0] 2" xfId="992"/>
    <cellStyle name="Followed Hyperlink_Model_Real Case4" xfId="993"/>
    <cellStyle name="Footnote" xfId="994"/>
    <cellStyle name="FORMULAS" xfId="995"/>
    <cellStyle name="fundoentrada" xfId="996"/>
    <cellStyle name="Good" xfId="997"/>
    <cellStyle name="Grey" xfId="998"/>
    <cellStyle name="Grey 2" xfId="999"/>
    <cellStyle name="Hard Percent" xfId="1000"/>
    <cellStyle name="Header" xfId="1001"/>
    <cellStyle name="Header1" xfId="1002"/>
    <cellStyle name="Header2" xfId="1003"/>
    <cellStyle name="Header2 2" xfId="1004"/>
    <cellStyle name="Header2 2 2" xfId="1005"/>
    <cellStyle name="Header2 2 3" xfId="1006"/>
    <cellStyle name="Header2 2 4" xfId="1007"/>
    <cellStyle name="Header2 3" xfId="1008"/>
    <cellStyle name="Header2 3 2" xfId="1009"/>
    <cellStyle name="Header2 3 3" xfId="1010"/>
    <cellStyle name="Header2 3 4" xfId="1011"/>
    <cellStyle name="Header2 4" xfId="1012"/>
    <cellStyle name="Header2 5" xfId="1013"/>
    <cellStyle name="Header2 6" xfId="1014"/>
    <cellStyle name="Heading 1" xfId="1015"/>
    <cellStyle name="Heading 2" xfId="1016"/>
    <cellStyle name="Heading 3" xfId="1017"/>
    <cellStyle name="Heading 4" xfId="1018"/>
    <cellStyle name="hips" xfId="1019"/>
    <cellStyle name="Hyperli?k segui?o" xfId="1020"/>
    <cellStyle name="Hyperliᯮk segui᫤o" xfId="1021"/>
    <cellStyle name="Hyperliᯮk segui᫤o 2" xfId="1022"/>
    <cellStyle name="Hyperlink 2" xfId="1023"/>
    <cellStyle name="Hyp᧥rlink_A᫬exandre" xfId="1024"/>
    <cellStyle name="Incorrecto" xfId="1025"/>
    <cellStyle name="Incorreto 10" xfId="1026"/>
    <cellStyle name="Incorreto 11" xfId="1027"/>
    <cellStyle name="Incorreto 12" xfId="1028"/>
    <cellStyle name="Incorreto 13" xfId="1029"/>
    <cellStyle name="Incorreto 2" xfId="1030"/>
    <cellStyle name="Incorreto 2 2" xfId="1031"/>
    <cellStyle name="Incorreto 3" xfId="1032"/>
    <cellStyle name="Incorreto 4" xfId="1033"/>
    <cellStyle name="Incorreto 5" xfId="1034"/>
    <cellStyle name="Incorreto 6" xfId="1035"/>
    <cellStyle name="Incorreto 7" xfId="1036"/>
    <cellStyle name="Incorreto 8" xfId="1037"/>
    <cellStyle name="Incorreto 9" xfId="1038"/>
    <cellStyle name="Input" xfId="1039"/>
    <cellStyle name="Input [yellow]" xfId="1040"/>
    <cellStyle name="Input [yellow] 2" xfId="1041"/>
    <cellStyle name="Input 2" xfId="1042"/>
    <cellStyle name="Input 2 2" xfId="1043"/>
    <cellStyle name="Input 2 3" xfId="1044"/>
    <cellStyle name="Input 3" xfId="1045"/>
    <cellStyle name="Input 3 2" xfId="1046"/>
    <cellStyle name="Input 3 3" xfId="1047"/>
    <cellStyle name="Input 4" xfId="1048"/>
    <cellStyle name="Input 5" xfId="1049"/>
    <cellStyle name="Input 6" xfId="1050"/>
    <cellStyle name="Input Currency" xfId="1051"/>
    <cellStyle name="Input Currency 2" xfId="1052"/>
    <cellStyle name="Input Date" xfId="1053"/>
    <cellStyle name="Input Date 2" xfId="1054"/>
    <cellStyle name="Input Fixed [0]" xfId="1055"/>
    <cellStyle name="Input Fixed [0] 2" xfId="1056"/>
    <cellStyle name="Input Normal" xfId="1057"/>
    <cellStyle name="Input Normal 2" xfId="1058"/>
    <cellStyle name="Input Percent" xfId="1059"/>
    <cellStyle name="Input Percent [2]" xfId="1060"/>
    <cellStyle name="Input Percent [2] 2" xfId="1061"/>
    <cellStyle name="Input Percent 2" xfId="1062"/>
    <cellStyle name="Input Percent_~2144771" xfId="1063"/>
    <cellStyle name="Input Titles" xfId="1064"/>
    <cellStyle name="Input Titles 2" xfId="1065"/>
    <cellStyle name="Input_$cell" xfId="1066"/>
    <cellStyle name="Invisible" xfId="1067"/>
    <cellStyle name="Invisible 2" xfId="1068"/>
    <cellStyle name="Invisible 3" xfId="1069"/>
    <cellStyle name="Invisible 4" xfId="1070"/>
    <cellStyle name="Link Currency (0)" xfId="1071"/>
    <cellStyle name="Link Currency (2)" xfId="1072"/>
    <cellStyle name="Link Units (0)" xfId="1073"/>
    <cellStyle name="Link Units (1)" xfId="1074"/>
    <cellStyle name="Link Units (2)" xfId="1075"/>
    <cellStyle name="Linked Cell" xfId="1076"/>
    <cellStyle name="lugares" xfId="1077"/>
    <cellStyle name="MacroCode" xfId="1078"/>
    <cellStyle name="Mike" xfId="1079"/>
    <cellStyle name="Mike 2" xfId="1080"/>
    <cellStyle name="Millares [0]_10 AVERIAS MASIVAS + ANT" xfId="1081"/>
    <cellStyle name="Millares_10 AVERIAS MASIVAS + ANT" xfId="1082"/>
    <cellStyle name="minnum" xfId="1083"/>
    <cellStyle name="minnum 10" xfId="1084"/>
    <cellStyle name="minnum 11" xfId="1085"/>
    <cellStyle name="minnum 12" xfId="1086"/>
    <cellStyle name="minnum 2" xfId="1087"/>
    <cellStyle name="minnum 3" xfId="1088"/>
    <cellStyle name="minnum 4" xfId="1089"/>
    <cellStyle name="minnum 5" xfId="1090"/>
    <cellStyle name="minnum 6" xfId="1091"/>
    <cellStyle name="minnum 7" xfId="1092"/>
    <cellStyle name="minnum 8" xfId="1093"/>
    <cellStyle name="minnum 9" xfId="1094"/>
    <cellStyle name="Moeda" xfId="3" builtinId="4"/>
    <cellStyle name="Moeda 10" xfId="1095"/>
    <cellStyle name="Moeda 2" xfId="1096"/>
    <cellStyle name="Moeda 2 10" xfId="1097"/>
    <cellStyle name="Moeda 2 11" xfId="1098"/>
    <cellStyle name="Moeda 2 12" xfId="1099"/>
    <cellStyle name="Moeda 2 13" xfId="1100"/>
    <cellStyle name="Moeda 2 2" xfId="1101"/>
    <cellStyle name="Moeda 2 3" xfId="1102"/>
    <cellStyle name="Moeda 2 3 2" xfId="1103"/>
    <cellStyle name="Moeda 2 4" xfId="1104"/>
    <cellStyle name="Moeda 2 5" xfId="1105"/>
    <cellStyle name="Moeda 2 6" xfId="1106"/>
    <cellStyle name="Moeda 2 7" xfId="1107"/>
    <cellStyle name="Moeda 2 8" xfId="1108"/>
    <cellStyle name="Moeda 2 9" xfId="1109"/>
    <cellStyle name="Moeda 3" xfId="1110"/>
    <cellStyle name="Moeda 4" xfId="1111"/>
    <cellStyle name="Moeda 4 2" xfId="1112"/>
    <cellStyle name="Moeda 4 3" xfId="2003"/>
    <cellStyle name="Moeda 5" xfId="1113"/>
    <cellStyle name="Moeda?[0]" xfId="1114"/>
    <cellStyle name="Moedaᦠ[0]" xfId="1115"/>
    <cellStyle name="Moedaᦠ[0] 10" xfId="1116"/>
    <cellStyle name="Moedaᦠ[0] 11" xfId="1117"/>
    <cellStyle name="Moedaᦠ[0] 12" xfId="1118"/>
    <cellStyle name="Moedaᦠ[0] 13" xfId="1119"/>
    <cellStyle name="Moedaᦠ[0] 2" xfId="1120"/>
    <cellStyle name="Moedaᦠ[0] 3" xfId="1121"/>
    <cellStyle name="Moedaᦠ[0] 4" xfId="1122"/>
    <cellStyle name="Moedaᦠ[0] 5" xfId="1123"/>
    <cellStyle name="Moedaᦠ[0] 6" xfId="1124"/>
    <cellStyle name="Moedaᦠ[0] 7" xfId="1125"/>
    <cellStyle name="Moedaᦠ[0] 8" xfId="1126"/>
    <cellStyle name="Moedaᦠ[0] 9" xfId="1127"/>
    <cellStyle name="Moneda [0]_10 AVERIAS MASIVAS + ANT" xfId="1128"/>
    <cellStyle name="Moneda_10 AVERIAS MASIVAS + ANT" xfId="1129"/>
    <cellStyle name="Monétaire [0]_BELP" xfId="1130"/>
    <cellStyle name="Monétaire_BELP" xfId="1131"/>
    <cellStyle name="Monetario" xfId="1132"/>
    <cellStyle name="Monetario 2" xfId="1133"/>
    <cellStyle name="Monetario0" xfId="1134"/>
    <cellStyle name="Morgan" xfId="1135"/>
    <cellStyle name="Morgan 2" xfId="1136"/>
    <cellStyle name="Multiple" xfId="1137"/>
    <cellStyle name="NA is zero" xfId="1138"/>
    <cellStyle name="NA is zero 2" xfId="1139"/>
    <cellStyle name="Neutra 10" xfId="1140"/>
    <cellStyle name="Neutra 11" xfId="1141"/>
    <cellStyle name="Neutra 12" xfId="1142"/>
    <cellStyle name="Neutra 13" xfId="1143"/>
    <cellStyle name="Neutra 2" xfId="1144"/>
    <cellStyle name="Neutra 2 2" xfId="1145"/>
    <cellStyle name="Neutra 3" xfId="1146"/>
    <cellStyle name="Neutra 4" xfId="1147"/>
    <cellStyle name="Neutra 5" xfId="1148"/>
    <cellStyle name="Neutra 6" xfId="1149"/>
    <cellStyle name="Neutra 7" xfId="1150"/>
    <cellStyle name="Neutra 8" xfId="1151"/>
    <cellStyle name="Neutra 9" xfId="1152"/>
    <cellStyle name="Neutral" xfId="1153"/>
    <cellStyle name="NívelLinha_1" xfId="1" builtinId="1" iLevel="0"/>
    <cellStyle name="NívelLinha_2" xfId="2" builtinId="1" iLevel="1"/>
    <cellStyle name="no dec" xfId="1154"/>
    <cellStyle name="no dec 2" xfId="1155"/>
    <cellStyle name="no dec 3" xfId="1156"/>
    <cellStyle name="Normal" xfId="0" builtinId="0"/>
    <cellStyle name="Normal - Estilo1" xfId="1157"/>
    <cellStyle name="Normal - Estilo2" xfId="1158"/>
    <cellStyle name="Normal - Estilo3" xfId="1159"/>
    <cellStyle name="Normal - Estilo4" xfId="1160"/>
    <cellStyle name="Normal - Estilo5" xfId="1161"/>
    <cellStyle name="Normal - Estilo6" xfId="1162"/>
    <cellStyle name="Normal - Estilo7" xfId="1163"/>
    <cellStyle name="Normal - Estilo8" xfId="1164"/>
    <cellStyle name="Normal - Style1" xfId="1165"/>
    <cellStyle name="Normal - Style1 2" xfId="1166"/>
    <cellStyle name="Normal [0]" xfId="1167"/>
    <cellStyle name="Normal [0] 2" xfId="1168"/>
    <cellStyle name="Normal [1]" xfId="1169"/>
    <cellStyle name="Normal [1] 2" xfId="1170"/>
    <cellStyle name="Normal [2]" xfId="1171"/>
    <cellStyle name="Normal [2] 2" xfId="1172"/>
    <cellStyle name="Normal [3]" xfId="1173"/>
    <cellStyle name="Normal [3] 2" xfId="1174"/>
    <cellStyle name="Normal 10" xfId="1175"/>
    <cellStyle name="Normal 10 2" xfId="1176"/>
    <cellStyle name="Normal 10 2 2" xfId="1177"/>
    <cellStyle name="Normal 10 3" xfId="1178"/>
    <cellStyle name="Normal 11" xfId="1179"/>
    <cellStyle name="Normal 11 2" xfId="1180"/>
    <cellStyle name="Normal 11 2 2" xfId="1181"/>
    <cellStyle name="Normal 11 3" xfId="1182"/>
    <cellStyle name="Normal 11 4" xfId="1183"/>
    <cellStyle name="Normal 12" xfId="1184"/>
    <cellStyle name="Normal 12 2" xfId="1185"/>
    <cellStyle name="Normal 12 3" xfId="1186"/>
    <cellStyle name="Normal 13" xfId="1187"/>
    <cellStyle name="Normal 13 2" xfId="1188"/>
    <cellStyle name="Normal 13 2 2" xfId="1189"/>
    <cellStyle name="Normal 13 3" xfId="1190"/>
    <cellStyle name="Normal 13 4" xfId="1191"/>
    <cellStyle name="Normal 14" xfId="1192"/>
    <cellStyle name="Normal 14 2" xfId="1193"/>
    <cellStyle name="Normal 14 2 2" xfId="1194"/>
    <cellStyle name="Normal 14 3" xfId="1195"/>
    <cellStyle name="Normal 14 4" xfId="1196"/>
    <cellStyle name="Normal 15" xfId="1197"/>
    <cellStyle name="Normal 15 2" xfId="1198"/>
    <cellStyle name="Normal 15 3" xfId="1199"/>
    <cellStyle name="Normal 15 4" xfId="1200"/>
    <cellStyle name="Normal 16" xfId="1201"/>
    <cellStyle name="Normal 16 2" xfId="1202"/>
    <cellStyle name="Normal 16 3" xfId="1203"/>
    <cellStyle name="Normal 17" xfId="1204"/>
    <cellStyle name="Normal 17 2" xfId="1205"/>
    <cellStyle name="Normal 17 3" xfId="1206"/>
    <cellStyle name="Normal 17 4" xfId="1207"/>
    <cellStyle name="Normal 18" xfId="1208"/>
    <cellStyle name="Normal 18 2" xfId="1209"/>
    <cellStyle name="Normal 18 3" xfId="1210"/>
    <cellStyle name="Normal 18 4" xfId="1211"/>
    <cellStyle name="Normal 19" xfId="1212"/>
    <cellStyle name="Normal 19 2" xfId="1213"/>
    <cellStyle name="Normal 19 3" xfId="1214"/>
    <cellStyle name="Normal 2" xfId="1215"/>
    <cellStyle name="Normal 2 10" xfId="1216"/>
    <cellStyle name="Normal 2 10 2" xfId="1217"/>
    <cellStyle name="Normal 2 11" xfId="1218"/>
    <cellStyle name="Normal 2 11 2" xfId="1219"/>
    <cellStyle name="Normal 2 12" xfId="1220"/>
    <cellStyle name="Normal 2 12 2" xfId="1221"/>
    <cellStyle name="Normal 2 13" xfId="1222"/>
    <cellStyle name="Normal 2 14" xfId="1223"/>
    <cellStyle name="Normal 2 15" xfId="1224"/>
    <cellStyle name="Normal 2 16" xfId="1225"/>
    <cellStyle name="Normal 2 17" xfId="1226"/>
    <cellStyle name="Normal 2 18" xfId="1227"/>
    <cellStyle name="Normal 2 19" xfId="1228"/>
    <cellStyle name="Normal 2 2" xfId="1229"/>
    <cellStyle name="Normal 2 2 10" xfId="1230"/>
    <cellStyle name="Normal 2 2 11" xfId="1231"/>
    <cellStyle name="Normal 2 2 12" xfId="1232"/>
    <cellStyle name="Normal 2 2 2" xfId="1233"/>
    <cellStyle name="Normal 2 2 2 2" xfId="1234"/>
    <cellStyle name="Normal 2 2 2 3" xfId="1235"/>
    <cellStyle name="Normal 2 2 3" xfId="1236"/>
    <cellStyle name="Normal 2 2 4" xfId="1237"/>
    <cellStyle name="Normal 2 2 5" xfId="1238"/>
    <cellStyle name="Normal 2 2 6" xfId="1239"/>
    <cellStyle name="Normal 2 2 7" xfId="1240"/>
    <cellStyle name="Normal 2 2 8" xfId="1241"/>
    <cellStyle name="Normal 2 2 9" xfId="1242"/>
    <cellStyle name="Normal 2 20" xfId="1243"/>
    <cellStyle name="Normal 2 21" xfId="1244"/>
    <cellStyle name="Normal 2 22" xfId="1245"/>
    <cellStyle name="Normal 2 23" xfId="1246"/>
    <cellStyle name="Normal 2 24" xfId="1247"/>
    <cellStyle name="Normal 2 25" xfId="1248"/>
    <cellStyle name="Normal 2 26" xfId="1249"/>
    <cellStyle name="Normal 2 27" xfId="1250"/>
    <cellStyle name="Normal 2 28" xfId="1251"/>
    <cellStyle name="Normal 2 29" xfId="1252"/>
    <cellStyle name="Normal 2 3" xfId="1253"/>
    <cellStyle name="Normal 2 3 2" xfId="1254"/>
    <cellStyle name="Normal 2 3 2 2" xfId="1255"/>
    <cellStyle name="Normal 2 3 3" xfId="1256"/>
    <cellStyle name="Normal 2 3 4" xfId="1257"/>
    <cellStyle name="Normal 2 30" xfId="1258"/>
    <cellStyle name="Normal 2 31" xfId="1259"/>
    <cellStyle name="Normal 2 32" xfId="1260"/>
    <cellStyle name="Normal 2 33" xfId="1261"/>
    <cellStyle name="Normal 2 34" xfId="1262"/>
    <cellStyle name="Normal 2 35" xfId="1263"/>
    <cellStyle name="Normal 2 36" xfId="1264"/>
    <cellStyle name="Normal 2 37" xfId="1265"/>
    <cellStyle name="Normal 2 38" xfId="1266"/>
    <cellStyle name="Normal 2 39" xfId="1267"/>
    <cellStyle name="Normal 2 4" xfId="1268"/>
    <cellStyle name="Normal 2 4 2" xfId="1269"/>
    <cellStyle name="Normal 2 4 3" xfId="1270"/>
    <cellStyle name="Normal 2 40" xfId="1271"/>
    <cellStyle name="Normal 2 41" xfId="1272"/>
    <cellStyle name="Normal 2 42" xfId="1273"/>
    <cellStyle name="Normal 2 43" xfId="1274"/>
    <cellStyle name="Normal 2 44" xfId="1275"/>
    <cellStyle name="Normal 2 45" xfId="1276"/>
    <cellStyle name="Normal 2 46" xfId="1277"/>
    <cellStyle name="Normal 2 47" xfId="1278"/>
    <cellStyle name="Normal 2 48" xfId="1279"/>
    <cellStyle name="Normal 2 49" xfId="1280"/>
    <cellStyle name="Normal 2 5" xfId="1281"/>
    <cellStyle name="Normal 2 5 2" xfId="1282"/>
    <cellStyle name="Normal 2 6" xfId="1283"/>
    <cellStyle name="Normal 2 6 2" xfId="1284"/>
    <cellStyle name="Normal 2 7" xfId="1285"/>
    <cellStyle name="Normal 2 7 2" xfId="1286"/>
    <cellStyle name="Normal 2 78" xfId="1287"/>
    <cellStyle name="Normal 2 8" xfId="1288"/>
    <cellStyle name="Normal 2 8 2" xfId="1289"/>
    <cellStyle name="Normal 2 9" xfId="1290"/>
    <cellStyle name="Normal 2 9 2" xfId="1291"/>
    <cellStyle name="Normal 2_Análise Headcount" xfId="1292"/>
    <cellStyle name="Normal 20" xfId="1293"/>
    <cellStyle name="Normal 20 2" xfId="1294"/>
    <cellStyle name="Normal 20 2 2" xfId="1295"/>
    <cellStyle name="Normal 20 3" xfId="1296"/>
    <cellStyle name="Normal 20 4" xfId="1297"/>
    <cellStyle name="Normal 21" xfId="1298"/>
    <cellStyle name="Normal 21 2" xfId="1299"/>
    <cellStyle name="Normal 21 3" xfId="1300"/>
    <cellStyle name="Normal 21 4" xfId="1301"/>
    <cellStyle name="Normal 22" xfId="1302"/>
    <cellStyle name="Normal 22 2" xfId="1303"/>
    <cellStyle name="Normal 22 3" xfId="1304"/>
    <cellStyle name="Normal 22 4" xfId="1305"/>
    <cellStyle name="Normal 23" xfId="1306"/>
    <cellStyle name="Normal 23 2" xfId="1307"/>
    <cellStyle name="Normal 23 3" xfId="1308"/>
    <cellStyle name="Normal 23 4" xfId="1309"/>
    <cellStyle name="Normal 24" xfId="1310"/>
    <cellStyle name="Normal 24 2" xfId="1311"/>
    <cellStyle name="Normal 24 3" xfId="1312"/>
    <cellStyle name="Normal 24 4" xfId="1313"/>
    <cellStyle name="Normal 25" xfId="1314"/>
    <cellStyle name="Normal 25 2" xfId="1315"/>
    <cellStyle name="Normal 25 3" xfId="1316"/>
    <cellStyle name="Normal 26" xfId="1317"/>
    <cellStyle name="Normal 26 2" xfId="1318"/>
    <cellStyle name="Normal 26 3" xfId="1319"/>
    <cellStyle name="Normal 27" xfId="1320"/>
    <cellStyle name="Normal 27 2" xfId="1321"/>
    <cellStyle name="Normal 27 3" xfId="1322"/>
    <cellStyle name="Normal 28" xfId="1323"/>
    <cellStyle name="Normal 28 2" xfId="1324"/>
    <cellStyle name="Normal 28 3" xfId="1325"/>
    <cellStyle name="Normal 29" xfId="1326"/>
    <cellStyle name="Normal 29 2" xfId="1327"/>
    <cellStyle name="Normal 29 2 2" xfId="1328"/>
    <cellStyle name="Normal 29 3" xfId="1329"/>
    <cellStyle name="Normal 3" xfId="1330"/>
    <cellStyle name="Normal 3 10" xfId="1331"/>
    <cellStyle name="Normal 3 11" xfId="1332"/>
    <cellStyle name="Normal 3 12" xfId="1333"/>
    <cellStyle name="Normal 3 13" xfId="1334"/>
    <cellStyle name="Normal 3 2" xfId="1335"/>
    <cellStyle name="Normal 3 2 2" xfId="1336"/>
    <cellStyle name="Normal 3 2 2 2" xfId="1337"/>
    <cellStyle name="Normal 3 3" xfId="1338"/>
    <cellStyle name="Normal 3 3 2" xfId="1339"/>
    <cellStyle name="Normal 3 3 3" xfId="1340"/>
    <cellStyle name="Normal 3 4" xfId="1341"/>
    <cellStyle name="Normal 3 4 2" xfId="1342"/>
    <cellStyle name="Normal 3 4 3" xfId="1343"/>
    <cellStyle name="Normal 3 5" xfId="1344"/>
    <cellStyle name="Normal 3 5 2" xfId="1345"/>
    <cellStyle name="Normal 3 5 3" xfId="1346"/>
    <cellStyle name="Normal 3 6" xfId="1347"/>
    <cellStyle name="Normal 3 7" xfId="1348"/>
    <cellStyle name="Normal 3 8" xfId="1349"/>
    <cellStyle name="Normal 3 9" xfId="1350"/>
    <cellStyle name="Normal 30" xfId="1351"/>
    <cellStyle name="Normal 30 2" xfId="1352"/>
    <cellStyle name="Normal 30 3" xfId="1353"/>
    <cellStyle name="Normal 31" xfId="1354"/>
    <cellStyle name="Normal 31 2" xfId="1355"/>
    <cellStyle name="Normal 32" xfId="1356"/>
    <cellStyle name="Normal 32 2" xfId="1357"/>
    <cellStyle name="Normal 33" xfId="1358"/>
    <cellStyle name="Normal 33 2" xfId="1359"/>
    <cellStyle name="Normal 34" xfId="1360"/>
    <cellStyle name="Normal 34 2" xfId="1361"/>
    <cellStyle name="Normal 34 3" xfId="1362"/>
    <cellStyle name="Normal 35" xfId="1363"/>
    <cellStyle name="Normal 35 2" xfId="1364"/>
    <cellStyle name="Normal 36" xfId="1365"/>
    <cellStyle name="Normal 36 2" xfId="1366"/>
    <cellStyle name="Normal 37" xfId="1367"/>
    <cellStyle name="Normal 37 2" xfId="1368"/>
    <cellStyle name="Normal 38" xfId="1369"/>
    <cellStyle name="Normal 38 2" xfId="1370"/>
    <cellStyle name="Normal 39" xfId="1371"/>
    <cellStyle name="Normal 4" xfId="1372"/>
    <cellStyle name="Normal 4 10" xfId="1373"/>
    <cellStyle name="Normal 4 11" xfId="1374"/>
    <cellStyle name="Normal 4 12" xfId="1375"/>
    <cellStyle name="Normal 4 2" xfId="1376"/>
    <cellStyle name="Normal 4 2 2" xfId="1377"/>
    <cellStyle name="Normal 4 2 2 2" xfId="1378"/>
    <cellStyle name="Normal 4 2 3" xfId="1379"/>
    <cellStyle name="Normal 4 2 4" xfId="1380"/>
    <cellStyle name="Normal 4 3" xfId="1381"/>
    <cellStyle name="Normal 4 3 2" xfId="1382"/>
    <cellStyle name="Normal 4 3 3" xfId="1383"/>
    <cellStyle name="Normal 4 4" xfId="1384"/>
    <cellStyle name="Normal 4 5" xfId="1385"/>
    <cellStyle name="Normal 4 6" xfId="1386"/>
    <cellStyle name="Normal 4 7" xfId="1387"/>
    <cellStyle name="Normal 4 8" xfId="1388"/>
    <cellStyle name="Normal 4 9" xfId="1389"/>
    <cellStyle name="Normal 40" xfId="1390"/>
    <cellStyle name="Normal 41" xfId="1391"/>
    <cellStyle name="Normal 42" xfId="1392"/>
    <cellStyle name="Normal 43" xfId="1393"/>
    <cellStyle name="Normal 44" xfId="1394"/>
    <cellStyle name="Normal 45" xfId="1395"/>
    <cellStyle name="Normal 46" xfId="1396"/>
    <cellStyle name="Normal 47" xfId="1397"/>
    <cellStyle name="Normal 48" xfId="1398"/>
    <cellStyle name="Normal 49" xfId="1399"/>
    <cellStyle name="Normal 5" xfId="1400"/>
    <cellStyle name="Normal 5 2" xfId="1401"/>
    <cellStyle name="Normal 5 2 2" xfId="1402"/>
    <cellStyle name="Normal 5 2 4 3" xfId="1403"/>
    <cellStyle name="Normal 5 2 4 5" xfId="1404"/>
    <cellStyle name="Normal 5 3" xfId="1405"/>
    <cellStyle name="Normal 5 3 2" xfId="1406"/>
    <cellStyle name="Normal 5 4" xfId="1407"/>
    <cellStyle name="Normal 50" xfId="1408"/>
    <cellStyle name="Normal 51" xfId="1409"/>
    <cellStyle name="Normal 52" xfId="1410"/>
    <cellStyle name="Normal 53" xfId="1411"/>
    <cellStyle name="Normal 54" xfId="1412"/>
    <cellStyle name="Normal 55" xfId="1413"/>
    <cellStyle name="Normal 56" xfId="1414"/>
    <cellStyle name="Normal 57" xfId="1415"/>
    <cellStyle name="Normal 58" xfId="1416"/>
    <cellStyle name="Normal 59" xfId="1417"/>
    <cellStyle name="Normal 6" xfId="1418"/>
    <cellStyle name="Normal 6 10" xfId="1419"/>
    <cellStyle name="Normal 6 11" xfId="1420"/>
    <cellStyle name="Normal 6 12" xfId="1421"/>
    <cellStyle name="Normal 6 2" xfId="1422"/>
    <cellStyle name="Normal 6 2 2" xfId="1423"/>
    <cellStyle name="Normal 6 2 2 2" xfId="1424"/>
    <cellStyle name="Normal 6 2 2 2 2" xfId="1425"/>
    <cellStyle name="Normal 6 2 2 2 2 2" xfId="1426"/>
    <cellStyle name="Normal 6 2 2 2 2 2 2" xfId="1427"/>
    <cellStyle name="Normal 6 2 2 2 2 2 3" xfId="1428"/>
    <cellStyle name="Normal 6 2 3" xfId="1429"/>
    <cellStyle name="Normal 6 3" xfId="1430"/>
    <cellStyle name="Normal 6 3 2" xfId="1431"/>
    <cellStyle name="Normal 6 3 3" xfId="1432"/>
    <cellStyle name="Normal 6 4" xfId="1433"/>
    <cellStyle name="Normal 6 5" xfId="1434"/>
    <cellStyle name="Normal 6 6" xfId="1435"/>
    <cellStyle name="Normal 6 7" xfId="1436"/>
    <cellStyle name="Normal 6 8" xfId="1437"/>
    <cellStyle name="Normal 6 9" xfId="1438"/>
    <cellStyle name="Normal 60" xfId="1439"/>
    <cellStyle name="Normal 61" xfId="1440"/>
    <cellStyle name="Normal 62" xfId="1441"/>
    <cellStyle name="Normal 63" xfId="1442"/>
    <cellStyle name="Normal 64" xfId="1443"/>
    <cellStyle name="Normal 65" xfId="1444"/>
    <cellStyle name="Normal 66" xfId="1445"/>
    <cellStyle name="Normal 67" xfId="1446"/>
    <cellStyle name="Normal 68" xfId="1447"/>
    <cellStyle name="Normal 69" xfId="1448"/>
    <cellStyle name="Normal 7" xfId="1449"/>
    <cellStyle name="Normal 7 10" xfId="1450"/>
    <cellStyle name="Normal 7 11" xfId="1451"/>
    <cellStyle name="Normal 7 2" xfId="1452"/>
    <cellStyle name="Normal 7 2 2" xfId="1453"/>
    <cellStyle name="Normal 7 3" xfId="1454"/>
    <cellStyle name="Normal 7 3 2" xfId="1455"/>
    <cellStyle name="Normal 7 4" xfId="1456"/>
    <cellStyle name="Normal 7 5" xfId="1457"/>
    <cellStyle name="Normal 7 6" xfId="1458"/>
    <cellStyle name="Normal 7 7" xfId="1459"/>
    <cellStyle name="Normal 7 8" xfId="1460"/>
    <cellStyle name="Normal 7 9" xfId="1461"/>
    <cellStyle name="Normal 70" xfId="1462"/>
    <cellStyle name="Normal 71" xfId="1463"/>
    <cellStyle name="Normal 8" xfId="1464"/>
    <cellStyle name="Normal 8 2" xfId="1465"/>
    <cellStyle name="Normal 8 3" xfId="1466"/>
    <cellStyle name="Normal 8 4" xfId="1467"/>
    <cellStyle name="Normal 9" xfId="1468"/>
    <cellStyle name="Normal 9 2" xfId="1469"/>
    <cellStyle name="Normal 9 2 2" xfId="1470"/>
    <cellStyle name="Normal 9 3" xfId="1471"/>
    <cellStyle name="Normal 9 4" xfId="1472"/>
    <cellStyle name="Normal 93" xfId="1473"/>
    <cellStyle name="Normal 99" xfId="5"/>
    <cellStyle name="Normal Bold" xfId="1474"/>
    <cellStyle name="Normal Bold 2" xfId="1475"/>
    <cellStyle name="Normal Pct" xfId="1476"/>
    <cellStyle name="Normal Pct 2" xfId="1477"/>
    <cellStyle name="NormalBold" xfId="1478"/>
    <cellStyle name="NormalBold 2" xfId="1479"/>
    <cellStyle name="NormalGB" xfId="1480"/>
    <cellStyle name="Normal-HelBold" xfId="1481"/>
    <cellStyle name="Normal-HelBold 2" xfId="1482"/>
    <cellStyle name="Normal-HelBold 3" xfId="1483"/>
    <cellStyle name="Normal-HelBold 4" xfId="1484"/>
    <cellStyle name="Normal-HelUnderline" xfId="1485"/>
    <cellStyle name="Normal-HelUnderline 2" xfId="1486"/>
    <cellStyle name="Normal-HelUnderline 3" xfId="1487"/>
    <cellStyle name="Normal-HelUnderline 4" xfId="1488"/>
    <cellStyle name="Normal-Helvetica" xfId="1489"/>
    <cellStyle name="Normal-Helvetica 2" xfId="1490"/>
    <cellStyle name="Normal-Helvetica 3" xfId="1491"/>
    <cellStyle name="Normal-Helvetica 4" xfId="1492"/>
    <cellStyle name="Normalny_laroux" xfId="1493"/>
    <cellStyle name="Nota 10" xfId="1494"/>
    <cellStyle name="Nota 10 2" xfId="1495"/>
    <cellStyle name="Nota 10 3" xfId="1496"/>
    <cellStyle name="Nota 11" xfId="1497"/>
    <cellStyle name="Nota 11 2" xfId="1498"/>
    <cellStyle name="Nota 11 3" xfId="1499"/>
    <cellStyle name="Nota 12" xfId="1500"/>
    <cellStyle name="Nota 12 2" xfId="1501"/>
    <cellStyle name="Nota 12 3" xfId="1502"/>
    <cellStyle name="Nota 13" xfId="1503"/>
    <cellStyle name="Nota 13 2" xfId="1504"/>
    <cellStyle name="Nota 13 3" xfId="1505"/>
    <cellStyle name="Nota 2" xfId="1506"/>
    <cellStyle name="Nota 2 2" xfId="1507"/>
    <cellStyle name="Nota 2 2 2" xfId="1508"/>
    <cellStyle name="Nota 2 2 3" xfId="1509"/>
    <cellStyle name="Nota 2 3" xfId="1510"/>
    <cellStyle name="Nota 2 3 2" xfId="1511"/>
    <cellStyle name="Nota 2 3 3" xfId="1512"/>
    <cellStyle name="Nota 2 4" xfId="1513"/>
    <cellStyle name="Nota 2 5" xfId="1514"/>
    <cellStyle name="Nota 3" xfId="1515"/>
    <cellStyle name="Nota 3 2" xfId="1516"/>
    <cellStyle name="Nota 3 2 2" xfId="1517"/>
    <cellStyle name="Nota 3 2 3" xfId="1518"/>
    <cellStyle name="Nota 3 3" xfId="1519"/>
    <cellStyle name="Nota 3 4" xfId="1520"/>
    <cellStyle name="Nota 4" xfId="1521"/>
    <cellStyle name="Nota 4 2" xfId="1522"/>
    <cellStyle name="Nota 4 3" xfId="1523"/>
    <cellStyle name="Nota 5" xfId="1524"/>
    <cellStyle name="Nota 5 2" xfId="1525"/>
    <cellStyle name="Nota 5 2 2" xfId="1526"/>
    <cellStyle name="Nota 5 2 3" xfId="1527"/>
    <cellStyle name="Nota 5 3" xfId="1528"/>
    <cellStyle name="Nota 5 4" xfId="1529"/>
    <cellStyle name="Nota 6" xfId="1530"/>
    <cellStyle name="Nota 6 2" xfId="1531"/>
    <cellStyle name="Nota 6 3" xfId="1532"/>
    <cellStyle name="Nota 7" xfId="1533"/>
    <cellStyle name="Nota 7 2" xfId="1534"/>
    <cellStyle name="Nota 7 3" xfId="1535"/>
    <cellStyle name="Nota 8" xfId="1536"/>
    <cellStyle name="Nota 8 2" xfId="1537"/>
    <cellStyle name="Nota 8 3" xfId="1538"/>
    <cellStyle name="Nota 9" xfId="1539"/>
    <cellStyle name="Nota 9 2" xfId="1540"/>
    <cellStyle name="Nota 9 3" xfId="1541"/>
    <cellStyle name="Notas" xfId="1542"/>
    <cellStyle name="Notas 2" xfId="1543"/>
    <cellStyle name="Notas 2 2" xfId="1544"/>
    <cellStyle name="Notas 2 3" xfId="1545"/>
    <cellStyle name="Notas 3" xfId="1546"/>
    <cellStyle name="Notas 4" xfId="1547"/>
    <cellStyle name="Note" xfId="1548"/>
    <cellStyle name="Note 2" xfId="1549"/>
    <cellStyle name="Note 2 2" xfId="1550"/>
    <cellStyle name="Note 2 3" xfId="1551"/>
    <cellStyle name="Note 3" xfId="1552"/>
    <cellStyle name="Note 3 2" xfId="1553"/>
    <cellStyle name="Note 3 3" xfId="1554"/>
    <cellStyle name="Note 4" xfId="1555"/>
    <cellStyle name="Note 5" xfId="1556"/>
    <cellStyle name="NPPESalesPct" xfId="1557"/>
    <cellStyle name="NPPESalesPct 2" xfId="1558"/>
    <cellStyle name="NumMIN" xfId="1559"/>
    <cellStyle name="NumMIN 10" xfId="1560"/>
    <cellStyle name="NumMIN 11" xfId="1561"/>
    <cellStyle name="NumMIN 12" xfId="1562"/>
    <cellStyle name="NumMIN 2" xfId="1563"/>
    <cellStyle name="NumMIN 3" xfId="1564"/>
    <cellStyle name="NumMIN 4" xfId="1565"/>
    <cellStyle name="NumMIN 5" xfId="1566"/>
    <cellStyle name="NumMIN 6" xfId="1567"/>
    <cellStyle name="NumMIN 7" xfId="1568"/>
    <cellStyle name="NumMIN 8" xfId="1569"/>
    <cellStyle name="NumMIN 9" xfId="1570"/>
    <cellStyle name="NWI%S" xfId="1571"/>
    <cellStyle name="NWI%S 2" xfId="1572"/>
    <cellStyle name="Output" xfId="1573"/>
    <cellStyle name="Output 2" xfId="1574"/>
    <cellStyle name="Output 2 2" xfId="1575"/>
    <cellStyle name="Output 3" xfId="1576"/>
    <cellStyle name="PADRA_INN" xfId="1577"/>
    <cellStyle name="Padrão Net" xfId="1578"/>
    <cellStyle name="Page Number" xfId="1579"/>
    <cellStyle name="Perc(1)" xfId="1580"/>
    <cellStyle name="Percent (0)" xfId="1581"/>
    <cellStyle name="Percent (0) 2" xfId="1582"/>
    <cellStyle name="Percent [0]" xfId="1583"/>
    <cellStyle name="Percent [0] 2" xfId="1584"/>
    <cellStyle name="Percent [00]" xfId="1585"/>
    <cellStyle name="Percent [1]" xfId="1586"/>
    <cellStyle name="Percent [1] 2" xfId="1587"/>
    <cellStyle name="Percent [2]" xfId="1588"/>
    <cellStyle name="Percent [2] 10" xfId="1589"/>
    <cellStyle name="Percent [2] 11" xfId="1590"/>
    <cellStyle name="Percent [2] 12" xfId="1591"/>
    <cellStyle name="Percent [2] 2" xfId="1592"/>
    <cellStyle name="Percent [2] 3" xfId="1593"/>
    <cellStyle name="Percent [2] 4" xfId="1594"/>
    <cellStyle name="Percent [2] 5" xfId="1595"/>
    <cellStyle name="Percent [2] 6" xfId="1596"/>
    <cellStyle name="Percent [2] 7" xfId="1597"/>
    <cellStyle name="Percent [2] 8" xfId="1598"/>
    <cellStyle name="Percent [2] 9" xfId="1599"/>
    <cellStyle name="Percent_Acq Sum" xfId="1600"/>
    <cellStyle name="PercentSales" xfId="1601"/>
    <cellStyle name="PercentSales 2" xfId="1602"/>
    <cellStyle name="Porcentagem" xfId="4" builtinId="5"/>
    <cellStyle name="Porcentagem 10" xfId="1603"/>
    <cellStyle name="Porcentagem 11" xfId="1604"/>
    <cellStyle name="Porcentagem 11 2" xfId="1605"/>
    <cellStyle name="Porcentagem 18" xfId="1606"/>
    <cellStyle name="Porcentagem 2" xfId="1607"/>
    <cellStyle name="Porcentagem 2 10" xfId="1608"/>
    <cellStyle name="Porcentagem 2 11" xfId="1609"/>
    <cellStyle name="Porcentagem 2 12" xfId="1610"/>
    <cellStyle name="Porcentagem 2 2" xfId="1611"/>
    <cellStyle name="Porcentagem 2 2 2" xfId="1612"/>
    <cellStyle name="Porcentagem 2 2 2 2" xfId="1613"/>
    <cellStyle name="Porcentagem 2 2 3" xfId="1614"/>
    <cellStyle name="Porcentagem 2 3" xfId="1615"/>
    <cellStyle name="Porcentagem 2 4" xfId="1616"/>
    <cellStyle name="Porcentagem 2 4 2" xfId="1617"/>
    <cellStyle name="Porcentagem 2 5" xfId="1618"/>
    <cellStyle name="Porcentagem 2 6" xfId="1619"/>
    <cellStyle name="Porcentagem 2 7" xfId="1620"/>
    <cellStyle name="Porcentagem 2 8" xfId="1621"/>
    <cellStyle name="Porcentagem 2 9" xfId="1622"/>
    <cellStyle name="Porcentagem 3" xfId="1623"/>
    <cellStyle name="Porcentagem 3 10" xfId="1624"/>
    <cellStyle name="Porcentagem 3 11" xfId="1625"/>
    <cellStyle name="Porcentagem 3 12" xfId="1626"/>
    <cellStyle name="Porcentagem 3 2" xfId="1627"/>
    <cellStyle name="Porcentagem 3 2 2" xfId="1628"/>
    <cellStyle name="Porcentagem 3 2 3" xfId="1629"/>
    <cellStyle name="Porcentagem 3 2 4" xfId="1630"/>
    <cellStyle name="Porcentagem 3 3" xfId="1631"/>
    <cellStyle name="Porcentagem 3 4" xfId="1632"/>
    <cellStyle name="Porcentagem 3 4 2" xfId="1633"/>
    <cellStyle name="Porcentagem 3 5" xfId="1634"/>
    <cellStyle name="Porcentagem 3 6" xfId="1635"/>
    <cellStyle name="Porcentagem 3 7" xfId="1636"/>
    <cellStyle name="Porcentagem 3 8" xfId="1637"/>
    <cellStyle name="Porcentagem 3 9" xfId="1638"/>
    <cellStyle name="Porcentagem 4" xfId="1639"/>
    <cellStyle name="Porcentagem 4 10" xfId="1640"/>
    <cellStyle name="Porcentagem 4 11" xfId="1641"/>
    <cellStyle name="Porcentagem 4 2" xfId="1642"/>
    <cellStyle name="Porcentagem 4 2 2" xfId="1643"/>
    <cellStyle name="Porcentagem 4 2 3" xfId="1644"/>
    <cellStyle name="Porcentagem 4 3" xfId="1645"/>
    <cellStyle name="Porcentagem 4 4" xfId="1646"/>
    <cellStyle name="Porcentagem 4 5" xfId="1647"/>
    <cellStyle name="Porcentagem 4 6" xfId="1648"/>
    <cellStyle name="Porcentagem 4 7" xfId="1649"/>
    <cellStyle name="Porcentagem 4 8" xfId="1650"/>
    <cellStyle name="Porcentagem 4 9" xfId="1651"/>
    <cellStyle name="Porcentagem 5" xfId="1652"/>
    <cellStyle name="Porcentagem 5 2" xfId="1653"/>
    <cellStyle name="Porcentagem 5 3" xfId="1654"/>
    <cellStyle name="Porcentagem 6" xfId="1655"/>
    <cellStyle name="Porcentagem 6 2" xfId="1656"/>
    <cellStyle name="Porcentagem 6 2 2" xfId="1657"/>
    <cellStyle name="Porcentagem 6 2 2 2" xfId="1658"/>
    <cellStyle name="Porcentagem 6 2 2 2 2" xfId="1659"/>
    <cellStyle name="Porcentagem 6 2 2 2 2 2" xfId="1660"/>
    <cellStyle name="Porcentagem 6 2 2 2 2 3" xfId="1661"/>
    <cellStyle name="Porcentagem 6 3" xfId="1662"/>
    <cellStyle name="Porcentagem 7" xfId="1663"/>
    <cellStyle name="Porcentagem 7 2" xfId="1664"/>
    <cellStyle name="Porcentagem 7 3" xfId="1665"/>
    <cellStyle name="Porcentagem 8" xfId="1666"/>
    <cellStyle name="Porcentagem 9" xfId="1667"/>
    <cellStyle name="Porcentaje" xfId="1668"/>
    <cellStyle name="Porcentaje 2" xfId="1669"/>
    <cellStyle name="PrePop Currency (0)" xfId="1670"/>
    <cellStyle name="PrePop Currency (2)" xfId="1671"/>
    <cellStyle name="PrePop Units (0)" xfId="1672"/>
    <cellStyle name="PrePop Units (1)" xfId="1673"/>
    <cellStyle name="PrePop Units (2)" xfId="1674"/>
    <cellStyle name="Price" xfId="1675"/>
    <cellStyle name="Price 2" xfId="1676"/>
    <cellStyle name="Price 3" xfId="1677"/>
    <cellStyle name="Price 4" xfId="1678"/>
    <cellStyle name="Projeções" xfId="1679"/>
    <cellStyle name="PSChar" xfId="1680"/>
    <cellStyle name="PSDate" xfId="1681"/>
    <cellStyle name="PSDec" xfId="1682"/>
    <cellStyle name="PSHeading" xfId="1683"/>
    <cellStyle name="PSHeading 2" xfId="1684"/>
    <cellStyle name="PSHeading 3" xfId="1685"/>
    <cellStyle name="PSHeading 4" xfId="1686"/>
    <cellStyle name="PSInt" xfId="1687"/>
    <cellStyle name="PSSpacer" xfId="1688"/>
    <cellStyle name="Punto0" xfId="1689"/>
    <cellStyle name="Red font" xfId="1690"/>
    <cellStyle name="Red font 2" xfId="1691"/>
    <cellStyle name="Red Text" xfId="1692"/>
    <cellStyle name="RM" xfId="1693"/>
    <cellStyle name="RM 2" xfId="1694"/>
    <cellStyle name="Roadrunner" xfId="1695"/>
    <cellStyle name="Roadrunner 2" xfId="1696"/>
    <cellStyle name="Saída 10" xfId="1697"/>
    <cellStyle name="Saída 10 2" xfId="1698"/>
    <cellStyle name="Saída 11" xfId="1699"/>
    <cellStyle name="Saída 11 2" xfId="1700"/>
    <cellStyle name="Saída 12" xfId="1701"/>
    <cellStyle name="Saída 12 2" xfId="1702"/>
    <cellStyle name="Saída 13" xfId="1703"/>
    <cellStyle name="Saída 13 2" xfId="1704"/>
    <cellStyle name="Saída 2" xfId="1705"/>
    <cellStyle name="Saída 2 2" xfId="1706"/>
    <cellStyle name="Saída 2 2 2" xfId="1707"/>
    <cellStyle name="Saída 2 3" xfId="1708"/>
    <cellStyle name="Saída 3" xfId="1709"/>
    <cellStyle name="Saída 3 2" xfId="1710"/>
    <cellStyle name="Saída 4" xfId="1711"/>
    <cellStyle name="Saída 4 2" xfId="1712"/>
    <cellStyle name="Saída 5" xfId="1713"/>
    <cellStyle name="Saída 5 2" xfId="1714"/>
    <cellStyle name="Saída 5 2 2" xfId="1715"/>
    <cellStyle name="Saída 5 3" xfId="1716"/>
    <cellStyle name="Saída 6" xfId="1717"/>
    <cellStyle name="Saída 6 2" xfId="1718"/>
    <cellStyle name="Saída 7" xfId="1719"/>
    <cellStyle name="Saída 7 2" xfId="1720"/>
    <cellStyle name="Saída 8" xfId="1721"/>
    <cellStyle name="Saída 8 2" xfId="1722"/>
    <cellStyle name="Saída 9" xfId="1723"/>
    <cellStyle name="Saída 9 2" xfId="1724"/>
    <cellStyle name="Salida" xfId="1725"/>
    <cellStyle name="Salida 2" xfId="1726"/>
    <cellStyle name="Salomon Logo" xfId="1727"/>
    <cellStyle name="SAPError" xfId="1728"/>
    <cellStyle name="SAPOutput" xfId="1729"/>
    <cellStyle name="Sep. milhar [0]" xfId="1730"/>
    <cellStyle name="Separador de milhares [0] 2" xfId="1731"/>
    <cellStyle name="Separador de milhares [0] 3" xfId="1732"/>
    <cellStyle name="Separador de milhares 10" xfId="1733"/>
    <cellStyle name="Separador de milhares 2" xfId="1734"/>
    <cellStyle name="Separador de milhares 2 10" xfId="1735"/>
    <cellStyle name="Separador de milhares 2 11" xfId="1736"/>
    <cellStyle name="Separador de milhares 2 12" xfId="1737"/>
    <cellStyle name="Separador de milhares 2 13" xfId="1738"/>
    <cellStyle name="Separador de milhares 2 14" xfId="1739"/>
    <cellStyle name="Separador de milhares 2 15" xfId="1740"/>
    <cellStyle name="Separador de milhares 2 2" xfId="1741"/>
    <cellStyle name="Separador de milhares 2 2 10" xfId="1742"/>
    <cellStyle name="Separador de milhares 2 2 11" xfId="1743"/>
    <cellStyle name="Separador de milhares 2 2 12" xfId="1744"/>
    <cellStyle name="Separador de milhares 2 2 13" xfId="1745"/>
    <cellStyle name="Separador de milhares 2 2 2" xfId="1746"/>
    <cellStyle name="Separador de milhares 2 2 2 2" xfId="1747"/>
    <cellStyle name="Separador de milhares 2 2 2 3" xfId="1748"/>
    <cellStyle name="Separador de milhares 2 2 3" xfId="1749"/>
    <cellStyle name="Separador de milhares 2 2 4" xfId="1750"/>
    <cellStyle name="Separador de milhares 2 2 4 2" xfId="1751"/>
    <cellStyle name="Separador de milhares 2 2 4 3" xfId="1752"/>
    <cellStyle name="Separador de milhares 2 2 5" xfId="1753"/>
    <cellStyle name="Separador de milhares 2 2 6" xfId="1754"/>
    <cellStyle name="Separador de milhares 2 2 7" xfId="1755"/>
    <cellStyle name="Separador de milhares 2 2 8" xfId="1756"/>
    <cellStyle name="Separador de milhares 2 2 9" xfId="1757"/>
    <cellStyle name="Separador de milhares 2 3" xfId="1758"/>
    <cellStyle name="Separador de milhares 2 3 10" xfId="1759"/>
    <cellStyle name="Separador de milhares 2 3 11" xfId="1760"/>
    <cellStyle name="Separador de milhares 2 3 2" xfId="1761"/>
    <cellStyle name="Separador de milhares 2 3 2 2" xfId="1762"/>
    <cellStyle name="Separador de milhares 2 3 2 3" xfId="1763"/>
    <cellStyle name="Separador de milhares 2 3 3" xfId="1764"/>
    <cellStyle name="Separador de milhares 2 3 4" xfId="1765"/>
    <cellStyle name="Separador de milhares 2 3 5" xfId="1766"/>
    <cellStyle name="Separador de milhares 2 3 6" xfId="1767"/>
    <cellStyle name="Separador de milhares 2 3 7" xfId="1768"/>
    <cellStyle name="Separador de milhares 2 3 8" xfId="1769"/>
    <cellStyle name="Separador de milhares 2 3 9" xfId="1770"/>
    <cellStyle name="Separador de milhares 2 4" xfId="1771"/>
    <cellStyle name="Separador de milhares 2 4 2" xfId="1772"/>
    <cellStyle name="Separador de milhares 2 5" xfId="1773"/>
    <cellStyle name="Separador de milhares 2 5 2" xfId="1774"/>
    <cellStyle name="Separador de milhares 2 6" xfId="1775"/>
    <cellStyle name="Separador de milhares 2 6 2" xfId="1776"/>
    <cellStyle name="Separador de milhares 2 7" xfId="1777"/>
    <cellStyle name="Separador de milhares 2 8" xfId="1778"/>
    <cellStyle name="Separador de milhares 2 9" xfId="1779"/>
    <cellStyle name="Separador de milhares 3" xfId="1780"/>
    <cellStyle name="Separador de milhares 3 10" xfId="1781"/>
    <cellStyle name="Separador de milhares 3 11" xfId="1782"/>
    <cellStyle name="Separador de milhares 3 12" xfId="1783"/>
    <cellStyle name="Separador de milhares 3 13" xfId="1784"/>
    <cellStyle name="Separador de milhares 3 2" xfId="1785"/>
    <cellStyle name="Separador de milhares 3 2 2" xfId="1786"/>
    <cellStyle name="Separador de milhares 3 2 3" xfId="1787"/>
    <cellStyle name="Separador de milhares 3 3" xfId="1788"/>
    <cellStyle name="Separador de milhares 3 3 2" xfId="1789"/>
    <cellStyle name="Separador de milhares 3 4" xfId="1790"/>
    <cellStyle name="Separador de milhares 3 4 2" xfId="1791"/>
    <cellStyle name="Separador de milhares 3 5" xfId="1792"/>
    <cellStyle name="Separador de milhares 3 6" xfId="1793"/>
    <cellStyle name="Separador de milhares 3 7" xfId="1794"/>
    <cellStyle name="Separador de milhares 3 8" xfId="1795"/>
    <cellStyle name="Separador de milhares 3 9" xfId="1796"/>
    <cellStyle name="Separador de milhares 4" xfId="1797"/>
    <cellStyle name="Separador de milhares 4 10" xfId="1798"/>
    <cellStyle name="Separador de milhares 4 11" xfId="1799"/>
    <cellStyle name="Separador de milhares 4 12" xfId="1800"/>
    <cellStyle name="Separador de milhares 4 2" xfId="1801"/>
    <cellStyle name="Separador de milhares 4 2 2" xfId="1802"/>
    <cellStyle name="Separador de milhares 4 2 3" xfId="1803"/>
    <cellStyle name="Separador de milhares 4 3" xfId="1804"/>
    <cellStyle name="Separador de milhares 4 4" xfId="1805"/>
    <cellStyle name="Separador de milhares 4 4 2" xfId="1806"/>
    <cellStyle name="Separador de milhares 4 5" xfId="1807"/>
    <cellStyle name="Separador de milhares 4 6" xfId="1808"/>
    <cellStyle name="Separador de milhares 4 7" xfId="1809"/>
    <cellStyle name="Separador de milhares 4 8" xfId="1810"/>
    <cellStyle name="Separador de milhares 4 9" xfId="1811"/>
    <cellStyle name="Separador de milhares 5" xfId="1812"/>
    <cellStyle name="Separador de milhares 5 10" xfId="1813"/>
    <cellStyle name="Separador de milhares 5 11" xfId="1814"/>
    <cellStyle name="Separador de milhares 5 12" xfId="1815"/>
    <cellStyle name="Separador de milhares 5 2" xfId="1816"/>
    <cellStyle name="Separador de milhares 5 2 2" xfId="1817"/>
    <cellStyle name="Separador de milhares 5 2 2 2" xfId="1818"/>
    <cellStyle name="Separador de milhares 5 2 2 2 2" xfId="1819"/>
    <cellStyle name="Separador de milhares 5 3" xfId="1820"/>
    <cellStyle name="Separador de milhares 5 4" xfId="1821"/>
    <cellStyle name="Separador de milhares 5 5" xfId="1822"/>
    <cellStyle name="Separador de milhares 5 6" xfId="1823"/>
    <cellStyle name="Separador de milhares 5 7" xfId="1824"/>
    <cellStyle name="Separador de milhares 5 8" xfId="1825"/>
    <cellStyle name="Separador de milhares 5 9" xfId="1826"/>
    <cellStyle name="Separador de milhares 6" xfId="1827"/>
    <cellStyle name="Separador de milhares 6 2" xfId="1828"/>
    <cellStyle name="Separador de milhares 6 3" xfId="1829"/>
    <cellStyle name="Separador de milhares 7" xfId="1830"/>
    <cellStyle name="Separador de milhares 8" xfId="1831"/>
    <cellStyle name="Separador de milhares 9" xfId="1832"/>
    <cellStyle name="Shaded" xfId="1833"/>
    <cellStyle name="Shaded 2" xfId="1834"/>
    <cellStyle name="Shaded 3" xfId="1835"/>
    <cellStyle name="Shaded 4" xfId="1836"/>
    <cellStyle name="Table Head" xfId="1837"/>
    <cellStyle name="Table Head Aligned" xfId="1838"/>
    <cellStyle name="Table Head Blue" xfId="1839"/>
    <cellStyle name="Table Head Green" xfId="1840"/>
    <cellStyle name="Table Head_Estudo do Churn Outubro-05_V2" xfId="1841"/>
    <cellStyle name="Table Text" xfId="1842"/>
    <cellStyle name="Table Title" xfId="1843"/>
    <cellStyle name="Table Units" xfId="1844"/>
    <cellStyle name="Table_Header" xfId="1845"/>
    <cellStyle name="taples Plaza" xfId="1846"/>
    <cellStyle name="taples Plaza 2" xfId="1847"/>
    <cellStyle name="taples Plaza 3" xfId="1848"/>
    <cellStyle name="taples Plaza 4" xfId="1849"/>
    <cellStyle name="Text 1" xfId="1850"/>
    <cellStyle name="Text Head 1" xfId="1851"/>
    <cellStyle name="Text Indent A" xfId="1852"/>
    <cellStyle name="Text Indent B" xfId="1853"/>
    <cellStyle name="Text Indent C" xfId="1854"/>
    <cellStyle name="Texto de advertencia" xfId="1855"/>
    <cellStyle name="Texto de Aviso 10" xfId="1856"/>
    <cellStyle name="Texto de Aviso 11" xfId="1857"/>
    <cellStyle name="Texto de Aviso 12" xfId="1858"/>
    <cellStyle name="Texto de Aviso 13" xfId="1859"/>
    <cellStyle name="Texto de Aviso 2" xfId="1860"/>
    <cellStyle name="Texto de Aviso 2 2" xfId="1861"/>
    <cellStyle name="Texto de Aviso 3" xfId="1862"/>
    <cellStyle name="Texto de Aviso 4" xfId="1863"/>
    <cellStyle name="Texto de Aviso 5" xfId="1864"/>
    <cellStyle name="Texto de Aviso 6" xfId="1865"/>
    <cellStyle name="Texto de Aviso 7" xfId="1866"/>
    <cellStyle name="Texto de Aviso 8" xfId="1867"/>
    <cellStyle name="Texto de Aviso 9" xfId="1868"/>
    <cellStyle name="Texto Explicativo 10" xfId="1869"/>
    <cellStyle name="Texto Explicativo 11" xfId="1870"/>
    <cellStyle name="Texto Explicativo 12" xfId="1871"/>
    <cellStyle name="Texto Explicativo 13" xfId="1872"/>
    <cellStyle name="Texto Explicativo 2" xfId="1873"/>
    <cellStyle name="Texto Explicativo 2 2" xfId="1874"/>
    <cellStyle name="Texto Explicativo 3" xfId="1875"/>
    <cellStyle name="Texto Explicativo 4" xfId="1876"/>
    <cellStyle name="Texto Explicativo 5" xfId="1877"/>
    <cellStyle name="Texto Explicativo 6" xfId="1878"/>
    <cellStyle name="Texto Explicativo 7" xfId="1879"/>
    <cellStyle name="Texto Explicativo 8" xfId="1880"/>
    <cellStyle name="Texto Explicativo 9" xfId="1881"/>
    <cellStyle name="TFCF" xfId="1882"/>
    <cellStyle name="TFCF 2" xfId="1883"/>
    <cellStyle name="Title" xfId="1884"/>
    <cellStyle name="Título 1 10" xfId="1885"/>
    <cellStyle name="Título 1 11" xfId="1886"/>
    <cellStyle name="Título 1 12" xfId="1887"/>
    <cellStyle name="Título 1 13" xfId="1888"/>
    <cellStyle name="Título 1 2" xfId="1889"/>
    <cellStyle name="Título 1 2 2" xfId="1890"/>
    <cellStyle name="Título 1 3" xfId="1891"/>
    <cellStyle name="Título 1 4" xfId="1892"/>
    <cellStyle name="Título 1 5" xfId="1893"/>
    <cellStyle name="Título 1 5 2" xfId="1894"/>
    <cellStyle name="Título 1 6" xfId="1895"/>
    <cellStyle name="Título 1 7" xfId="1896"/>
    <cellStyle name="Título 1 8" xfId="1897"/>
    <cellStyle name="Título 1 9" xfId="1898"/>
    <cellStyle name="Título 10" xfId="1899"/>
    <cellStyle name="Título 11" xfId="1900"/>
    <cellStyle name="Título 12" xfId="1901"/>
    <cellStyle name="Título 13" xfId="1902"/>
    <cellStyle name="Título 14" xfId="1903"/>
    <cellStyle name="Título 15" xfId="1904"/>
    <cellStyle name="Título 16" xfId="1905"/>
    <cellStyle name="Título 2 10" xfId="1906"/>
    <cellStyle name="Título 2 11" xfId="1907"/>
    <cellStyle name="Título 2 12" xfId="1908"/>
    <cellStyle name="Título 2 13" xfId="1909"/>
    <cellStyle name="Título 2 2" xfId="1910"/>
    <cellStyle name="Título 2 2 2" xfId="1911"/>
    <cellStyle name="Título 2 3" xfId="1912"/>
    <cellStyle name="Título 2 4" xfId="1913"/>
    <cellStyle name="Título 2 5" xfId="1914"/>
    <cellStyle name="Título 2 5 2" xfId="1915"/>
    <cellStyle name="Título 2 6" xfId="1916"/>
    <cellStyle name="Título 2 7" xfId="1917"/>
    <cellStyle name="Título 2 8" xfId="1918"/>
    <cellStyle name="Título 2 9" xfId="1919"/>
    <cellStyle name="Título 3 10" xfId="1920"/>
    <cellStyle name="Título 3 11" xfId="1921"/>
    <cellStyle name="Título 3 12" xfId="1922"/>
    <cellStyle name="Título 3 13" xfId="1923"/>
    <cellStyle name="Título 3 2" xfId="1924"/>
    <cellStyle name="Título 3 2 2" xfId="1925"/>
    <cellStyle name="Título 3 3" xfId="1926"/>
    <cellStyle name="Título 3 4" xfId="1927"/>
    <cellStyle name="Título 3 5" xfId="1928"/>
    <cellStyle name="Título 3 5 2" xfId="1929"/>
    <cellStyle name="Título 3 6" xfId="1930"/>
    <cellStyle name="Título 3 7" xfId="1931"/>
    <cellStyle name="Título 3 8" xfId="1932"/>
    <cellStyle name="Título 3 9" xfId="1933"/>
    <cellStyle name="Título 4 10" xfId="1934"/>
    <cellStyle name="Título 4 11" xfId="1935"/>
    <cellStyle name="Título 4 12" xfId="1936"/>
    <cellStyle name="Título 4 13" xfId="1937"/>
    <cellStyle name="Título 4 2" xfId="1938"/>
    <cellStyle name="Título 4 2 2" xfId="1939"/>
    <cellStyle name="Título 4 3" xfId="1940"/>
    <cellStyle name="Título 4 4" xfId="1941"/>
    <cellStyle name="Título 4 5" xfId="1942"/>
    <cellStyle name="Título 4 5 2" xfId="1943"/>
    <cellStyle name="Título 4 6" xfId="1944"/>
    <cellStyle name="Título 4 7" xfId="1945"/>
    <cellStyle name="Título 4 8" xfId="1946"/>
    <cellStyle name="Título 4 9" xfId="1947"/>
    <cellStyle name="Título 5" xfId="1948"/>
    <cellStyle name="Título 6" xfId="1949"/>
    <cellStyle name="Título 7" xfId="1950"/>
    <cellStyle name="Título 8" xfId="1951"/>
    <cellStyle name="Título 8 2" xfId="1952"/>
    <cellStyle name="Título 9" xfId="1953"/>
    <cellStyle name="TopGrey" xfId="1954"/>
    <cellStyle name="TopGrey 2" xfId="1955"/>
    <cellStyle name="Total 10" xfId="1956"/>
    <cellStyle name="Total 10 2" xfId="1957"/>
    <cellStyle name="Total 11" xfId="1958"/>
    <cellStyle name="Total 11 2" xfId="1959"/>
    <cellStyle name="Total 12" xfId="1960"/>
    <cellStyle name="Total 12 2" xfId="1961"/>
    <cellStyle name="Total 13" xfId="1962"/>
    <cellStyle name="Total 13 2" xfId="1963"/>
    <cellStyle name="Total 2" xfId="1964"/>
    <cellStyle name="Total 2 2" xfId="1965"/>
    <cellStyle name="Total 2 3" xfId="1966"/>
    <cellStyle name="Total 2 3 2" xfId="1967"/>
    <cellStyle name="Total 2 4" xfId="1968"/>
    <cellStyle name="Total 3" xfId="1969"/>
    <cellStyle name="Total 3 2" xfId="1970"/>
    <cellStyle name="Total 3 3" xfId="1971"/>
    <cellStyle name="Total 4" xfId="1972"/>
    <cellStyle name="Total 4 2" xfId="1973"/>
    <cellStyle name="Total 5" xfId="1974"/>
    <cellStyle name="Total 5 2" xfId="1975"/>
    <cellStyle name="Total 5 2 2" xfId="1976"/>
    <cellStyle name="Total 5 3" xfId="1977"/>
    <cellStyle name="Total 6" xfId="1978"/>
    <cellStyle name="Total 6 2" xfId="1979"/>
    <cellStyle name="Total 6 2 2" xfId="1980"/>
    <cellStyle name="Total 7" xfId="1981"/>
    <cellStyle name="Total 7 2" xfId="1982"/>
    <cellStyle name="Total 8" xfId="1983"/>
    <cellStyle name="Total 8 2" xfId="1984"/>
    <cellStyle name="Total 9" xfId="1985"/>
    <cellStyle name="Total 9 2" xfId="1986"/>
    <cellStyle name="ubordinated Debt" xfId="1987"/>
    <cellStyle name="Underline_Single" xfId="1988"/>
    <cellStyle name="Unprotect" xfId="1989"/>
    <cellStyle name="Vírgula 2" xfId="1990"/>
    <cellStyle name="Vírgula 2 2" xfId="1991"/>
    <cellStyle name="Vírgula 3" xfId="1992"/>
    <cellStyle name="Vírgula 4" xfId="1993"/>
    <cellStyle name="Vírgula 5" xfId="1994"/>
    <cellStyle name="Vírgula 6" xfId="1995"/>
    <cellStyle name="Währung" xfId="1996"/>
    <cellStyle name="Walutowy [0]_laroux" xfId="1997"/>
    <cellStyle name="Walutowy_laroux" xfId="1998"/>
    <cellStyle name="Warning Text" xfId="1999"/>
    <cellStyle name="White" xfId="2000"/>
    <cellStyle name="year" xfId="2001"/>
    <cellStyle name="YearlyColumn" xfId="2002"/>
  </cellStyles>
  <dxfs count="37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color theme="0"/>
      </font>
      <fill>
        <patternFill>
          <bgColor theme="0" tint="-0.499984740745262"/>
        </patternFill>
      </fill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color theme="0"/>
      </font>
      <fill>
        <patternFill>
          <bgColor theme="0" tint="-0.499984740745262"/>
        </patternFill>
      </fill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0" tint="-0.499984740745262"/>
        </patternFill>
      </fill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color theme="0"/>
      </font>
      <fill>
        <patternFill>
          <bgColor theme="0" tint="-0.49998474074526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C00000"/>
        </patternFill>
      </fill>
      <border>
        <vertical/>
        <horizontal/>
      </border>
    </dxf>
    <dxf>
      <font>
        <b/>
        <i val="0"/>
      </font>
      <border>
        <left style="thin">
          <color auto="1"/>
        </left>
        <right style="thin">
          <color auto="1"/>
        </right>
        <bottom style="thin">
          <color auto="1"/>
        </bottom>
        <vertical/>
        <horizontal/>
      </border>
    </dxf>
    <dxf>
      <font>
        <b/>
        <i val="0"/>
      </font>
      <border>
        <left style="thin">
          <color auto="1"/>
        </left>
        <right style="thin">
          <color auto="1"/>
        </right>
        <bottom style="thin">
          <color auto="1"/>
        </bottom>
        <vertical/>
        <horizontal/>
      </border>
    </dxf>
    <dxf>
      <font>
        <b/>
        <i val="0"/>
      </font>
      <border>
        <left style="thin">
          <color auto="1"/>
        </left>
        <right style="thin">
          <color auto="1"/>
        </right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colors>
    <mruColors>
      <color rgb="FF51C6F2"/>
      <color rgb="FF4FD1FF"/>
      <color rgb="FF4FC4F0"/>
      <color rgb="FFFF5757"/>
      <color rgb="FFFDFD8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5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4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externalLink" Target="externalLinks/externalLink2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externalLink" Target="externalLinks/externalLink6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Drop" dropStyle="combo" dx="16" fmlaLink="'AJUSTE DE MIX'!$C$1" fmlaRange="Plan3!$A$1:$A$11" sel="1" val="0"/>
</file>

<file path=xl/ctrlProps/ctrlProp2.xml><?xml version="1.0" encoding="utf-8"?>
<formControlPr xmlns="http://schemas.microsoft.com/office/spreadsheetml/2009/9/main" objectType="Drop" dropStyle="combo" dx="16" fmlaLink="Plan3!$N$2" fmlaRange="Plan3!$I$1:$I$73" noThreeD="1" sel="1" val="0"/>
</file>

<file path=xl/ctrlProps/ctrlProp3.xml><?xml version="1.0" encoding="utf-8"?>
<formControlPr xmlns="http://schemas.microsoft.com/office/spreadsheetml/2009/9/main" objectType="Drop" dropStyle="combo" dx="16" fmlaLink="Plan3!$N$3" fmlaRange="Plan3!$I$1:$I$73" noThreeD="1" sel="72" val="65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iagrams/_rels/data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'AJUSTE DE MIX'!A1"/><Relationship Id="rId1" Type="http://schemas.openxmlformats.org/officeDocument/2006/relationships/hyperlink" Target="#Simula&#231;&#227;o_DRE!A1"/><Relationship Id="rId4" Type="http://schemas.openxmlformats.org/officeDocument/2006/relationships/image" Target="../media/image4.png"/></Relationships>
</file>

<file path=xl/diagram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2DE86781-57C1-4410-AE4F-E6B34C25C76C}" type="doc">
      <dgm:prSet loTypeId="urn:microsoft.com/office/officeart/2008/layout/VerticalCurvedList" loCatId="list" qsTypeId="urn:microsoft.com/office/officeart/2005/8/quickstyle/3d1" qsCatId="3D" csTypeId="urn:microsoft.com/office/officeart/2005/8/colors/accent1_2" csCatId="accent1" phldr="1"/>
      <dgm:spPr/>
      <dgm:t>
        <a:bodyPr/>
        <a:lstStyle/>
        <a:p>
          <a:endParaRPr lang="pt-BR"/>
        </a:p>
      </dgm:t>
    </dgm:pt>
    <dgm:pt modelId="{459015E5-C079-4EB1-B873-A30731B92DAE}">
      <dgm:prSet phldrT="[Texto]" custT="1"/>
      <dgm:spPr/>
      <dgm:t>
        <a:bodyPr anchor="ctr">
          <a:sp3d extrusionH="57150">
            <a:bevelT w="38100" h="38100"/>
          </a:sp3d>
        </a:bodyPr>
        <a:lstStyle/>
        <a:p>
          <a:pPr algn="l"/>
          <a:r>
            <a:rPr lang="pt-BR" sz="2000" b="1"/>
            <a:t>Simulação BP</a:t>
          </a: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"/>
          </dgm14:cNvPr>
        </a:ext>
      </dgm:extLst>
    </dgm:pt>
    <dgm:pt modelId="{1666572B-46AF-4D94-92A1-C68C69B6E512}" type="parTrans" cxnId="{65BF58DA-F05C-4EFC-83CD-A5865B50D406}">
      <dgm:prSet/>
      <dgm:spPr/>
      <dgm:t>
        <a:bodyPr/>
        <a:lstStyle/>
        <a:p>
          <a:endParaRPr lang="pt-BR"/>
        </a:p>
      </dgm:t>
    </dgm:pt>
    <dgm:pt modelId="{9150EECA-1185-417C-AB63-DCA09D39F29B}" type="sibTrans" cxnId="{65BF58DA-F05C-4EFC-83CD-A5865B50D406}">
      <dgm:prSet>
        <dgm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dgm:style>
      </dgm:prSet>
      <dgm:spPr>
        <a:solidFill>
          <a:sysClr val="window" lastClr="FFFFFF"/>
        </a:solidFill>
        <a:ln>
          <a:solidFill>
            <a:srgbClr val="51C6F2"/>
          </a:solidFill>
        </a:ln>
      </dgm:spPr>
      <dgm:t>
        <a:bodyPr/>
        <a:lstStyle/>
        <a:p>
          <a:endParaRPr lang="pt-BR"/>
        </a:p>
      </dgm:t>
    </dgm:pt>
    <dgm:pt modelId="{0EC4BEF7-3771-44FA-AA29-D9ECEB88482F}">
      <dgm:prSet phldrT="[Texto]" custT="1"/>
      <dgm:spPr/>
      <dgm:t>
        <a:bodyPr anchor="ctr">
          <a:sp3d extrusionH="57150">
            <a:bevelT w="38100" h="38100"/>
          </a:sp3d>
        </a:bodyPr>
        <a:lstStyle/>
        <a:p>
          <a:pPr algn="l"/>
          <a:r>
            <a:rPr lang="pt-BR" sz="2000" b="1"/>
            <a:t>Ajuste</a:t>
          </a:r>
          <a:r>
            <a:rPr lang="pt-BR" sz="2400" b="1"/>
            <a:t> de Mix</a:t>
          </a: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2"/>
          </dgm14:cNvPr>
        </a:ext>
      </dgm:extLst>
    </dgm:pt>
    <dgm:pt modelId="{5D6F1086-3744-4D18-8C9B-1372E49531B2}" type="parTrans" cxnId="{EC646F7D-0723-4D22-84AA-9A4BF00B7B17}">
      <dgm:prSet/>
      <dgm:spPr/>
      <dgm:t>
        <a:bodyPr/>
        <a:lstStyle/>
        <a:p>
          <a:endParaRPr lang="pt-BR"/>
        </a:p>
      </dgm:t>
    </dgm:pt>
    <dgm:pt modelId="{AD359FB2-828F-4DAC-BCFE-BB289E31B844}" type="sibTrans" cxnId="{EC646F7D-0723-4D22-84AA-9A4BF00B7B17}">
      <dgm:prSet/>
      <dgm:spPr/>
      <dgm:t>
        <a:bodyPr/>
        <a:lstStyle/>
        <a:p>
          <a:endParaRPr lang="pt-BR"/>
        </a:p>
      </dgm:t>
    </dgm:pt>
    <dgm:pt modelId="{FF006B02-F49B-4C35-87CF-18F5FFC23DAC}" type="pres">
      <dgm:prSet presAssocID="{2DE86781-57C1-4410-AE4F-E6B34C25C76C}" presName="Name0" presStyleCnt="0">
        <dgm:presLayoutVars>
          <dgm:chMax val="7"/>
          <dgm:chPref val="7"/>
          <dgm:dir/>
        </dgm:presLayoutVars>
      </dgm:prSet>
      <dgm:spPr/>
      <dgm:t>
        <a:bodyPr/>
        <a:lstStyle/>
        <a:p>
          <a:endParaRPr lang="pt-BR"/>
        </a:p>
      </dgm:t>
    </dgm:pt>
    <dgm:pt modelId="{613CD3E9-EF90-4889-84F1-6220AC932DEC}" type="pres">
      <dgm:prSet presAssocID="{2DE86781-57C1-4410-AE4F-E6B34C25C76C}" presName="Name1" presStyleCnt="0"/>
      <dgm:spPr/>
    </dgm:pt>
    <dgm:pt modelId="{2065F1AF-0727-43FD-A02E-A56B8F74E25F}" type="pres">
      <dgm:prSet presAssocID="{2DE86781-57C1-4410-AE4F-E6B34C25C76C}" presName="cycle" presStyleCnt="0"/>
      <dgm:spPr/>
    </dgm:pt>
    <dgm:pt modelId="{8A75A916-CD56-49EE-82FB-0B2DBAFE7F2A}" type="pres">
      <dgm:prSet presAssocID="{2DE86781-57C1-4410-AE4F-E6B34C25C76C}" presName="srcNode" presStyleLbl="node1" presStyleIdx="0" presStyleCnt="2"/>
      <dgm:spPr/>
    </dgm:pt>
    <dgm:pt modelId="{8ADD178F-0FBA-4950-8EF4-2DECB980D715}" type="pres">
      <dgm:prSet presAssocID="{2DE86781-57C1-4410-AE4F-E6B34C25C76C}" presName="conn" presStyleLbl="parChTrans1D2" presStyleIdx="0" presStyleCnt="1" custScaleX="132794" custScaleY="60359"/>
      <dgm:spPr/>
      <dgm:t>
        <a:bodyPr/>
        <a:lstStyle/>
        <a:p>
          <a:endParaRPr lang="pt-BR"/>
        </a:p>
      </dgm:t>
    </dgm:pt>
    <dgm:pt modelId="{F2C9A4E4-61FE-4F39-8DD7-9E2C6B1D32CD}" type="pres">
      <dgm:prSet presAssocID="{2DE86781-57C1-4410-AE4F-E6B34C25C76C}" presName="extraNode" presStyleLbl="node1" presStyleIdx="0" presStyleCnt="2"/>
      <dgm:spPr/>
    </dgm:pt>
    <dgm:pt modelId="{31D187A8-95B0-4510-8292-755D71E81601}" type="pres">
      <dgm:prSet presAssocID="{2DE86781-57C1-4410-AE4F-E6B34C25C76C}" presName="dstNode" presStyleLbl="node1" presStyleIdx="0" presStyleCnt="2"/>
      <dgm:spPr/>
    </dgm:pt>
    <dgm:pt modelId="{74EB4C8E-2BA5-4BEC-BAD8-A265EBC9694F}" type="pres">
      <dgm:prSet presAssocID="{459015E5-C079-4EB1-B873-A30731B92DAE}" presName="text_1" presStyleLbl="node1" presStyleIdx="0" presStyleCnt="2" custScaleX="78454" custScaleY="91241" custLinFactNeighborX="-6634" custLinFactNeighborY="-19313">
        <dgm:presLayoutVars>
          <dgm:bulletEnabled val="1"/>
        </dgm:presLayoutVars>
      </dgm:prSet>
      <dgm:spPr/>
      <dgm:t>
        <a:bodyPr/>
        <a:lstStyle/>
        <a:p>
          <a:endParaRPr lang="pt-BR"/>
        </a:p>
      </dgm:t>
    </dgm:pt>
    <dgm:pt modelId="{5EF2A7E8-8157-4B2D-8E95-357C3452BCB0}" type="pres">
      <dgm:prSet presAssocID="{459015E5-C079-4EB1-B873-A30731B92DAE}" presName="accent_1" presStyleCnt="0"/>
      <dgm:spPr/>
    </dgm:pt>
    <dgm:pt modelId="{ABFDE7A7-868B-4982-B81D-E5BB2E23DD24}" type="pres">
      <dgm:prSet presAssocID="{459015E5-C079-4EB1-B873-A30731B92DAE}" presName="accentRepeatNode" presStyleLbl="solidFgAcc1" presStyleIdx="0" presStyleCnt="2" custScaleX="123601" custScaleY="123601" custLinFactNeighborX="-11365" custLinFactNeighborY="-13984"/>
      <dgm:spPr>
        <a:blipFill rotWithShape="0">
          <a:blip xmlns:r="http://schemas.openxmlformats.org/officeDocument/2006/relationships" r:embed="rId3"/>
          <a:stretch>
            <a:fillRect/>
          </a:stretch>
        </a:blipFill>
      </dgm:spPr>
      <dgm:t>
        <a:bodyPr/>
        <a:lstStyle/>
        <a:p>
          <a:endParaRPr lang="pt-BR"/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"/>
          </dgm14:cNvPr>
        </a:ext>
      </dgm:extLst>
    </dgm:pt>
    <dgm:pt modelId="{D6DBA369-E1B1-49A5-9913-C9BC40C9A3FB}" type="pres">
      <dgm:prSet presAssocID="{0EC4BEF7-3771-44FA-AA29-D9ECEB88482F}" presName="text_2" presStyleLbl="node1" presStyleIdx="1" presStyleCnt="2" custScaleX="78454" custScaleY="91241" custLinFactNeighborX="-6347" custLinFactNeighborY="19312">
        <dgm:presLayoutVars>
          <dgm:bulletEnabled val="1"/>
        </dgm:presLayoutVars>
      </dgm:prSet>
      <dgm:spPr/>
      <dgm:t>
        <a:bodyPr/>
        <a:lstStyle/>
        <a:p>
          <a:endParaRPr lang="pt-BR"/>
        </a:p>
      </dgm:t>
    </dgm:pt>
    <dgm:pt modelId="{85BE26DF-8A86-484A-BCB0-7DB01FCA1706}" type="pres">
      <dgm:prSet presAssocID="{0EC4BEF7-3771-44FA-AA29-D9ECEB88482F}" presName="accent_2" presStyleCnt="0"/>
      <dgm:spPr/>
    </dgm:pt>
    <dgm:pt modelId="{6A997D09-59C7-41B7-AA08-CFB27E819A79}" type="pres">
      <dgm:prSet presAssocID="{0EC4BEF7-3771-44FA-AA29-D9ECEB88482F}" presName="accentRepeatNode" presStyleLbl="solidFgAcc1" presStyleIdx="1" presStyleCnt="2" custScaleX="123601" custScaleY="123601" custLinFactNeighborX="-10077" custLinFactNeighborY="9191"/>
      <dgm:spPr>
        <a:blipFill rotWithShape="0">
          <a:blip xmlns:r="http://schemas.openxmlformats.org/officeDocument/2006/relationships" r:embed="rId4"/>
          <a:stretch>
            <a:fillRect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2"/>
          </dgm14:cNvPr>
        </a:ext>
      </dgm:extLst>
    </dgm:pt>
  </dgm:ptLst>
  <dgm:cxnLst>
    <dgm:cxn modelId="{B4F5BB3E-0B32-4942-A7D9-414D2A1958CC}" type="presOf" srcId="{9150EECA-1185-417C-AB63-DCA09D39F29B}" destId="{8ADD178F-0FBA-4950-8EF4-2DECB980D715}" srcOrd="0" destOrd="0" presId="urn:microsoft.com/office/officeart/2008/layout/VerticalCurvedList"/>
    <dgm:cxn modelId="{EC646F7D-0723-4D22-84AA-9A4BF00B7B17}" srcId="{2DE86781-57C1-4410-AE4F-E6B34C25C76C}" destId="{0EC4BEF7-3771-44FA-AA29-D9ECEB88482F}" srcOrd="1" destOrd="0" parTransId="{5D6F1086-3744-4D18-8C9B-1372E49531B2}" sibTransId="{AD359FB2-828F-4DAC-BCFE-BB289E31B844}"/>
    <dgm:cxn modelId="{6C431178-9BA1-4F9D-B3E6-E35A446AF4D5}" type="presOf" srcId="{459015E5-C079-4EB1-B873-A30731B92DAE}" destId="{74EB4C8E-2BA5-4BEC-BAD8-A265EBC9694F}" srcOrd="0" destOrd="0" presId="urn:microsoft.com/office/officeart/2008/layout/VerticalCurvedList"/>
    <dgm:cxn modelId="{0B859782-FDBA-4B0F-A713-016767CA8A42}" type="presOf" srcId="{2DE86781-57C1-4410-AE4F-E6B34C25C76C}" destId="{FF006B02-F49B-4C35-87CF-18F5FFC23DAC}" srcOrd="0" destOrd="0" presId="urn:microsoft.com/office/officeart/2008/layout/VerticalCurvedList"/>
    <dgm:cxn modelId="{DF5E9714-D44A-4DA1-BEA3-A0DE936BB3BA}" type="presOf" srcId="{0EC4BEF7-3771-44FA-AA29-D9ECEB88482F}" destId="{D6DBA369-E1B1-49A5-9913-C9BC40C9A3FB}" srcOrd="0" destOrd="0" presId="urn:microsoft.com/office/officeart/2008/layout/VerticalCurvedList"/>
    <dgm:cxn modelId="{65BF58DA-F05C-4EFC-83CD-A5865B50D406}" srcId="{2DE86781-57C1-4410-AE4F-E6B34C25C76C}" destId="{459015E5-C079-4EB1-B873-A30731B92DAE}" srcOrd="0" destOrd="0" parTransId="{1666572B-46AF-4D94-92A1-C68C69B6E512}" sibTransId="{9150EECA-1185-417C-AB63-DCA09D39F29B}"/>
    <dgm:cxn modelId="{01A72D0E-1683-462F-AE1A-59E76DF8D903}" type="presParOf" srcId="{FF006B02-F49B-4C35-87CF-18F5FFC23DAC}" destId="{613CD3E9-EF90-4889-84F1-6220AC932DEC}" srcOrd="0" destOrd="0" presId="urn:microsoft.com/office/officeart/2008/layout/VerticalCurvedList"/>
    <dgm:cxn modelId="{F8567344-4B36-4B88-81E8-EDEA71C306AB}" type="presParOf" srcId="{613CD3E9-EF90-4889-84F1-6220AC932DEC}" destId="{2065F1AF-0727-43FD-A02E-A56B8F74E25F}" srcOrd="0" destOrd="0" presId="urn:microsoft.com/office/officeart/2008/layout/VerticalCurvedList"/>
    <dgm:cxn modelId="{48757D9F-BF40-42CA-A4C0-0790AA6CEC89}" type="presParOf" srcId="{2065F1AF-0727-43FD-A02E-A56B8F74E25F}" destId="{8A75A916-CD56-49EE-82FB-0B2DBAFE7F2A}" srcOrd="0" destOrd="0" presId="urn:microsoft.com/office/officeart/2008/layout/VerticalCurvedList"/>
    <dgm:cxn modelId="{56679A50-167A-4BED-B0EF-2A402EEB3DF0}" type="presParOf" srcId="{2065F1AF-0727-43FD-A02E-A56B8F74E25F}" destId="{8ADD178F-0FBA-4950-8EF4-2DECB980D715}" srcOrd="1" destOrd="0" presId="urn:microsoft.com/office/officeart/2008/layout/VerticalCurvedList"/>
    <dgm:cxn modelId="{287AC069-8BE9-4957-BA66-CC9B5FB5FCA4}" type="presParOf" srcId="{2065F1AF-0727-43FD-A02E-A56B8F74E25F}" destId="{F2C9A4E4-61FE-4F39-8DD7-9E2C6B1D32CD}" srcOrd="2" destOrd="0" presId="urn:microsoft.com/office/officeart/2008/layout/VerticalCurvedList"/>
    <dgm:cxn modelId="{63742110-1B90-4A08-8039-F53D0EBBA024}" type="presParOf" srcId="{2065F1AF-0727-43FD-A02E-A56B8F74E25F}" destId="{31D187A8-95B0-4510-8292-755D71E81601}" srcOrd="3" destOrd="0" presId="urn:microsoft.com/office/officeart/2008/layout/VerticalCurvedList"/>
    <dgm:cxn modelId="{80B52447-6BFD-4E19-838D-D2C8F8F0CBCA}" type="presParOf" srcId="{613CD3E9-EF90-4889-84F1-6220AC932DEC}" destId="{74EB4C8E-2BA5-4BEC-BAD8-A265EBC9694F}" srcOrd="1" destOrd="0" presId="urn:microsoft.com/office/officeart/2008/layout/VerticalCurvedList"/>
    <dgm:cxn modelId="{5074F2E2-B837-46CF-AC8A-A191D915581B}" type="presParOf" srcId="{613CD3E9-EF90-4889-84F1-6220AC932DEC}" destId="{5EF2A7E8-8157-4B2D-8E95-357C3452BCB0}" srcOrd="2" destOrd="0" presId="urn:microsoft.com/office/officeart/2008/layout/VerticalCurvedList"/>
    <dgm:cxn modelId="{80515BF1-420C-4286-B8A6-F7A62D02D05F}" type="presParOf" srcId="{5EF2A7E8-8157-4B2D-8E95-357C3452BCB0}" destId="{ABFDE7A7-868B-4982-B81D-E5BB2E23DD24}" srcOrd="0" destOrd="0" presId="urn:microsoft.com/office/officeart/2008/layout/VerticalCurvedList"/>
    <dgm:cxn modelId="{3BC6B451-8540-49F0-98BF-34FDEC9248D4}" type="presParOf" srcId="{613CD3E9-EF90-4889-84F1-6220AC932DEC}" destId="{D6DBA369-E1B1-49A5-9913-C9BC40C9A3FB}" srcOrd="3" destOrd="0" presId="urn:microsoft.com/office/officeart/2008/layout/VerticalCurvedList"/>
    <dgm:cxn modelId="{A4CD7A3C-06D7-4966-84DC-3FAAC2929599}" type="presParOf" srcId="{613CD3E9-EF90-4889-84F1-6220AC932DEC}" destId="{85BE26DF-8A86-484A-BCB0-7DB01FCA1706}" srcOrd="4" destOrd="0" presId="urn:microsoft.com/office/officeart/2008/layout/VerticalCurvedList"/>
    <dgm:cxn modelId="{355E6B4B-6CFE-45EF-B317-E539E2CCF77E}" type="presParOf" srcId="{85BE26DF-8A86-484A-BCB0-7DB01FCA1706}" destId="{6A997D09-59C7-41B7-AA08-CFB27E819A79}" srcOrd="0" destOrd="0" presId="urn:microsoft.com/office/officeart/2008/layout/VerticalCurvedList"/>
  </dgm:cxnLst>
  <dgm:bg/>
  <dgm:whole/>
  <dgm:extLst>
    <a:ext uri="http://schemas.microsoft.com/office/drawing/2008/diagram">
      <dsp:dataModelExt xmlns:dsp="http://schemas.microsoft.com/office/drawing/2008/diagram" relId="rId7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8ADD178F-0FBA-4950-8EF4-2DECB980D715}">
      <dsp:nvSpPr>
        <dsp:cNvPr id="0" name=""/>
        <dsp:cNvSpPr/>
      </dsp:nvSpPr>
      <dsp:spPr>
        <a:xfrm>
          <a:off x="-2564180" y="192282"/>
          <a:ext cx="3711787" cy="1687122"/>
        </a:xfrm>
        <a:prstGeom prst="blockArc">
          <a:avLst>
            <a:gd name="adj1" fmla="val 18900000"/>
            <a:gd name="adj2" fmla="val 2700000"/>
            <a:gd name="adj3" fmla="val 773"/>
          </a:avLst>
        </a:prstGeom>
        <a:solidFill>
          <a:sysClr val="window" lastClr="FFFFFF"/>
        </a:solidFill>
        <a:ln w="12700" cap="flat" cmpd="sng" algn="ctr">
          <a:solidFill>
            <a:srgbClr val="51C6F2"/>
          </a:solidFill>
          <a:prstDash val="solid"/>
          <a:miter lim="800000"/>
        </a:ln>
        <a:effectLst/>
        <a:scene3d>
          <a:camera prst="orthographicFront"/>
          <a:lightRig rig="flat" dir="t"/>
        </a:scene3d>
        <a:sp3d/>
      </dsp:spPr>
      <dsp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dsp:style>
    </dsp:sp>
    <dsp:sp modelId="{74EB4C8E-2BA5-4BEC-BAD8-A265EBC9694F}">
      <dsp:nvSpPr>
        <dsp:cNvPr id="0" name=""/>
        <dsp:cNvSpPr/>
      </dsp:nvSpPr>
      <dsp:spPr>
        <a:xfrm>
          <a:off x="739195" y="207578"/>
          <a:ext cx="2592076" cy="540000"/>
        </a:xfrm>
        <a:prstGeom prst="rect">
          <a:avLst/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  <a:scene3d>
          <a:camera prst="orthographicFront"/>
          <a:lightRig rig="flat" dir="t"/>
        </a:scene3d>
        <a:sp3d prstMaterial="plastic">
          <a:bevelT w="120900" h="88900"/>
          <a:bevelB w="88900" h="31750" prst="angle"/>
        </a:sp3d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469773" tIns="50800" rIns="50800" bIns="50800" numCol="1" spcCol="1270" anchor="ctr" anchorCtr="0">
          <a:noAutofit/>
          <a:sp3d extrusionH="57150">
            <a:bevelT w="38100" h="38100"/>
          </a:sp3d>
        </a:bodyPr>
        <a:lstStyle/>
        <a:p>
          <a:pPr lvl="0" algn="l" defTabSz="8890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2000" b="1" kern="1200"/>
            <a:t>Simulação BP</a:t>
          </a:r>
        </a:p>
      </dsp:txBody>
      <dsp:txXfrm>
        <a:off x="739195" y="207578"/>
        <a:ext cx="2592076" cy="540000"/>
      </dsp:txXfrm>
    </dsp:sp>
    <dsp:sp modelId="{ABFDE7A7-868B-4982-B81D-E5BB2E23DD24}">
      <dsp:nvSpPr>
        <dsp:cNvPr id="0" name=""/>
        <dsp:cNvSpPr/>
      </dsp:nvSpPr>
      <dsp:spPr>
        <a:xfrm>
          <a:off x="61166" y="31227"/>
          <a:ext cx="914399" cy="914399"/>
        </a:xfrm>
        <a:prstGeom prst="ellipse">
          <a:avLst/>
        </a:prstGeom>
        <a:blipFill rotWithShape="0">
          <a:blip xmlns:r="http://schemas.openxmlformats.org/officeDocument/2006/relationships" r:embed="rId1"/>
          <a:stretch>
            <a:fillRect/>
          </a:stretch>
        </a:blipFill>
        <a:ln w="635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  <a:scene3d>
          <a:camera prst="orthographicFront"/>
          <a:lightRig rig="flat" dir="t"/>
        </a:scene3d>
        <a:sp3d z="190500" extrusionH="12700" prstMaterial="plastic">
          <a:bevelT w="50800" h="50800"/>
        </a:sp3d>
      </dsp:spPr>
      <dsp:style>
        <a:lnRef idx="1">
          <a:scrgbClr r="0" g="0" b="0"/>
        </a:lnRef>
        <a:fillRef idx="1">
          <a:scrgbClr r="0" g="0" b="0"/>
        </a:fillRef>
        <a:effectRef idx="2">
          <a:scrgbClr r="0" g="0" b="0"/>
        </a:effectRef>
        <a:fontRef idx="minor"/>
      </dsp:style>
    </dsp:sp>
    <dsp:sp modelId="{D6DBA369-E1B1-49A5-9913-C9BC40C9A3FB}">
      <dsp:nvSpPr>
        <dsp:cNvPr id="0" name=""/>
        <dsp:cNvSpPr/>
      </dsp:nvSpPr>
      <dsp:spPr>
        <a:xfrm>
          <a:off x="748677" y="1324101"/>
          <a:ext cx="2592076" cy="540000"/>
        </a:xfrm>
        <a:prstGeom prst="rect">
          <a:avLst/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  <a:scene3d>
          <a:camera prst="orthographicFront"/>
          <a:lightRig rig="flat" dir="t"/>
        </a:scene3d>
        <a:sp3d prstMaterial="plastic">
          <a:bevelT w="120900" h="88900"/>
          <a:bevelB w="88900" h="31750" prst="angle"/>
        </a:sp3d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469773" tIns="50800" rIns="50800" bIns="50800" numCol="1" spcCol="1270" anchor="ctr" anchorCtr="0">
          <a:noAutofit/>
          <a:sp3d extrusionH="57150">
            <a:bevelT w="38100" h="38100"/>
          </a:sp3d>
        </a:bodyPr>
        <a:lstStyle/>
        <a:p>
          <a:pPr lvl="0" algn="l" defTabSz="8890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2000" b="1" kern="1200"/>
            <a:t>Ajuste</a:t>
          </a:r>
          <a:r>
            <a:rPr lang="pt-BR" sz="2400" b="1" kern="1200"/>
            <a:t> de Mix</a:t>
          </a:r>
        </a:p>
      </dsp:txBody>
      <dsp:txXfrm>
        <a:off x="748677" y="1324101"/>
        <a:ext cx="2592076" cy="540000"/>
      </dsp:txXfrm>
    </dsp:sp>
    <dsp:sp modelId="{6A997D09-59C7-41B7-AA08-CFB27E819A79}">
      <dsp:nvSpPr>
        <dsp:cNvPr id="0" name=""/>
        <dsp:cNvSpPr/>
      </dsp:nvSpPr>
      <dsp:spPr>
        <a:xfrm>
          <a:off x="70695" y="1090601"/>
          <a:ext cx="914399" cy="914399"/>
        </a:xfrm>
        <a:prstGeom prst="ellipse">
          <a:avLst/>
        </a:prstGeom>
        <a:blipFill rotWithShape="0">
          <a:blip xmlns:r="http://schemas.openxmlformats.org/officeDocument/2006/relationships" r:embed="rId2"/>
          <a:stretch>
            <a:fillRect/>
          </a:stretch>
        </a:blipFill>
        <a:ln w="635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  <a:scene3d>
          <a:camera prst="orthographicFront"/>
          <a:lightRig rig="flat" dir="t"/>
        </a:scene3d>
        <a:sp3d z="190500" extrusionH="12700" prstMaterial="plastic">
          <a:bevelT w="50800" h="50800"/>
        </a:sp3d>
      </dsp:spPr>
      <dsp:style>
        <a:lnRef idx="1">
          <a:scrgbClr r="0" g="0" b="0"/>
        </a:lnRef>
        <a:fillRef idx="1">
          <a:scrgbClr r="0" g="0" b="0"/>
        </a:fillRef>
        <a:effectRef idx="2">
          <a:scrgbClr r="0" g="0" b="0"/>
        </a:effectRef>
        <a:fontRef idx="minor"/>
      </dsp:style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8/layout/VerticalCurvedList">
  <dgm:title val=""/>
  <dgm:desc val=""/>
  <dgm:catLst>
    <dgm:cat type="list" pri="200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</dgm:ptLst>
      <dgm:cxnLst>
        <dgm:cxn modelId="4" srcId="0" destId="1" srcOrd="0" destOrd="0"/>
        <dgm:cxn modelId="5" srcId="0" destId="2" srcOrd="1" destOrd="0"/>
        <dgm:cxn modelId="6" srcId="0" destId="3" srcOrd="2" destOrd="0"/>
      </dgm:cxnLst>
      <dgm:bg/>
      <dgm:whole/>
    </dgm:dataModel>
  </dgm:sampData>
  <dgm:styleData>
    <dgm:dataModel>
      <dgm:ptLst>
        <dgm:pt modelId="0" type="doc"/>
        <dgm:pt modelId="1">
          <dgm:prSet phldr="1"/>
        </dgm:pt>
        <dgm:pt modelId="2">
          <dgm:prSet phldr="1"/>
        </dgm:pt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5" srcId="0" destId="1" srcOrd="0" destOrd="0"/>
        <dgm:cxn modelId="6" srcId="0" destId="2" srcOrd="1" destOrd="0"/>
        <dgm:cxn modelId="7" srcId="0" destId="3" srcOrd="2" destOrd="0"/>
        <dgm:cxn modelId="8" srcId="0" destId="4" srcOrd="3" destOrd="0"/>
      </dgm:cxnLst>
      <dgm:bg/>
      <dgm:whole/>
    </dgm:dataModel>
  </dgm:clrData>
  <dgm:layoutNode name="Name0">
    <dgm:varLst>
      <dgm:chMax val="7"/>
      <dgm:chPref val="7"/>
      <dgm:dir/>
    </dgm:varLst>
    <dgm:alg type="composite"/>
    <dgm:shape xmlns:r="http://schemas.openxmlformats.org/officeDocument/2006/relationships" r:blip="">
      <dgm:adjLst/>
    </dgm:shape>
    <dgm:constrLst>
      <dgm:constr type="w" for="ch" refType="h" refFor="ch" op="gte" fact="0.8"/>
    </dgm:constrLst>
    <dgm:layoutNode name="Name1">
      <dgm:alg type="composite"/>
      <dgm:shape xmlns:r="http://schemas.openxmlformats.org/officeDocument/2006/relationships" r:blip="">
        <dgm:adjLst/>
      </dgm:shape>
      <dgm:choose name="Name2">
        <dgm:if name="Name3" func="var" arg="dir" op="equ" val="norm">
          <dgm:choose name="Name4">
            <dgm:if name="Name5" axis="ch" ptType="node" func="cnt" op="equ" val="1">
              <dgm:constrLst>
                <dgm:constr type="h" for="ch" forName="cycle" refType="h"/>
                <dgm:constr type="w" for="ch" forName="cycle" refType="h" refFor="ch" refForName="cycle" fact="0.26"/>
                <dgm:constr type="l" for="ch" forName="cycle"/>
                <dgm:constr type="ctrY" for="ch" forName="cycle" refType="h" fact="0.5"/>
                <dgm:constr type="diam" for="ch" forName="cycle" refType="h" fact="1.344"/>
                <dgm:constr type="h" for="ch" forName="accent_1" refType="h" fact="0.625"/>
                <dgm:constr type="w" for="ch" forName="accent_1" refType="h" refFor="ch" refForName="accent_1" op="equ"/>
                <dgm:constr type="ctrY" for="ch" forName="accent_1" refType="h" fact="0.5"/>
                <dgm:constr type="ctrX" for="ch" forName="accent_1" refType="h" fact="0.2253"/>
                <dgm:constr type="l" for="ch" forName="text_1" refType="ctrX" refFor="ch" refForName="accent_1"/>
                <dgm:constr type="r" for="ch" forName="text_1" refType="w"/>
                <dgm:constr type="w" for="ch" forName="text_1" refType="h" refFor="ch" refForName="text_1" op="gte"/>
                <dgm:constr type="h" for="ch" forName="text_1" refType="h" refFor="ch" refForName="accent_1" fact="0.8"/>
                <dgm:constr type="ctrY" for="ch" forName="text_1" refType="ctrY" refFor="ch" refForName="accent_1"/>
                <dgm:constr type="lMarg" for="ch" forName="text_1" refType="w" refFor="ch" refForName="accent_1" fact="1.8"/>
                <dgm:constr type="primFontSz" for="ch" ptType="node" op="equ" val="65"/>
              </dgm:constrLst>
            </dgm:if>
            <dgm:if name="Name6" axis="ch" ptType="node" func="cnt" op="equ" val="2">
              <dgm:constrLst>
                <dgm:constr type="h" for="ch" forName="cycle" refType="h"/>
                <dgm:constr type="w" for="ch" forName="cycle" refType="h" refFor="ch" refForName="cycle" fact="0.26"/>
                <dgm:constr type="l" for="ch" forName="cycle"/>
                <dgm:constr type="ctrY" for="ch" forName="cycle" refType="h" fact="0.5"/>
                <dgm:constr type="diam" for="ch" forName="cycle" refType="h" fact="1.344"/>
                <dgm:constr type="h" for="ch" forName="accent_1" refType="h" fact="0.3571"/>
                <dgm:constr type="w" for="ch" forName="accent_1" refType="h" refFor="ch" refForName="accent_1" op="equ"/>
                <dgm:constr type="ctrY" for="ch" forName="accent_1" refType="h" fact="0.2857"/>
                <dgm:constr type="ctrX" for="ch" forName="accent_1" refType="h" fact="0.1891"/>
                <dgm:constr type="l" for="ch" forName="text_1" refType="ctrX" refFor="ch" refForName="accent_1"/>
                <dgm:constr type="r" for="ch" forName="text_1" refType="w"/>
                <dgm:constr type="w" for="ch" forName="text_1" refType="h" refFor="ch" refForName="text_1" op="gte"/>
                <dgm:constr type="h" for="ch" forName="text_1" refType="h" refFor="ch" refForName="accent_1" fact="0.8"/>
                <dgm:constr type="ctrY" for="ch" forName="text_1" refType="ctrY" refFor="ch" refForName="accent_1"/>
                <dgm:constr type="lMarg" for="ch" forName="text_1" refType="w" refFor="ch" refForName="accent_1" fact="1.8"/>
                <dgm:constr type="h" for="ch" forName="accent_2" refType="h" fact="0.3571"/>
                <dgm:constr type="w" for="ch" forName="accent_2" refType="h" refFor="ch" refForName="accent_2" op="equ"/>
                <dgm:constr type="ctrY" for="ch" forName="accent_2" refType="h" fact="0.7143"/>
                <dgm:constr type="ctrX" for="ch" forName="accent_2" refType="h" fact="0.1891"/>
                <dgm:constr type="l" for="ch" forName="text_2" refType="ctrX" refFor="ch" refForName="accent_2"/>
                <dgm:constr type="r" for="ch" forName="text_2" refType="w"/>
                <dgm:constr type="w" for="ch" forName="text_2" refType="h" refFor="ch" refForName="text_2" op="gte"/>
                <dgm:constr type="h" for="ch" forName="text_2" refType="h" refFor="ch" refForName="accent_2" fact="0.8"/>
                <dgm:constr type="ctrY" for="ch" forName="text_2" refType="ctrY" refFor="ch" refForName="accent_2"/>
                <dgm:constr type="lMarg" for="ch" forName="text_2" refType="w" refFor="ch" refForName="accent_2" fact="1.8"/>
                <dgm:constr type="primFontSz" for="ch" ptType="node" op="equ" val="65"/>
              </dgm:constrLst>
            </dgm:if>
            <dgm:if name="Name7" axis="ch" ptType="node" func="cnt" op="equ" val="3">
              <dgm:constrLst>
                <dgm:constr type="h" for="ch" forName="cycle" refType="h"/>
                <dgm:constr type="w" for="ch" forName="cycle" refType="h" refFor="ch" refForName="cycle" fact="0.26"/>
                <dgm:constr type="l" for="ch" forName="cycle"/>
                <dgm:constr type="ctrY" for="ch" forName="cycle" refType="h" fact="0.5"/>
                <dgm:constr type="diam" for="ch" forName="cycle" refType="h" fact="1.344"/>
                <dgm:constr type="h" for="ch" forName="accent_1" refType="h" fact="0.25"/>
                <dgm:constr type="w" for="ch" forName="accent_1" refType="h" refFor="ch" refForName="accent_1" op="equ"/>
                <dgm:constr type="ctrY" for="ch" forName="accent_1" refType="h" fact="0.2"/>
                <dgm:constr type="ctrX" for="ch" forName="accent_1" refType="h" fact="0.1526"/>
                <dgm:constr type="l" for="ch" forName="text_1" refType="ctrX" refFor="ch" refForName="accent_1"/>
                <dgm:constr type="r" for="ch" forName="text_1" refType="w"/>
                <dgm:constr type="w" for="ch" forName="text_1" refType="h" refFor="ch" refForName="text_1" op="gte"/>
                <dgm:constr type="h" for="ch" forName="text_1" refType="h" refFor="ch" refForName="accent_1" fact="0.8"/>
                <dgm:constr type="ctrY" for="ch" forName="text_1" refType="ctrY" refFor="ch" refForName="accent_1"/>
                <dgm:constr type="lMarg" for="ch" forName="text_1" refType="w" refFor="ch" refForName="accent_1" fact="1.8"/>
                <dgm:constr type="h" for="ch" forName="accent_2" refType="h" fact="0.25"/>
                <dgm:constr type="w" for="ch" forName="accent_2" refType="h" refFor="ch" refForName="accent_2" op="equ"/>
                <dgm:constr type="ctrY" for="ch" forName="accent_2" refType="h" fact="0.5"/>
                <dgm:constr type="ctrX" for="ch" forName="accent_2" refType="h" fact="0.2253"/>
                <dgm:constr type="l" for="ch" forName="text_2" refType="ctrX" refFor="ch" refForName="accent_2"/>
                <dgm:constr type="r" for="ch" forName="text_2" refType="w"/>
                <dgm:constr type="w" for="ch" forName="text_2" refType="h" refFor="ch" refForName="text_2" op="gte"/>
                <dgm:constr type="h" for="ch" forName="text_2" refType="h" refFor="ch" refForName="accent_2" fact="0.8"/>
                <dgm:constr type="ctrY" for="ch" forName="text_2" refType="ctrY" refFor="ch" refForName="accent_2"/>
                <dgm:constr type="lMarg" for="ch" forName="text_2" refType="w" refFor="ch" refForName="accent_2" fact="1.8"/>
                <dgm:constr type="h" for="ch" forName="accent_3" refType="h" fact="0.25"/>
                <dgm:constr type="w" for="ch" forName="accent_3" refType="h" refFor="ch" refForName="accent_3" op="equ"/>
                <dgm:constr type="ctrY" for="ch" forName="accent_3" refType="h" fact="0.8"/>
                <dgm:constr type="ctrX" for="ch" forName="accent_3" refType="h" fact="0.1526"/>
                <dgm:constr type="l" for="ch" forName="text_3" refType="ctrX" refFor="ch" refForName="accent_3"/>
                <dgm:constr type="r" for="ch" forName="text_3" refType="w"/>
                <dgm:constr type="w" for="ch" forName="text_3" refType="h" refFor="ch" refForName="text_3" op="gte"/>
                <dgm:constr type="h" for="ch" forName="text_3" refType="h" refFor="ch" refForName="accent_3" fact="0.8"/>
                <dgm:constr type="ctrY" for="ch" forName="text_3" refType="ctrY" refFor="ch" refForName="accent_3"/>
                <dgm:constr type="lMarg" for="ch" forName="text_3" refType="w" refFor="ch" refForName="accent_3" fact="1.8"/>
                <dgm:constr type="primFontSz" for="ch" ptType="node" op="equ" val="65"/>
              </dgm:constrLst>
            </dgm:if>
            <dgm:if name="Name8" axis="ch" ptType="node" func="cnt" op="equ" val="4">
              <dgm:constrLst>
                <dgm:constr type="h" for="ch" forName="cycle" refType="h"/>
                <dgm:constr type="w" for="ch" forName="cycle" refType="h" refFor="ch" refForName="cycle" fact="0.26"/>
                <dgm:constr type="l" for="ch" forName="cycle"/>
                <dgm:constr type="ctrY" for="ch" forName="cycle" refType="h" fact="0.5"/>
                <dgm:constr type="diam" for="ch" forName="cycle" refType="h" fact="1.344"/>
                <dgm:constr type="h" for="ch" forName="accent_1" refType="h" fact="0.1923"/>
                <dgm:constr type="w" for="ch" forName="accent_1" refType="h" refFor="ch" refForName="accent_1" op="equ"/>
                <dgm:constr type="ctrY" for="ch" forName="accent_1" refType="h" fact="0.1538"/>
                <dgm:constr type="ctrX" for="ch" forName="accent_1" refType="h" fact="0.1268"/>
                <dgm:constr type="l" for="ch" forName="text_1" refType="ctrX" refFor="ch" refForName="accent_1"/>
                <dgm:constr type="r" for="ch" forName="text_1" refType="w"/>
                <dgm:constr type="w" for="ch" forName="text_1" refType="h" refFor="ch" refForName="text_1" op="gte"/>
                <dgm:constr type="h" for="ch" forName="text_1" refType="h" refFor="ch" refForName="accent_1" fact="0.8"/>
                <dgm:constr type="ctrY" for="ch" forName="text_1" refType="ctrY" refFor="ch" refForName="accent_1"/>
                <dgm:constr type="lMarg" for="ch" forName="text_1" refType="w" refFor="ch" refForName="accent_1" fact="1.8"/>
                <dgm:constr type="h" for="ch" forName="accent_2" refType="h" fact="0.1923"/>
                <dgm:constr type="w" for="ch" forName="accent_2" refType="h" refFor="ch" refForName="accent_2" op="equ"/>
                <dgm:constr type="ctrY" for="ch" forName="accent_2" refType="h" fact="0.3846"/>
                <dgm:constr type="ctrX" for="ch" forName="accent_2" refType="h" fact="0.215"/>
                <dgm:constr type="l" for="ch" forName="text_2" refType="ctrX" refFor="ch" refForName="accent_2"/>
                <dgm:constr type="r" for="ch" forName="text_2" refType="w"/>
                <dgm:constr type="w" for="ch" forName="text_2" refType="h" refFor="ch" refForName="text_2" op="gte"/>
                <dgm:constr type="h" for="ch" forName="text_2" refType="h" refFor="ch" refForName="accent_2" fact="0.8"/>
                <dgm:constr type="ctrY" for="ch" forName="text_2" refType="ctrY" refFor="ch" refForName="accent_2"/>
                <dgm:constr type="lMarg" for="ch" forName="text_2" refType="w" refFor="ch" refForName="accent_2" fact="1.8"/>
                <dgm:constr type="h" for="ch" forName="accent_3" refType="h" fact="0.1923"/>
                <dgm:constr type="w" for="ch" forName="accent_3" refType="h" refFor="ch" refForName="accent_3" op="equ"/>
                <dgm:constr type="ctrY" for="ch" forName="accent_3" refType="h" fact="0.6154"/>
                <dgm:constr type="ctrX" for="ch" forName="accent_3" refType="h" fact="0.215"/>
                <dgm:constr type="l" for="ch" forName="text_3" refType="ctrX" refFor="ch" refForName="accent_3"/>
                <dgm:constr type="r" for="ch" forName="text_3" refType="w"/>
                <dgm:constr type="w" for="ch" forName="text_3" refType="h" refFor="ch" refForName="text_3" op="gte"/>
                <dgm:constr type="h" for="ch" forName="text_3" refType="h" refFor="ch" refForName="accent_3" fact="0.8"/>
                <dgm:constr type="ctrY" for="ch" forName="text_3" refType="ctrY" refFor="ch" refForName="accent_3"/>
                <dgm:constr type="lMarg" for="ch" forName="text_3" refType="w" refFor="ch" refForName="accent_3" fact="1.8"/>
                <dgm:constr type="h" for="ch" forName="accent_4" refType="h" fact="0.1923"/>
                <dgm:constr type="w" for="ch" forName="accent_4" refType="h" refFor="ch" refForName="accent_4" op="equ"/>
                <dgm:constr type="ctrY" for="ch" forName="accent_4" refType="h" fact="0.8462"/>
                <dgm:constr type="ctrX" for="ch" forName="accent_4" refType="h" fact="0.1268"/>
                <dgm:constr type="l" for="ch" forName="text_4" refType="ctrX" refFor="ch" refForName="accent_4"/>
                <dgm:constr type="r" for="ch" forName="text_4" refType="w"/>
                <dgm:constr type="w" for="ch" forName="text_4" refType="h" refFor="ch" refForName="text_4" op="gte"/>
                <dgm:constr type="h" for="ch" forName="text_4" refType="h" refFor="ch" refForName="accent_4" fact="0.8"/>
                <dgm:constr type="ctrY" for="ch" forName="text_4" refType="ctrY" refFor="ch" refForName="accent_4"/>
                <dgm:constr type="lMarg" for="ch" forName="text_4" refType="w" refFor="ch" refForName="accent_4" fact="1.8"/>
                <dgm:constr type="primFontSz" for="ch" ptType="node" op="equ" val="65"/>
              </dgm:constrLst>
            </dgm:if>
            <dgm:if name="Name9" axis="ch" ptType="node" func="cnt" op="equ" val="5">
              <dgm:constrLst>
                <dgm:constr type="h" for="ch" forName="cycle" refType="h"/>
                <dgm:constr type="w" for="ch" forName="cycle" refType="h" refFor="ch" refForName="cycle" fact="0.26"/>
                <dgm:constr type="l" for="ch" forName="cycle"/>
                <dgm:constr type="ctrY" for="ch" forName="cycle" refType="h" fact="0.5"/>
                <dgm:constr type="diam" for="ch" forName="cycle" refType="h" fact="1.344"/>
                <dgm:constr type="h" for="ch" forName="accent_1" refType="h" fact="0.1563"/>
                <dgm:constr type="w" for="ch" forName="accent_1" refType="h" refFor="ch" refForName="accent_1" op="equ"/>
                <dgm:constr type="ctrY" for="ch" forName="accent_1" refType="h" fact="0.125"/>
                <dgm:constr type="ctrX" for="ch" forName="accent_1" refType="h" fact="0.1082"/>
                <dgm:constr type="l" for="ch" forName="text_1" refType="ctrX" refFor="ch" refForName="accent_1"/>
                <dgm:constr type="r" for="ch" forName="text_1" refType="w"/>
                <dgm:constr type="w" for="ch" forName="text_1" refType="h" refFor="ch" refForName="text_1" op="gte"/>
                <dgm:constr type="h" for="ch" forName="text_1" refType="h" refFor="ch" refForName="accent_1" fact="0.8"/>
                <dgm:constr type="ctrY" for="ch" forName="text_1" refType="ctrY" refFor="ch" refForName="accent_1"/>
                <dgm:constr type="lMarg" for="ch" forName="text_1" refType="w" refFor="ch" refForName="accent_1" fact="1.8"/>
                <dgm:constr type="h" for="ch" forName="accent_2" refType="h" fact="0.1563"/>
                <dgm:constr type="w" for="ch" forName="accent_2" refType="h" refFor="ch" refForName="accent_2" op="equ"/>
                <dgm:constr type="ctrY" for="ch" forName="accent_2" refType="h" fact="0.3125"/>
                <dgm:constr type="ctrX" for="ch" forName="accent_2" refType="h" fact="0.1978"/>
                <dgm:constr type="l" for="ch" forName="text_2" refType="ctrX" refFor="ch" refForName="accent_2"/>
                <dgm:constr type="r" for="ch" forName="text_2" refType="w"/>
                <dgm:constr type="w" for="ch" forName="text_2" refType="h" refFor="ch" refForName="text_2" op="gte"/>
                <dgm:constr type="h" for="ch" forName="text_2" refType="h" refFor="ch" refForName="accent_2" fact="0.8"/>
                <dgm:constr type="ctrY" for="ch" forName="text_2" refType="ctrY" refFor="ch" refForName="accent_2"/>
                <dgm:constr type="lMarg" for="ch" forName="text_2" refType="w" refFor="ch" refForName="accent_2" fact="1.8"/>
                <dgm:constr type="h" for="ch" forName="accent_3" refType="h" fact="0.1563"/>
                <dgm:constr type="w" for="ch" forName="accent_3" refType="h" refFor="ch" refForName="accent_3" op="equ"/>
                <dgm:constr type="ctrY" for="ch" forName="accent_3" refType="h" fact="0.5"/>
                <dgm:constr type="ctrX" for="ch" forName="accent_3" refType="h" fact="0.2253"/>
                <dgm:constr type="l" for="ch" forName="text_3" refType="ctrX" refFor="ch" refForName="accent_3"/>
                <dgm:constr type="r" for="ch" forName="text_3" refType="w"/>
                <dgm:constr type="w" for="ch" forName="text_3" refType="h" refFor="ch" refForName="text_3" op="gte"/>
                <dgm:constr type="h" for="ch" forName="text_3" refType="h" refFor="ch" refForName="accent_3" fact="0.8"/>
                <dgm:constr type="ctrY" for="ch" forName="text_3" refType="ctrY" refFor="ch" refForName="accent_3"/>
                <dgm:constr type="lMarg" for="ch" forName="text_3" refType="w" refFor="ch" refForName="accent_3" fact="1.8"/>
                <dgm:constr type="h" for="ch" forName="accent_4" refType="h" fact="0.1563"/>
                <dgm:constr type="w" for="ch" forName="accent_4" refType="h" refFor="ch" refForName="accent_4" op="equ"/>
                <dgm:constr type="ctrY" for="ch" forName="accent_4" refType="h" fact="0.6875"/>
                <dgm:constr type="ctrX" for="ch" forName="accent_4" refType="h" fact="0.1978"/>
                <dgm:constr type="l" for="ch" forName="text_4" refType="ctrX" refFor="ch" refForName="accent_4"/>
                <dgm:constr type="r" for="ch" forName="text_4" refType="w"/>
                <dgm:constr type="w" for="ch" forName="text_4" refType="h" refFor="ch" refForName="text_4" op="gte"/>
                <dgm:constr type="h" for="ch" forName="text_4" refType="h" refFor="ch" refForName="accent_4" fact="0.8"/>
                <dgm:constr type="ctrY" for="ch" forName="text_4" refType="ctrY" refFor="ch" refForName="accent_4"/>
                <dgm:constr type="lMarg" for="ch" forName="text_4" refType="w" refFor="ch" refForName="accent_4" fact="1.8"/>
                <dgm:constr type="h" for="ch" forName="accent_5" refType="h" fact="0.1563"/>
                <dgm:constr type="w" for="ch" forName="accent_5" refType="h" refFor="ch" refForName="accent_5" op="equ"/>
                <dgm:constr type="ctrY" for="ch" forName="accent_5" refType="h" fact="0.875"/>
                <dgm:constr type="ctrX" for="ch" forName="accent_5" refType="h" fact="0.1082"/>
                <dgm:constr type="l" for="ch" forName="text_5" refType="ctrX" refFor="ch" refForName="accent_5"/>
                <dgm:constr type="r" for="ch" forName="text_5" refType="w"/>
                <dgm:constr type="w" for="ch" forName="text_5" refType="h" refFor="ch" refForName="text_5" op="gte"/>
                <dgm:constr type="h" for="ch" forName="text_5" refType="h" refFor="ch" refForName="accent_5" fact="0.8"/>
                <dgm:constr type="ctrY" for="ch" forName="text_5" refType="ctrY" refFor="ch" refForName="accent_5"/>
                <dgm:constr type="lMarg" for="ch" forName="text_5" refType="w" refFor="ch" refForName="accent_5" fact="1.8"/>
                <dgm:constr type="primFontSz" for="ch" ptType="node" op="equ" val="65"/>
              </dgm:constrLst>
            </dgm:if>
            <dgm:if name="Name10" axis="ch" ptType="node" func="cnt" op="equ" val="6">
              <dgm:constrLst>
                <dgm:constr type="h" for="ch" forName="cycle" refType="h"/>
                <dgm:constr type="w" for="ch" forName="cycle" refType="h" refFor="ch" refForName="cycle" fact="0.26"/>
                <dgm:constr type="l" for="ch" forName="cycle"/>
                <dgm:constr type="ctrY" for="ch" forName="cycle" refType="h" fact="0.5"/>
                <dgm:constr type="diam" for="ch" forName="cycle" refType="h" fact="1.344"/>
                <dgm:constr type="h" for="ch" forName="accent_1" refType="h" fact="0.1316"/>
                <dgm:constr type="w" for="ch" forName="accent_1" refType="h" refFor="ch" refForName="accent_1" op="equ"/>
                <dgm:constr type="ctrY" for="ch" forName="accent_1" refType="h" fact="0.1053"/>
                <dgm:constr type="ctrX" for="ch" forName="accent_1" refType="h" fact="0.0943"/>
                <dgm:constr type="l" for="ch" forName="text_1" refType="ctrX" refFor="ch" refForName="accent_1"/>
                <dgm:constr type="r" for="ch" forName="text_1" refType="w"/>
                <dgm:constr type="w" for="ch" forName="text_1" refType="h" refFor="ch" refForName="text_1" op="gte"/>
                <dgm:constr type="h" for="ch" forName="text_1" refType="h" refFor="ch" refForName="accent_1" fact="0.8"/>
                <dgm:constr type="ctrY" for="ch" forName="text_1" refType="ctrY" refFor="ch" refForName="accent_1"/>
                <dgm:constr type="lMarg" for="ch" forName="text_1" refType="w" refFor="ch" refForName="accent_1" fact="1.8"/>
                <dgm:constr type="h" for="ch" forName="accent_2" refType="h" fact="0.1316"/>
                <dgm:constr type="w" for="ch" forName="accent_2" refType="h" refFor="ch" refForName="accent_2" op="equ"/>
                <dgm:constr type="ctrY" for="ch" forName="accent_2" refType="h" fact="0.2632"/>
                <dgm:constr type="ctrX" for="ch" forName="accent_2" refType="h" fact="0.1809"/>
                <dgm:constr type="l" for="ch" forName="text_2" refType="ctrX" refFor="ch" refForName="accent_2"/>
                <dgm:constr type="r" for="ch" forName="text_2" refType="w"/>
                <dgm:constr type="w" for="ch" forName="text_2" refType="h" refFor="ch" refForName="text_2" op="gte"/>
                <dgm:constr type="h" for="ch" forName="text_2" refType="h" refFor="ch" refForName="accent_2" fact="0.8"/>
                <dgm:constr type="ctrY" for="ch" forName="text_2" refType="ctrY" refFor="ch" refForName="accent_2"/>
                <dgm:constr type="lMarg" for="ch" forName="text_2" refType="w" refFor="ch" refForName="accent_2" fact="1.8"/>
                <dgm:constr type="h" for="ch" forName="accent_3" refType="h" fact="0.1316"/>
                <dgm:constr type="w" for="ch" forName="accent_3" refType="h" refFor="ch" refForName="accent_3" op="equ"/>
                <dgm:constr type="ctrY" for="ch" forName="accent_3" refType="h" fact="0.4211"/>
                <dgm:constr type="ctrX" for="ch" forName="accent_3" refType="h" fact="0.2205"/>
                <dgm:constr type="l" for="ch" forName="text_3" refType="ctrX" refFor="ch" refForName="accent_3"/>
                <dgm:constr type="r" for="ch" forName="text_3" refType="w"/>
                <dgm:constr type="w" for="ch" forName="text_3" refType="h" refFor="ch" refForName="text_3" op="gte"/>
                <dgm:constr type="h" for="ch" forName="text_3" refType="h" refFor="ch" refForName="accent_3" fact="0.8"/>
                <dgm:constr type="ctrY" for="ch" forName="text_3" refType="ctrY" refFor="ch" refForName="accent_3"/>
                <dgm:constr type="lMarg" for="ch" forName="text_3" refType="w" refFor="ch" refForName="accent_3" fact="1.8"/>
                <dgm:constr type="h" for="ch" forName="accent_4" refType="h" fact="0.1316"/>
                <dgm:constr type="w" for="ch" forName="accent_4" refType="h" refFor="ch" refForName="accent_4" op="equ"/>
                <dgm:constr type="ctrY" for="ch" forName="accent_4" refType="h" fact="0.5789"/>
                <dgm:constr type="ctrX" for="ch" forName="accent_4" refType="h" fact="0.2205"/>
                <dgm:constr type="l" for="ch" forName="text_4" refType="ctrX" refFor="ch" refForName="accent_4"/>
                <dgm:constr type="r" for="ch" forName="text_4" refType="w"/>
                <dgm:constr type="w" for="ch" forName="text_4" refType="h" refFor="ch" refForName="text_4" op="gte"/>
                <dgm:constr type="h" for="ch" forName="text_4" refType="h" refFor="ch" refForName="accent_4" fact="0.8"/>
                <dgm:constr type="ctrY" for="ch" forName="text_4" refType="ctrY" refFor="ch" refForName="accent_4"/>
                <dgm:constr type="lMarg" for="ch" forName="text_4" refType="w" refFor="ch" refForName="accent_4" fact="1.8"/>
                <dgm:constr type="h" for="ch" forName="accent_5" refType="h" fact="0.1316"/>
                <dgm:constr type="w" for="ch" forName="accent_5" refType="h" refFor="ch" refForName="accent_5" op="equ"/>
                <dgm:constr type="ctrY" for="ch" forName="accent_5" refType="h" fact="0.7368"/>
                <dgm:constr type="ctrX" for="ch" forName="accent_5" refType="h" fact="0.1809"/>
                <dgm:constr type="l" for="ch" forName="text_5" refType="ctrX" refFor="ch" refForName="accent_5"/>
                <dgm:constr type="r" for="ch" forName="text_5" refType="w"/>
                <dgm:constr type="w" for="ch" forName="text_5" refType="h" refFor="ch" refForName="text_5" op="gte"/>
                <dgm:constr type="h" for="ch" forName="text_5" refType="h" refFor="ch" refForName="accent_5" fact="0.8"/>
                <dgm:constr type="ctrY" for="ch" forName="text_5" refType="ctrY" refFor="ch" refForName="accent_5"/>
                <dgm:constr type="lMarg" for="ch" forName="text_5" refType="w" refFor="ch" refForName="accent_5" fact="1.8"/>
                <dgm:constr type="h" for="ch" forName="accent_6" refType="h" fact="0.1316"/>
                <dgm:constr type="w" for="ch" forName="accent_6" refType="h" refFor="ch" refForName="accent_6" op="equ"/>
                <dgm:constr type="ctrY" for="ch" forName="accent_6" refType="h" fact="0.8947"/>
                <dgm:constr type="ctrX" for="ch" forName="accent_6" refType="h" fact="0.0943"/>
                <dgm:constr type="l" for="ch" forName="text_6" refType="ctrX" refFor="ch" refForName="accent_6"/>
                <dgm:constr type="r" for="ch" forName="text_6" refType="w"/>
                <dgm:constr type="w" for="ch" forName="text_6" refType="h" refFor="ch" refForName="text_6" op="gte"/>
                <dgm:constr type="h" for="ch" forName="text_6" refType="h" refFor="ch" refForName="accent_6" fact="0.8"/>
                <dgm:constr type="ctrY" for="ch" forName="text_6" refType="ctrY" refFor="ch" refForName="accent_6"/>
                <dgm:constr type="lMarg" for="ch" forName="text_6" refType="w" refFor="ch" refForName="accent_6" fact="1.8"/>
                <dgm:constr type="primFontSz" for="ch" ptType="node" op="equ" val="65"/>
              </dgm:constrLst>
            </dgm:if>
            <dgm:else name="Name11">
              <dgm:constrLst>
                <dgm:constr type="h" for="ch" forName="cycle" refType="h"/>
                <dgm:constr type="w" for="ch" forName="cycle" refType="h" refFor="ch" refForName="cycle" fact="0.26"/>
                <dgm:constr type="l" for="ch" forName="cycle"/>
                <dgm:constr type="ctrY" for="ch" forName="cycle" refType="h" fact="0.5"/>
                <dgm:constr type="diam" for="ch" forName="cycle" refType="h" fact="1.344"/>
                <dgm:constr type="h" for="ch" forName="accent_1" refType="h" fact="0.1136"/>
                <dgm:constr type="w" for="ch" forName="accent_1" refType="h" refFor="ch" refForName="accent_1" op="equ"/>
                <dgm:constr type="ctrY" for="ch" forName="accent_1" refType="h" fact="0.0909"/>
                <dgm:constr type="ctrX" for="ch" forName="accent_1" refType="h" fact="0.0835"/>
                <dgm:constr type="l" for="ch" forName="text_1" refType="ctrX" refFor="ch" refForName="accent_1"/>
                <dgm:constr type="r" for="ch" forName="text_1" refType="w"/>
                <dgm:constr type="w" for="ch" forName="text_1" refType="h" refFor="ch" refForName="text_1" op="gte"/>
                <dgm:constr type="h" for="ch" forName="text_1" refType="h" refFor="ch" refForName="accent_1" fact="0.8"/>
                <dgm:constr type="ctrY" for="ch" forName="text_1" refType="ctrY" refFor="ch" refForName="accent_1"/>
                <dgm:constr type="lMarg" for="ch" forName="text_1" refType="w" refFor="ch" refForName="accent_1" fact="1.8"/>
                <dgm:constr type="h" for="ch" forName="accent_2" refType="h" fact="0.1136"/>
                <dgm:constr type="w" for="ch" forName="accent_2" refType="h" refFor="ch" refForName="accent_2" op="equ"/>
                <dgm:constr type="ctrY" for="ch" forName="accent_2" refType="h" fact="0.2273"/>
                <dgm:constr type="ctrX" for="ch" forName="accent_2" refType="h" fact="0.1658"/>
                <dgm:constr type="l" for="ch" forName="text_2" refType="ctrX" refFor="ch" refForName="accent_2"/>
                <dgm:constr type="r" for="ch" forName="text_2" refType="w"/>
                <dgm:constr type="w" for="ch" forName="text_2" refType="h" refFor="ch" refForName="text_2" op="gte"/>
                <dgm:constr type="h" for="ch" forName="text_2" refType="h" refFor="ch" refForName="accent_2" fact="0.8"/>
                <dgm:constr type="ctrY" for="ch" forName="text_2" refType="ctrY" refFor="ch" refForName="accent_2"/>
                <dgm:constr type="lMarg" for="ch" forName="text_2" refType="w" refFor="ch" refForName="accent_2" fact="1.8"/>
                <dgm:constr type="h" for="ch" forName="accent_3" refType="h" fact="0.1136"/>
                <dgm:constr type="w" for="ch" forName="accent_3" refType="h" refFor="ch" refForName="accent_3" op="equ"/>
                <dgm:constr type="ctrY" for="ch" forName="accent_3" refType="h" fact="0.3636"/>
                <dgm:constr type="ctrX" for="ch" forName="accent_3" refType="h" fact="0.2109"/>
                <dgm:constr type="l" for="ch" forName="text_3" refType="ctrX" refFor="ch" refForName="accent_3"/>
                <dgm:constr type="r" for="ch" forName="text_3" refType="w"/>
                <dgm:constr type="w" for="ch" forName="text_3" refType="h" refFor="ch" refForName="text_3" op="gte"/>
                <dgm:constr type="h" for="ch" forName="text_3" refType="h" refFor="ch" refForName="accent_3" fact="0.8"/>
                <dgm:constr type="ctrY" for="ch" forName="text_3" refType="ctrY" refFor="ch" refForName="accent_3"/>
                <dgm:constr type="lMarg" for="ch" forName="text_3" refType="w" refFor="ch" refForName="accent_3" fact="1.8"/>
                <dgm:constr type="h" for="ch" forName="accent_4" refType="h" fact="0.1136"/>
                <dgm:constr type="w" for="ch" forName="accent_4" refType="h" refFor="ch" refForName="accent_4" op="equ"/>
                <dgm:constr type="ctrY" for="ch" forName="accent_4" refType="h" fact="0.5"/>
                <dgm:constr type="ctrX" for="ch" forName="accent_4" refType="h" fact="0.2253"/>
                <dgm:constr type="l" for="ch" forName="text_4" refType="ctrX" refFor="ch" refForName="accent_4"/>
                <dgm:constr type="r" for="ch" forName="text_4" refType="w"/>
                <dgm:constr type="w" for="ch" forName="text_4" refType="h" refFor="ch" refForName="text_4" op="gte"/>
                <dgm:constr type="h" for="ch" forName="text_4" refType="h" refFor="ch" refForName="accent_4" fact="0.8"/>
                <dgm:constr type="ctrY" for="ch" forName="text_4" refType="ctrY" refFor="ch" refForName="accent_4"/>
                <dgm:constr type="lMarg" for="ch" forName="text_4" refType="w" refFor="ch" refForName="accent_4" fact="1.8"/>
                <dgm:constr type="h" for="ch" forName="accent_5" refType="h" fact="0.1136"/>
                <dgm:constr type="w" for="ch" forName="accent_5" refType="h" refFor="ch" refForName="accent_5" op="equ"/>
                <dgm:constr type="ctrY" for="ch" forName="accent_5" refType="h" fact="0.6364"/>
                <dgm:constr type="ctrX" for="ch" forName="accent_5" refType="h" fact="0.2109"/>
                <dgm:constr type="l" for="ch" forName="text_5" refType="ctrX" refFor="ch" refForName="accent_5"/>
                <dgm:constr type="r" for="ch" forName="text_5" refType="w"/>
                <dgm:constr type="w" for="ch" forName="text_5" refType="h" refFor="ch" refForName="text_5" op="gte"/>
                <dgm:constr type="h" for="ch" forName="text_5" refType="h" refFor="ch" refForName="accent_5" fact="0.8"/>
                <dgm:constr type="ctrY" for="ch" forName="text_5" refType="ctrY" refFor="ch" refForName="accent_5"/>
                <dgm:constr type="lMarg" for="ch" forName="text_5" refType="w" refFor="ch" refForName="accent_5" fact="1.8"/>
                <dgm:constr type="h" for="ch" forName="accent_6" refType="h" fact="0.1136"/>
                <dgm:constr type="w" for="ch" forName="accent_6" refType="h" refFor="ch" refForName="accent_6" op="equ"/>
                <dgm:constr type="ctrY" for="ch" forName="accent_6" refType="h" fact="0.7727"/>
                <dgm:constr type="ctrX" for="ch" forName="accent_6" refType="h" fact="0.1658"/>
                <dgm:constr type="l" for="ch" forName="text_6" refType="ctrX" refFor="ch" refForName="accent_6"/>
                <dgm:constr type="r" for="ch" forName="text_6" refType="w"/>
                <dgm:constr type="w" for="ch" forName="text_6" refType="h" refFor="ch" refForName="text_6" op="gte"/>
                <dgm:constr type="h" for="ch" forName="text_6" refType="h" refFor="ch" refForName="accent_6" fact="0.8"/>
                <dgm:constr type="ctrY" for="ch" forName="text_6" refType="ctrY" refFor="ch" refForName="accent_6"/>
                <dgm:constr type="lMarg" for="ch" forName="text_6" refType="w" refFor="ch" refForName="accent_6" fact="1.8"/>
                <dgm:constr type="h" for="ch" forName="accent_7" refType="h" fact="0.1136"/>
                <dgm:constr type="w" for="ch" forName="accent_7" refType="h" refFor="ch" refForName="accent_7" op="equ"/>
                <dgm:constr type="ctrY" for="ch" forName="accent_7" refType="h" fact="0.9091"/>
                <dgm:constr type="ctrX" for="ch" forName="accent_7" refType="h" fact="0.0835"/>
                <dgm:constr type="l" for="ch" forName="text_7" refType="ctrX" refFor="ch" refForName="accent_7"/>
                <dgm:constr type="r" for="ch" forName="text_7" refType="w"/>
                <dgm:constr type="w" for="ch" forName="text_7" refType="h" refFor="ch" refForName="text_7" op="gte"/>
                <dgm:constr type="h" for="ch" forName="text_7" refType="h" refFor="ch" refForName="accent_7" fact="0.8"/>
                <dgm:constr type="ctrY" for="ch" forName="text_7" refType="ctrY" refFor="ch" refForName="accent_7"/>
                <dgm:constr type="lMarg" for="ch" forName="text_7" refType="w" refFor="ch" refForName="accent_7" fact="1.8"/>
                <dgm:constr type="primFontSz" for="ch" ptType="node" op="equ" val="65"/>
              </dgm:constrLst>
            </dgm:else>
          </dgm:choose>
        </dgm:if>
        <dgm:else name="Name12">
          <dgm:choose name="Name13">
            <dgm:if name="Name14" axis="ch" ptType="node" func="cnt" op="equ" val="1">
              <dgm:constrLst>
                <dgm:constr type="h" for="ch" forName="cycle" refType="h"/>
                <dgm:constr type="w" for="ch" forName="cycle" refType="h" refFor="ch" refForName="cycle" fact="0.26"/>
                <dgm:constr type="r" for="ch" forName="cycle" refType="w"/>
                <dgm:constr type="ctrY" for="ch" forName="cycle" refType="h" fact="0.5"/>
                <dgm:constr type="diam" for="ch" forName="cycle" refType="h" fact="1.344"/>
                <dgm:constr type="h" for="ch" forName="accent_1" refType="h" fact="0.625"/>
                <dgm:constr type="w" for="ch" forName="accent_1" refType="h" refFor="ch" refForName="accent_1" op="equ"/>
                <dgm:constr type="ctrY" for="ch" forName="accent_1" refType="h" fact="0.5"/>
                <dgm:constr type="ctrX" for="ch" forName="accent_1" refType="w"/>
                <dgm:constr type="ctrXOff" for="ch" forName="accent_1" refType="h" fact="-0.2253"/>
                <dgm:constr type="r" for="ch" forName="text_1" refType="ctrX" refFor="ch" refForName="accent_1"/>
                <dgm:constr type="rOff" for="ch" forName="text_1" refType="ctrXOff" refFor="ch" refForName="accent_1"/>
                <dgm:constr type="l" for="ch" forName="text_1"/>
                <dgm:constr type="w" for="ch" forName="text_1" refType="h" refFor="ch" refForName="text_1" op="gte"/>
                <dgm:constr type="h" for="ch" forName="text_1" refType="h" refFor="ch" refForName="accent_1" fact="0.8"/>
                <dgm:constr type="ctrY" for="ch" forName="text_1" refType="ctrY" refFor="ch" refForName="accent_1"/>
                <dgm:constr type="rMarg" for="ch" forName="text_1" refType="w" refFor="ch" refForName="accent_1" fact="1.8"/>
                <dgm:constr type="primFontSz" for="ch" ptType="node" op="equ" val="65"/>
              </dgm:constrLst>
            </dgm:if>
            <dgm:if name="Name15" axis="ch" ptType="node" func="cnt" op="equ" val="2">
              <dgm:constrLst>
                <dgm:constr type="h" for="ch" forName="cycle" refType="h"/>
                <dgm:constr type="w" for="ch" forName="cycle" refType="h" refFor="ch" refForName="cycle" fact="0.26"/>
                <dgm:constr type="r" for="ch" forName="cycle" refType="w"/>
                <dgm:constr type="ctrY" for="ch" forName="cycle" refType="h" fact="0.5"/>
                <dgm:constr type="diam" for="ch" forName="cycle" refType="h" fact="1.344"/>
                <dgm:constr type="h" for="ch" forName="accent_1" refType="h" fact="0.3571"/>
                <dgm:constr type="w" for="ch" forName="accent_1" refType="h" refFor="ch" refForName="accent_1" op="equ"/>
                <dgm:constr type="ctrY" for="ch" forName="accent_1" refType="h" fact="0.2857"/>
                <dgm:constr type="ctrX" for="ch" forName="accent_1" refType="w"/>
                <dgm:constr type="ctrXOff" for="ch" forName="accent_1" refType="h" fact="-0.1891"/>
                <dgm:constr type="r" for="ch" forName="text_1" refType="ctrX" refFor="ch" refForName="accent_1"/>
                <dgm:constr type="rOff" for="ch" forName="text_1" refType="ctrXOff" refFor="ch" refForName="accent_1"/>
                <dgm:constr type="l" for="ch" forName="text_1"/>
                <dgm:constr type="w" for="ch" forName="text_1" refType="h" refFor="ch" refForName="text_1" op="gte"/>
                <dgm:constr type="h" for="ch" forName="text_1" refType="h" refFor="ch" refForName="accent_1" fact="0.8"/>
                <dgm:constr type="ctrY" for="ch" forName="text_1" refType="ctrY" refFor="ch" refForName="accent_1"/>
                <dgm:constr type="rMarg" for="ch" forName="text_1" refType="w" refFor="ch" refForName="accent_1" fact="1.8"/>
                <dgm:constr type="h" for="ch" forName="accent_2" refType="h" fact="0.3571"/>
                <dgm:constr type="w" for="ch" forName="accent_2" refType="h" refFor="ch" refForName="accent_2" op="equ"/>
                <dgm:constr type="ctrY" for="ch" forName="accent_2" refType="h" fact="0.7143"/>
                <dgm:constr type="ctrX" for="ch" forName="accent_2" refType="w"/>
                <dgm:constr type="ctrXOff" for="ch" forName="accent_2" refType="h" fact="-0.1891"/>
                <dgm:constr type="r" for="ch" forName="text_2" refType="ctrX" refFor="ch" refForName="accent_2"/>
                <dgm:constr type="rOff" for="ch" forName="text_2" refType="ctrXOff" refFor="ch" refForName="accent_2"/>
                <dgm:constr type="l" for="ch" forName="text_2"/>
                <dgm:constr type="w" for="ch" forName="text_2" refType="h" refFor="ch" refForName="text_2" op="gte"/>
                <dgm:constr type="h" for="ch" forName="text_2" refType="h" refFor="ch" refForName="accent_2" fact="0.8"/>
                <dgm:constr type="ctrY" for="ch" forName="text_2" refType="ctrY" refFor="ch" refForName="accent_2"/>
                <dgm:constr type="rMarg" for="ch" forName="text_2" refType="w" refFor="ch" refForName="accent_2" fact="1.8"/>
                <dgm:constr type="primFontSz" for="ch" ptType="node" op="equ" val="65"/>
              </dgm:constrLst>
            </dgm:if>
            <dgm:if name="Name16" axis="ch" ptType="node" func="cnt" op="equ" val="3">
              <dgm:constrLst>
                <dgm:constr type="h" for="ch" forName="cycle" refType="h"/>
                <dgm:constr type="w" for="ch" forName="cycle" refType="h" refFor="ch" refForName="cycle" fact="0.26"/>
                <dgm:constr type="r" for="ch" forName="cycle" refType="w"/>
                <dgm:constr type="ctrY" for="ch" forName="cycle" refType="h" fact="0.5"/>
                <dgm:constr type="diam" for="ch" forName="cycle" refType="h" fact="1.344"/>
                <dgm:constr type="h" for="ch" forName="accent_1" refType="h" fact="0.25"/>
                <dgm:constr type="w" for="ch" forName="accent_1" refType="h" refFor="ch" refForName="accent_1" op="equ"/>
                <dgm:constr type="ctrY" for="ch" forName="accent_1" refType="h" fact="0.2"/>
                <dgm:constr type="ctrX" for="ch" forName="accent_1" refType="w"/>
                <dgm:constr type="ctrXOff" for="ch" forName="accent_1" refType="h" fact="-0.1526"/>
                <dgm:constr type="r" for="ch" forName="text_1" refType="ctrX" refFor="ch" refForName="accent_1"/>
                <dgm:constr type="rOff" for="ch" forName="text_1" refType="ctrXOff" refFor="ch" refForName="accent_1"/>
                <dgm:constr type="l" for="ch" forName="text_1"/>
                <dgm:constr type="w" for="ch" forName="text_1" refType="h" refFor="ch" refForName="text_1" op="gte"/>
                <dgm:constr type="h" for="ch" forName="text_1" refType="h" refFor="ch" refForName="accent_1" fact="0.8"/>
                <dgm:constr type="ctrY" for="ch" forName="text_1" refType="ctrY" refFor="ch" refForName="accent_1"/>
                <dgm:constr type="rMarg" for="ch" forName="text_1" refType="w" refFor="ch" refForName="accent_1" fact="1.8"/>
                <dgm:constr type="h" for="ch" forName="accent_2" refType="h" fact="0.25"/>
                <dgm:constr type="w" for="ch" forName="accent_2" refType="h" refFor="ch" refForName="accent_2" op="equ"/>
                <dgm:constr type="ctrY" for="ch" forName="accent_2" refType="h" fact="0.5"/>
                <dgm:constr type="ctrX" for="ch" forName="accent_2" refType="w"/>
                <dgm:constr type="ctrXOff" for="ch" forName="accent_2" refType="h" fact="-0.2253"/>
                <dgm:constr type="r" for="ch" forName="text_2" refType="ctrX" refFor="ch" refForName="accent_2"/>
                <dgm:constr type="rOff" for="ch" forName="text_2" refType="ctrXOff" refFor="ch" refForName="accent_2"/>
                <dgm:constr type="l" for="ch" forName="text_2"/>
                <dgm:constr type="w" for="ch" forName="text_2" refType="h" refFor="ch" refForName="text_2" op="gte"/>
                <dgm:constr type="h" for="ch" forName="text_2" refType="h" refFor="ch" refForName="accent_2" fact="0.8"/>
                <dgm:constr type="ctrY" for="ch" forName="text_2" refType="ctrY" refFor="ch" refForName="accent_2"/>
                <dgm:constr type="rMarg" for="ch" forName="text_2" refType="w" refFor="ch" refForName="accent_2" fact="1.8"/>
                <dgm:constr type="h" for="ch" forName="accent_3" refType="h" fact="0.25"/>
                <dgm:constr type="w" for="ch" forName="accent_3" refType="h" refFor="ch" refForName="accent_3" op="equ"/>
                <dgm:constr type="ctrY" for="ch" forName="accent_3" refType="h" fact="0.8"/>
                <dgm:constr type="ctrX" for="ch" forName="accent_3" refType="w"/>
                <dgm:constr type="ctrXOff" for="ch" forName="accent_3" refType="h" fact="-0.1526"/>
                <dgm:constr type="r" for="ch" forName="text_3" refType="ctrX" refFor="ch" refForName="accent_3"/>
                <dgm:constr type="rOff" for="ch" forName="text_3" refType="ctrXOff" refFor="ch" refForName="accent_3"/>
                <dgm:constr type="l" for="ch" forName="text_3"/>
                <dgm:constr type="w" for="ch" forName="text_3" refType="h" refFor="ch" refForName="text_3" op="gte"/>
                <dgm:constr type="h" for="ch" forName="text_3" refType="h" refFor="ch" refForName="accent_3" fact="0.8"/>
                <dgm:constr type="ctrY" for="ch" forName="text_3" refType="ctrY" refFor="ch" refForName="accent_3"/>
                <dgm:constr type="rMarg" for="ch" forName="text_3" refType="w" refFor="ch" refForName="accent_3" fact="1.8"/>
                <dgm:constr type="primFontSz" for="ch" ptType="node" op="equ" val="65"/>
              </dgm:constrLst>
            </dgm:if>
            <dgm:if name="Name17" axis="ch" ptType="node" func="cnt" op="equ" val="4">
              <dgm:constrLst>
                <dgm:constr type="h" for="ch" forName="cycle" refType="h"/>
                <dgm:constr type="w" for="ch" forName="cycle" refType="h" refFor="ch" refForName="cycle" fact="0.26"/>
                <dgm:constr type="r" for="ch" forName="cycle" refType="w"/>
                <dgm:constr type="ctrY" for="ch" forName="cycle" refType="h" fact="0.5"/>
                <dgm:constr type="diam" for="ch" forName="cycle" refType="h" fact="1.344"/>
                <dgm:constr type="h" for="ch" forName="accent_1" refType="h" fact="0.1923"/>
                <dgm:constr type="w" for="ch" forName="accent_1" refType="h" refFor="ch" refForName="accent_1" op="equ"/>
                <dgm:constr type="ctrY" for="ch" forName="accent_1" refType="h" fact="0.1538"/>
                <dgm:constr type="ctrX" for="ch" forName="accent_1" refType="w"/>
                <dgm:constr type="ctrXOff" for="ch" forName="accent_1" refType="h" fact="-0.1268"/>
                <dgm:constr type="r" for="ch" forName="text_1" refType="ctrX" refFor="ch" refForName="accent_1"/>
                <dgm:constr type="rOff" for="ch" forName="text_1" refType="ctrXOff" refFor="ch" refForName="accent_1"/>
                <dgm:constr type="l" for="ch" forName="text_1"/>
                <dgm:constr type="w" for="ch" forName="text_1" refType="h" refFor="ch" refForName="text_1" op="gte"/>
                <dgm:constr type="h" for="ch" forName="text_1" refType="h" refFor="ch" refForName="accent_1" fact="0.8"/>
                <dgm:constr type="ctrY" for="ch" forName="text_1" refType="ctrY" refFor="ch" refForName="accent_1"/>
                <dgm:constr type="rMarg" for="ch" forName="text_1" refType="w" refFor="ch" refForName="accent_1" fact="1.8"/>
                <dgm:constr type="h" for="ch" forName="accent_2" refType="h" fact="0.1923"/>
                <dgm:constr type="w" for="ch" forName="accent_2" refType="h" refFor="ch" refForName="accent_2" op="equ"/>
                <dgm:constr type="ctrY" for="ch" forName="accent_2" refType="h" fact="0.3846"/>
                <dgm:constr type="ctrX" for="ch" forName="accent_2" refType="w"/>
                <dgm:constr type="ctrXOff" for="ch" forName="accent_2" refType="h" fact="-0.215"/>
                <dgm:constr type="r" for="ch" forName="text_2" refType="ctrX" refFor="ch" refForName="accent_2"/>
                <dgm:constr type="rOff" for="ch" forName="text_2" refType="ctrXOff" refFor="ch" refForName="accent_2"/>
                <dgm:constr type="l" for="ch" forName="text_2"/>
                <dgm:constr type="w" for="ch" forName="text_2" refType="h" refFor="ch" refForName="text_2" op="gte"/>
                <dgm:constr type="h" for="ch" forName="text_2" refType="h" refFor="ch" refForName="accent_2" fact="0.8"/>
                <dgm:constr type="ctrY" for="ch" forName="text_2" refType="ctrY" refFor="ch" refForName="accent_2"/>
                <dgm:constr type="rMarg" for="ch" forName="text_2" refType="w" refFor="ch" refForName="accent_2" fact="1.8"/>
                <dgm:constr type="h" for="ch" forName="accent_3" refType="h" fact="0.1923"/>
                <dgm:constr type="w" for="ch" forName="accent_3" refType="h" refFor="ch" refForName="accent_3" op="equ"/>
                <dgm:constr type="ctrY" for="ch" forName="accent_3" refType="h" fact="0.6154"/>
                <dgm:constr type="ctrX" for="ch" forName="accent_3" refType="w"/>
                <dgm:constr type="ctrXOff" for="ch" forName="accent_3" refType="h" fact="-0.215"/>
                <dgm:constr type="r" for="ch" forName="text_3" refType="ctrX" refFor="ch" refForName="accent_3"/>
                <dgm:constr type="rOff" for="ch" forName="text_3" refType="ctrXOff" refFor="ch" refForName="accent_3"/>
                <dgm:constr type="l" for="ch" forName="text_3"/>
                <dgm:constr type="w" for="ch" forName="text_3" refType="h" refFor="ch" refForName="text_3" op="gte"/>
                <dgm:constr type="h" for="ch" forName="text_3" refType="h" refFor="ch" refForName="accent_3" fact="0.8"/>
                <dgm:constr type="ctrY" for="ch" forName="text_3" refType="ctrY" refFor="ch" refForName="accent_3"/>
                <dgm:constr type="rMarg" for="ch" forName="text_3" refType="w" refFor="ch" refForName="accent_3" fact="1.8"/>
                <dgm:constr type="h" for="ch" forName="accent_4" refType="h" fact="0.1923"/>
                <dgm:constr type="w" for="ch" forName="accent_4" refType="h" refFor="ch" refForName="accent_4" op="equ"/>
                <dgm:constr type="ctrY" for="ch" forName="accent_4" refType="h" fact="0.8462"/>
                <dgm:constr type="ctrX" for="ch" forName="accent_4" refType="w"/>
                <dgm:constr type="ctrXOff" for="ch" forName="accent_4" refType="h" fact="-0.1268"/>
                <dgm:constr type="r" for="ch" forName="text_4" refType="ctrX" refFor="ch" refForName="accent_4"/>
                <dgm:constr type="rOff" for="ch" forName="text_4" refType="ctrXOff" refFor="ch" refForName="accent_4"/>
                <dgm:constr type="l" for="ch" forName="text_4"/>
                <dgm:constr type="w" for="ch" forName="text_4" refType="h" refFor="ch" refForName="text_4" op="gte"/>
                <dgm:constr type="h" for="ch" forName="text_4" refType="h" refFor="ch" refForName="accent_4" fact="0.8"/>
                <dgm:constr type="ctrY" for="ch" forName="text_4" refType="ctrY" refFor="ch" refForName="accent_4"/>
                <dgm:constr type="rMarg" for="ch" forName="text_4" refType="w" refFor="ch" refForName="accent_4" fact="1.8"/>
                <dgm:constr type="primFontSz" for="ch" ptType="node" op="equ" val="65"/>
              </dgm:constrLst>
            </dgm:if>
            <dgm:if name="Name18" axis="ch" ptType="node" func="cnt" op="equ" val="5">
              <dgm:constrLst>
                <dgm:constr type="h" for="ch" forName="cycle" refType="h"/>
                <dgm:constr type="w" for="ch" forName="cycle" refType="h" refFor="ch" refForName="cycle" fact="0.26"/>
                <dgm:constr type="r" for="ch" forName="cycle" refType="w"/>
                <dgm:constr type="ctrY" for="ch" forName="cycle" refType="h" fact="0.5"/>
                <dgm:constr type="diam" for="ch" forName="cycle" refType="h" fact="1.344"/>
                <dgm:constr type="h" for="ch" forName="accent_1" refType="h" fact="0.1563"/>
                <dgm:constr type="w" for="ch" forName="accent_1" refType="h" refFor="ch" refForName="accent_1" op="equ"/>
                <dgm:constr type="ctrY" for="ch" forName="accent_1" refType="h" fact="0.125"/>
                <dgm:constr type="ctrX" for="ch" forName="accent_1" refType="w"/>
                <dgm:constr type="ctrXOff" for="ch" forName="accent_1" refType="h" fact="-0.1082"/>
                <dgm:constr type="r" for="ch" forName="text_1" refType="ctrX" refFor="ch" refForName="accent_1"/>
                <dgm:constr type="rOff" for="ch" forName="text_1" refType="ctrXOff" refFor="ch" refForName="accent_1"/>
                <dgm:constr type="l" for="ch" forName="text_1"/>
                <dgm:constr type="w" for="ch" forName="text_1" refType="h" refFor="ch" refForName="text_1" op="gte"/>
                <dgm:constr type="h" for="ch" forName="text_1" refType="h" refFor="ch" refForName="accent_1" fact="0.8"/>
                <dgm:constr type="ctrY" for="ch" forName="text_1" refType="ctrY" refFor="ch" refForName="accent_1"/>
                <dgm:constr type="rMarg" for="ch" forName="text_1" refType="w" refFor="ch" refForName="accent_1" fact="1.8"/>
                <dgm:constr type="h" for="ch" forName="accent_2" refType="h" fact="0.1563"/>
                <dgm:constr type="w" for="ch" forName="accent_2" refType="h" refFor="ch" refForName="accent_2" op="equ"/>
                <dgm:constr type="ctrY" for="ch" forName="accent_2" refType="h" fact="0.3125"/>
                <dgm:constr type="ctrX" for="ch" forName="accent_2" refType="w"/>
                <dgm:constr type="ctrXOff" for="ch" forName="accent_2" refType="h" fact="-0.1978"/>
                <dgm:constr type="r" for="ch" forName="text_2" refType="ctrX" refFor="ch" refForName="accent_2"/>
                <dgm:constr type="rOff" for="ch" forName="text_2" refType="ctrXOff" refFor="ch" refForName="accent_2"/>
                <dgm:constr type="l" for="ch" forName="text_2"/>
                <dgm:constr type="w" for="ch" forName="text_2" refType="h" refFor="ch" refForName="text_2" op="gte"/>
                <dgm:constr type="h" for="ch" forName="text_2" refType="h" refFor="ch" refForName="accent_2" fact="0.8"/>
                <dgm:constr type="ctrY" for="ch" forName="text_2" refType="ctrY" refFor="ch" refForName="accent_2"/>
                <dgm:constr type="rMarg" for="ch" forName="text_2" refType="w" refFor="ch" refForName="accent_2" fact="1.8"/>
                <dgm:constr type="h" for="ch" forName="accent_3" refType="h" fact="0.1563"/>
                <dgm:constr type="w" for="ch" forName="accent_3" refType="h" refFor="ch" refForName="accent_3" op="equ"/>
                <dgm:constr type="ctrY" for="ch" forName="accent_3" refType="h" fact="0.5"/>
                <dgm:constr type="ctrX" for="ch" forName="accent_3" refType="w"/>
                <dgm:constr type="ctrXOff" for="ch" forName="accent_3" refType="h" fact="-0.2253"/>
                <dgm:constr type="r" for="ch" forName="text_3" refType="ctrX" refFor="ch" refForName="accent_3"/>
                <dgm:constr type="rOff" for="ch" forName="text_3" refType="ctrXOff" refFor="ch" refForName="accent_3"/>
                <dgm:constr type="l" for="ch" forName="text_3"/>
                <dgm:constr type="w" for="ch" forName="text_3" refType="h" refFor="ch" refForName="text_3" op="gte"/>
                <dgm:constr type="h" for="ch" forName="text_3" refType="h" refFor="ch" refForName="accent_3" fact="0.8"/>
                <dgm:constr type="ctrY" for="ch" forName="text_3" refType="ctrY" refFor="ch" refForName="accent_3"/>
                <dgm:constr type="rMarg" for="ch" forName="text_3" refType="w" refFor="ch" refForName="accent_3" fact="1.8"/>
                <dgm:constr type="h" for="ch" forName="accent_4" refType="h" fact="0.1563"/>
                <dgm:constr type="w" for="ch" forName="accent_4" refType="h" refFor="ch" refForName="accent_4" op="equ"/>
                <dgm:constr type="ctrY" for="ch" forName="accent_4" refType="h" fact="0.6875"/>
                <dgm:constr type="ctrX" for="ch" forName="accent_4" refType="w"/>
                <dgm:constr type="ctrXOff" for="ch" forName="accent_4" refType="h" fact="-0.1978"/>
                <dgm:constr type="r" for="ch" forName="text_4" refType="ctrX" refFor="ch" refForName="accent_4"/>
                <dgm:constr type="rOff" for="ch" forName="text_4" refType="ctrXOff" refFor="ch" refForName="accent_4"/>
                <dgm:constr type="l" for="ch" forName="text_4"/>
                <dgm:constr type="w" for="ch" forName="text_4" refType="h" refFor="ch" refForName="text_4" op="gte"/>
                <dgm:constr type="h" for="ch" forName="text_4" refType="h" refFor="ch" refForName="accent_4" fact="0.8"/>
                <dgm:constr type="ctrY" for="ch" forName="text_4" refType="ctrY" refFor="ch" refForName="accent_4"/>
                <dgm:constr type="rMarg" for="ch" forName="text_4" refType="w" refFor="ch" refForName="accent_4" fact="1.8"/>
                <dgm:constr type="h" for="ch" forName="accent_5" refType="h" fact="0.1563"/>
                <dgm:constr type="w" for="ch" forName="accent_5" refType="h" refFor="ch" refForName="accent_5" op="equ"/>
                <dgm:constr type="ctrY" for="ch" forName="accent_5" refType="h" fact="0.875"/>
                <dgm:constr type="ctrX" for="ch" forName="accent_5" refType="w"/>
                <dgm:constr type="ctrXOff" for="ch" forName="accent_5" refType="h" fact="-0.1082"/>
                <dgm:constr type="r" for="ch" forName="text_5" refType="ctrX" refFor="ch" refForName="accent_5"/>
                <dgm:constr type="rOff" for="ch" forName="text_5" refType="ctrXOff" refFor="ch" refForName="accent_5"/>
                <dgm:constr type="l" for="ch" forName="text_5"/>
                <dgm:constr type="w" for="ch" forName="text_5" refType="h" refFor="ch" refForName="text_5" op="gte"/>
                <dgm:constr type="h" for="ch" forName="text_5" refType="h" refFor="ch" refForName="accent_5" fact="0.8"/>
                <dgm:constr type="ctrY" for="ch" forName="text_5" refType="ctrY" refFor="ch" refForName="accent_5"/>
                <dgm:constr type="rMarg" for="ch" forName="text_5" refType="w" refFor="ch" refForName="accent_5" fact="1.8"/>
                <dgm:constr type="primFontSz" for="ch" ptType="node" op="equ" val="65"/>
              </dgm:constrLst>
            </dgm:if>
            <dgm:if name="Name19" axis="ch" ptType="node" func="cnt" op="equ" val="6">
              <dgm:constrLst>
                <dgm:constr type="h" for="ch" forName="cycle" refType="h"/>
                <dgm:constr type="w" for="ch" forName="cycle" refType="h" refFor="ch" refForName="cycle" fact="0.26"/>
                <dgm:constr type="r" for="ch" forName="cycle" refType="w"/>
                <dgm:constr type="ctrY" for="ch" forName="cycle" refType="h" fact="0.5"/>
                <dgm:constr type="diam" for="ch" forName="cycle" refType="h" fact="1.344"/>
                <dgm:constr type="h" for="ch" forName="accent_1" refType="h" fact="0.1316"/>
                <dgm:constr type="w" for="ch" forName="accent_1" refType="h" refFor="ch" refForName="accent_1" op="equ"/>
                <dgm:constr type="ctrY" for="ch" forName="accent_1" refType="h" fact="0.1053"/>
                <dgm:constr type="ctrX" for="ch" forName="accent_1" refType="w"/>
                <dgm:constr type="ctrXOff" for="ch" forName="accent_1" refType="h" fact="-0.0943"/>
                <dgm:constr type="r" for="ch" forName="text_1" refType="ctrX" refFor="ch" refForName="accent_1"/>
                <dgm:constr type="rOff" for="ch" forName="text_1" refType="ctrXOff" refFor="ch" refForName="accent_1"/>
                <dgm:constr type="l" for="ch" forName="text_1"/>
                <dgm:constr type="w" for="ch" forName="text_1" refType="h" refFor="ch" refForName="text_1" op="gte"/>
                <dgm:constr type="h" for="ch" forName="text_1" refType="h" refFor="ch" refForName="accent_1" fact="0.8"/>
                <dgm:constr type="ctrY" for="ch" forName="text_1" refType="ctrY" refFor="ch" refForName="accent_1"/>
                <dgm:constr type="rMarg" for="ch" forName="text_1" refType="w" refFor="ch" refForName="accent_1" fact="1.8"/>
                <dgm:constr type="h" for="ch" forName="accent_2" refType="h" fact="0.1316"/>
                <dgm:constr type="w" for="ch" forName="accent_2" refType="h" refFor="ch" refForName="accent_2" op="equ"/>
                <dgm:constr type="ctrY" for="ch" forName="accent_2" refType="h" fact="0.2632"/>
                <dgm:constr type="ctrX" for="ch" forName="accent_2" refType="w"/>
                <dgm:constr type="ctrXOff" for="ch" forName="accent_2" refType="h" fact="-0.1809"/>
                <dgm:constr type="r" for="ch" forName="text_2" refType="ctrX" refFor="ch" refForName="accent_2"/>
                <dgm:constr type="rOff" for="ch" forName="text_2" refType="ctrXOff" refFor="ch" refForName="accent_2"/>
                <dgm:constr type="l" for="ch" forName="text_2"/>
                <dgm:constr type="w" for="ch" forName="text_2" refType="h" refFor="ch" refForName="text_2" op="gte"/>
                <dgm:constr type="h" for="ch" forName="text_2" refType="h" refFor="ch" refForName="accent_2" fact="0.8"/>
                <dgm:constr type="ctrY" for="ch" forName="text_2" refType="ctrY" refFor="ch" refForName="accent_2"/>
                <dgm:constr type="rMarg" for="ch" forName="text_2" refType="w" refFor="ch" refForName="accent_2" fact="1.8"/>
                <dgm:constr type="h" for="ch" forName="accent_3" refType="h" fact="0.1316"/>
                <dgm:constr type="w" for="ch" forName="accent_3" refType="h" refFor="ch" refForName="accent_3" op="equ"/>
                <dgm:constr type="ctrY" for="ch" forName="accent_3" refType="h" fact="0.4211"/>
                <dgm:constr type="ctrX" for="ch" forName="accent_3" refType="w"/>
                <dgm:constr type="ctrXOff" for="ch" forName="accent_3" refType="h" fact="-0.2205"/>
                <dgm:constr type="r" for="ch" forName="text_3" refType="ctrX" refFor="ch" refForName="accent_3"/>
                <dgm:constr type="rOff" for="ch" forName="text_3" refType="ctrXOff" refFor="ch" refForName="accent_3"/>
                <dgm:constr type="l" for="ch" forName="text_3"/>
                <dgm:constr type="w" for="ch" forName="text_3" refType="h" refFor="ch" refForName="text_3" op="gte"/>
                <dgm:constr type="h" for="ch" forName="text_3" refType="h" refFor="ch" refForName="accent_3" fact="0.8"/>
                <dgm:constr type="ctrY" for="ch" forName="text_3" refType="ctrY" refFor="ch" refForName="accent_3"/>
                <dgm:constr type="rMarg" for="ch" forName="text_3" refType="w" refFor="ch" refForName="accent_3" fact="1.8"/>
                <dgm:constr type="h" for="ch" forName="accent_4" refType="h" fact="0.1316"/>
                <dgm:constr type="w" for="ch" forName="accent_4" refType="h" refFor="ch" refForName="accent_4" op="equ"/>
                <dgm:constr type="ctrY" for="ch" forName="accent_4" refType="h" fact="0.5789"/>
                <dgm:constr type="ctrX" for="ch" forName="accent_4" refType="w"/>
                <dgm:constr type="ctrXOff" for="ch" forName="accent_4" refType="h" fact="-0.2205"/>
                <dgm:constr type="r" for="ch" forName="text_4" refType="ctrX" refFor="ch" refForName="accent_4"/>
                <dgm:constr type="rOff" for="ch" forName="text_4" refType="ctrXOff" refFor="ch" refForName="accent_4"/>
                <dgm:constr type="l" for="ch" forName="text_4"/>
                <dgm:constr type="w" for="ch" forName="text_4" refType="h" refFor="ch" refForName="text_4" op="gte"/>
                <dgm:constr type="h" for="ch" forName="text_4" refType="h" refFor="ch" refForName="accent_4" fact="0.8"/>
                <dgm:constr type="ctrY" for="ch" forName="text_4" refType="ctrY" refFor="ch" refForName="accent_4"/>
                <dgm:constr type="rMarg" for="ch" forName="text_4" refType="w" refFor="ch" refForName="accent_4" fact="1.8"/>
                <dgm:constr type="h" for="ch" forName="accent_5" refType="h" fact="0.1316"/>
                <dgm:constr type="w" for="ch" forName="accent_5" refType="h" refFor="ch" refForName="accent_5" op="equ"/>
                <dgm:constr type="ctrY" for="ch" forName="accent_5" refType="h" fact="0.7368"/>
                <dgm:constr type="ctrX" for="ch" forName="accent_5" refType="w"/>
                <dgm:constr type="ctrXOff" for="ch" forName="accent_5" refType="h" fact="-0.1809"/>
                <dgm:constr type="r" for="ch" forName="text_5" refType="ctrX" refFor="ch" refForName="accent_5"/>
                <dgm:constr type="rOff" for="ch" forName="text_5" refType="ctrXOff" refFor="ch" refForName="accent_5"/>
                <dgm:constr type="l" for="ch" forName="text_5"/>
                <dgm:constr type="w" for="ch" forName="text_5" refType="h" refFor="ch" refForName="text_5" op="gte"/>
                <dgm:constr type="h" for="ch" forName="text_5" refType="h" refFor="ch" refForName="accent_5" fact="0.8"/>
                <dgm:constr type="ctrY" for="ch" forName="text_5" refType="ctrY" refFor="ch" refForName="accent_5"/>
                <dgm:constr type="rMarg" for="ch" forName="text_5" refType="w" refFor="ch" refForName="accent_5" fact="1.8"/>
                <dgm:constr type="h" for="ch" forName="accent_6" refType="h" fact="0.1316"/>
                <dgm:constr type="w" for="ch" forName="accent_6" refType="h" refFor="ch" refForName="accent_6" op="equ"/>
                <dgm:constr type="ctrY" for="ch" forName="accent_6" refType="h" fact="0.8947"/>
                <dgm:constr type="ctrX" for="ch" forName="accent_6" refType="w"/>
                <dgm:constr type="ctrXOff" for="ch" forName="accent_6" refType="h" fact="-0.0943"/>
                <dgm:constr type="r" for="ch" forName="text_6" refType="ctrX" refFor="ch" refForName="accent_6"/>
                <dgm:constr type="rOff" for="ch" forName="text_6" refType="ctrXOff" refFor="ch" refForName="accent_6"/>
                <dgm:constr type="l" for="ch" forName="text_6"/>
                <dgm:constr type="w" for="ch" forName="text_6" refType="h" refFor="ch" refForName="text_6" op="gte"/>
                <dgm:constr type="h" for="ch" forName="text_6" refType="h" refFor="ch" refForName="accent_6" fact="0.8"/>
                <dgm:constr type="ctrY" for="ch" forName="text_6" refType="ctrY" refFor="ch" refForName="accent_6"/>
                <dgm:constr type="rMarg" for="ch" forName="text_6" refType="w" refFor="ch" refForName="accent_6" fact="1.8"/>
                <dgm:constr type="primFontSz" for="ch" ptType="node" op="equ" val="65"/>
              </dgm:constrLst>
            </dgm:if>
            <dgm:else name="Name20">
              <dgm:constrLst>
                <dgm:constr type="h" for="ch" forName="cycle" refType="h"/>
                <dgm:constr type="w" for="ch" forName="cycle" refType="h" refFor="ch" refForName="cycle" fact="0.26"/>
                <dgm:constr type="r" for="ch" forName="cycle" refType="w"/>
                <dgm:constr type="ctrY" for="ch" forName="cycle" refType="h" fact="0.5"/>
                <dgm:constr type="diam" for="ch" forName="cycle" refType="h" fact="1.344"/>
                <dgm:constr type="h" for="ch" forName="accent_1" refType="h" fact="0.1136"/>
                <dgm:constr type="w" for="ch" forName="accent_1" refType="h" refFor="ch" refForName="accent_1" op="equ"/>
                <dgm:constr type="ctrY" for="ch" forName="accent_1" refType="h" fact="0.0909"/>
                <dgm:constr type="ctrX" for="ch" forName="accent_1" refType="w"/>
                <dgm:constr type="ctrXOff" for="ch" forName="accent_1" refType="h" fact="-0.0835"/>
                <dgm:constr type="r" for="ch" forName="text_1" refType="ctrX" refFor="ch" refForName="accent_1"/>
                <dgm:constr type="rOff" for="ch" forName="text_1" refType="ctrXOff" refFor="ch" refForName="accent_1"/>
                <dgm:constr type="l" for="ch" forName="text_1"/>
                <dgm:constr type="w" for="ch" forName="text_1" refType="h" refFor="ch" refForName="text_1" op="gte"/>
                <dgm:constr type="h" for="ch" forName="text_1" refType="h" refFor="ch" refForName="accent_1" fact="0.8"/>
                <dgm:constr type="ctrY" for="ch" forName="text_1" refType="ctrY" refFor="ch" refForName="accent_1"/>
                <dgm:constr type="rMarg" for="ch" forName="text_1" refType="w" refFor="ch" refForName="accent_1" fact="1.8"/>
                <dgm:constr type="h" for="ch" forName="accent_2" refType="h" fact="0.1136"/>
                <dgm:constr type="w" for="ch" forName="accent_2" refType="h" refFor="ch" refForName="accent_2" op="equ"/>
                <dgm:constr type="ctrY" for="ch" forName="accent_2" refType="h" fact="0.2273"/>
                <dgm:constr type="ctrX" for="ch" forName="accent_2" refType="w"/>
                <dgm:constr type="ctrXOff" for="ch" forName="accent_2" refType="h" fact="-0.1658"/>
                <dgm:constr type="r" for="ch" forName="text_2" refType="ctrX" refFor="ch" refForName="accent_2"/>
                <dgm:constr type="rOff" for="ch" forName="text_2" refType="ctrXOff" refFor="ch" refForName="accent_2"/>
                <dgm:constr type="l" for="ch" forName="text_2"/>
                <dgm:constr type="w" for="ch" forName="text_2" refType="h" refFor="ch" refForName="text_2" op="gte"/>
                <dgm:constr type="h" for="ch" forName="text_2" refType="h" refFor="ch" refForName="accent_2" fact="0.8"/>
                <dgm:constr type="ctrY" for="ch" forName="text_2" refType="ctrY" refFor="ch" refForName="accent_2"/>
                <dgm:constr type="rMarg" for="ch" forName="text_2" refType="w" refFor="ch" refForName="accent_2" fact="1.8"/>
                <dgm:constr type="h" for="ch" forName="accent_3" refType="h" fact="0.1136"/>
                <dgm:constr type="w" for="ch" forName="accent_3" refType="h" refFor="ch" refForName="accent_3" op="equ"/>
                <dgm:constr type="ctrY" for="ch" forName="accent_3" refType="h" fact="0.3636"/>
                <dgm:constr type="ctrX" for="ch" forName="accent_3" refType="w"/>
                <dgm:constr type="ctrXOff" for="ch" forName="accent_3" refType="h" fact="-0.2109"/>
                <dgm:constr type="r" for="ch" forName="text_3" refType="ctrX" refFor="ch" refForName="accent_3"/>
                <dgm:constr type="rOff" for="ch" forName="text_3" refType="ctrXOff" refFor="ch" refForName="accent_3"/>
                <dgm:constr type="l" for="ch" forName="text_3"/>
                <dgm:constr type="w" for="ch" forName="text_3" refType="h" refFor="ch" refForName="text_3" op="gte"/>
                <dgm:constr type="h" for="ch" forName="text_3" refType="h" refFor="ch" refForName="accent_3" fact="0.8"/>
                <dgm:constr type="ctrY" for="ch" forName="text_3" refType="ctrY" refFor="ch" refForName="accent_3"/>
                <dgm:constr type="rMarg" for="ch" forName="text_3" refType="w" refFor="ch" refForName="accent_3" fact="1.8"/>
                <dgm:constr type="h" for="ch" forName="accent_4" refType="h" fact="0.1136"/>
                <dgm:constr type="w" for="ch" forName="accent_4" refType="h" refFor="ch" refForName="accent_4" op="equ"/>
                <dgm:constr type="ctrY" for="ch" forName="accent_4" refType="h" fact="0.5"/>
                <dgm:constr type="ctrX" for="ch" forName="accent_4" refType="w"/>
                <dgm:constr type="ctrXOff" for="ch" forName="accent_4" refType="h" fact="-0.2253"/>
                <dgm:constr type="r" for="ch" forName="text_4" refType="ctrX" refFor="ch" refForName="accent_4"/>
                <dgm:constr type="rOff" for="ch" forName="text_4" refType="ctrXOff" refFor="ch" refForName="accent_4"/>
                <dgm:constr type="l" for="ch" forName="text_4"/>
                <dgm:constr type="w" for="ch" forName="text_4" refType="h" refFor="ch" refForName="text_4" op="gte"/>
                <dgm:constr type="h" for="ch" forName="text_4" refType="h" refFor="ch" refForName="accent_4" fact="0.8"/>
                <dgm:constr type="ctrY" for="ch" forName="text_4" refType="ctrY" refFor="ch" refForName="accent_4"/>
                <dgm:constr type="rMarg" for="ch" forName="text_4" refType="w" refFor="ch" refForName="accent_4" fact="1.8"/>
                <dgm:constr type="h" for="ch" forName="accent_5" refType="h" fact="0.1136"/>
                <dgm:constr type="w" for="ch" forName="accent_5" refType="h" refFor="ch" refForName="accent_5" op="equ"/>
                <dgm:constr type="ctrY" for="ch" forName="accent_5" refType="h" fact="0.6364"/>
                <dgm:constr type="ctrX" for="ch" forName="accent_5" refType="w"/>
                <dgm:constr type="ctrXOff" for="ch" forName="accent_5" refType="h" fact="-0.2109"/>
                <dgm:constr type="r" for="ch" forName="text_5" refType="ctrX" refFor="ch" refForName="accent_5"/>
                <dgm:constr type="rOff" for="ch" forName="text_5" refType="ctrXOff" refFor="ch" refForName="accent_5"/>
                <dgm:constr type="l" for="ch" forName="text_5"/>
                <dgm:constr type="w" for="ch" forName="text_5" refType="h" refFor="ch" refForName="text_5" op="gte"/>
                <dgm:constr type="h" for="ch" forName="text_5" refType="h" refFor="ch" refForName="accent_5" fact="0.8"/>
                <dgm:constr type="ctrY" for="ch" forName="text_5" refType="ctrY" refFor="ch" refForName="accent_5"/>
                <dgm:constr type="rMarg" for="ch" forName="text_5" refType="w" refFor="ch" refForName="accent_5" fact="1.8"/>
                <dgm:constr type="h" for="ch" forName="accent_6" refType="h" fact="0.1136"/>
                <dgm:constr type="w" for="ch" forName="accent_6" refType="h" refFor="ch" refForName="accent_6" op="equ"/>
                <dgm:constr type="ctrY" for="ch" forName="accent_6" refType="h" fact="0.7727"/>
                <dgm:constr type="ctrX" for="ch" forName="accent_6" refType="w"/>
                <dgm:constr type="ctrXOff" for="ch" forName="accent_6" refType="h" fact="-0.1658"/>
                <dgm:constr type="r" for="ch" forName="text_6" refType="ctrX" refFor="ch" refForName="accent_6"/>
                <dgm:constr type="rOff" for="ch" forName="text_6" refType="ctrXOff" refFor="ch" refForName="accent_6"/>
                <dgm:constr type="l" for="ch" forName="text_6"/>
                <dgm:constr type="w" for="ch" forName="text_6" refType="h" refFor="ch" refForName="text_6" op="gte"/>
                <dgm:constr type="h" for="ch" forName="text_6" refType="h" refFor="ch" refForName="accent_6" fact="0.8"/>
                <dgm:constr type="ctrY" for="ch" forName="text_6" refType="ctrY" refFor="ch" refForName="accent_6"/>
                <dgm:constr type="rMarg" for="ch" forName="text_6" refType="w" refFor="ch" refForName="accent_6" fact="1.8"/>
                <dgm:constr type="h" for="ch" forName="accent_7" refType="h" fact="0.1136"/>
                <dgm:constr type="w" for="ch" forName="accent_7" refType="h" refFor="ch" refForName="accent_7" op="equ"/>
                <dgm:constr type="ctrY" for="ch" forName="accent_7" refType="h" fact="0.9091"/>
                <dgm:constr type="ctrX" for="ch" forName="accent_7" refType="w"/>
                <dgm:constr type="ctrXOff" for="ch" forName="accent_7" refType="h" fact="-0.0835"/>
                <dgm:constr type="r" for="ch" forName="text_7" refType="ctrX" refFor="ch" refForName="accent_7"/>
                <dgm:constr type="rOff" for="ch" forName="text_7" refType="ctrXOff" refFor="ch" refForName="accent_7"/>
                <dgm:constr type="l" for="ch" forName="text_7"/>
                <dgm:constr type="w" for="ch" forName="text_7" refType="h" refFor="ch" refForName="text_7" op="gte"/>
                <dgm:constr type="h" for="ch" forName="text_7" refType="h" refFor="ch" refForName="accent_7" fact="0.8"/>
                <dgm:constr type="ctrY" for="ch" forName="text_7" refType="ctrY" refFor="ch" refForName="accent_7"/>
                <dgm:constr type="rMarg" for="ch" forName="text_7" refType="w" refFor="ch" refForName="accent_7" fact="1.8"/>
                <dgm:constr type="primFontSz" for="ch" ptType="node" op="equ" val="65"/>
              </dgm:constrLst>
            </dgm:else>
          </dgm:choose>
        </dgm:else>
      </dgm:choose>
      <dgm:layoutNode name="cycle">
        <dgm:choose name="Name21">
          <dgm:if name="Name22" func="var" arg="dir" op="equ" val="norm">
            <dgm:alg type="cycle">
              <dgm:param type="stAng" val="45"/>
              <dgm:param type="spanAng" val="90"/>
            </dgm:alg>
          </dgm:if>
          <dgm:else name="Name23">
            <dgm:alg type="cycle">
              <dgm:param type="stAng" val="225"/>
              <dgm:param type="spanAng" val="90"/>
            </dgm:alg>
          </dgm:else>
        </dgm:choose>
        <dgm:shape xmlns:r="http://schemas.openxmlformats.org/officeDocument/2006/relationships" r:blip="">
          <dgm:adjLst/>
        </dgm:shape>
        <dgm:presOf/>
        <dgm:constrLst>
          <dgm:constr type="w" for="ch" val="1"/>
          <dgm:constr type="h" for="ch" val="1"/>
          <dgm:constr type="diam" for="ch" forName="conn" refType="diam"/>
        </dgm:constrLst>
        <dgm:layoutNode name="srcNode">
          <dgm:alg type="sp"/>
          <dgm:shape xmlns:r="http://schemas.openxmlformats.org/officeDocument/2006/relationships" type="rect" r:blip="" hideGeom="1">
            <dgm:adjLst/>
          </dgm:shape>
          <dgm:presOf/>
        </dgm:layoutNode>
        <dgm:layoutNode name="conn" styleLbl="parChTrans1D2">
          <dgm:alg type="conn">
            <dgm:param type="connRout" val="curve"/>
            <dgm:param type="srcNode" val="srcNode"/>
            <dgm:param type="dstNode" val="dstNode"/>
            <dgm:param type="begPts" val="ctr"/>
            <dgm:param type="endPts" val="ctr"/>
            <dgm:param type="endSty" val="noArr"/>
          </dgm:alg>
          <dgm:shape xmlns:r="http://schemas.openxmlformats.org/officeDocument/2006/relationships" type="conn" r:blip="">
            <dgm:adjLst/>
          </dgm:shape>
          <dgm:presOf axis="desOrSelf" ptType="sibTrans" hideLastTrans="0" st="0" cnt="1"/>
          <dgm:constrLst>
            <dgm:constr type="begPad"/>
            <dgm:constr type="endPad"/>
          </dgm:constrLst>
        </dgm:layoutNode>
        <dgm:layoutNode name="extraNode">
          <dgm:alg type="sp"/>
          <dgm:shape xmlns:r="http://schemas.openxmlformats.org/officeDocument/2006/relationships" type="rect" r:blip="" hideGeom="1">
            <dgm:adjLst/>
          </dgm:shape>
          <dgm:presOf/>
        </dgm:layoutNode>
        <dgm:layoutNode name="dstNode">
          <dgm:alg type="sp"/>
          <dgm:shape xmlns:r="http://schemas.openxmlformats.org/officeDocument/2006/relationships" type="rect" r:blip="" hideGeom="1">
            <dgm:adjLst/>
          </dgm:shape>
          <dgm:presOf/>
        </dgm:layoutNode>
      </dgm:layoutNode>
      <dgm:forEach name="wrapper" axis="self" ptType="parTrans">
        <dgm:forEach name="wrapper2" axis="self" ptType="sibTrans" st="2">
          <dgm:forEach name="accentRepeat" axis="self">
            <dgm:layoutNode name="accentRepeatNode" styleLbl="solidFgAcc1">
              <dgm:alg type="sp"/>
              <dgm:shape xmlns:r="http://schemas.openxmlformats.org/officeDocument/2006/relationships" type="ellipse" r:blip="">
                <dgm:adjLst/>
              </dgm:shape>
              <dgm:presOf/>
            </dgm:layoutNode>
          </dgm:forEach>
        </dgm:forEach>
      </dgm:forEach>
      <dgm:forEach name="Name24" axis="ch" ptType="node" cnt="1">
        <dgm:layoutNode name="text_1" styleLbl="node1">
          <dgm:varLst>
            <dgm:bulletEnabled val="1"/>
          </dgm:varLst>
          <dgm:choose name="Name25">
            <dgm:if name="Name26" func="var" arg="dir" op="equ" val="norm">
              <dgm:alg type="tx">
                <dgm:param type="parTxLTRAlign" val="l"/>
                <dgm:param type="shpTxLTRAlignCh" val="l"/>
                <dgm:param type="parTxRTLAlign" val="l"/>
                <dgm:param type="shpTxRTLAlignCh" val="l"/>
              </dgm:alg>
            </dgm:if>
            <dgm:else name="Name27">
              <dgm:alg type="tx">
                <dgm:param type="parTxLTRAlign" val="r"/>
                <dgm:param type="shpTxLTRAlignCh" val="r"/>
                <dgm:param type="parTxRTLAlign" val="r"/>
                <dgm:param type="shpTxRTLAlignCh" val="r"/>
              </dgm:alg>
            </dgm:else>
          </dgm:choose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primFontSz" val="65"/>
            <dgm:constr type="lMarg" refType="primFontSz" fact="0.2"/>
            <dgm:constr type="rMarg" refType="primFontSz" fact="0.2"/>
            <dgm:constr type="tMarg" refType="primFontSz" fact="0.2"/>
            <dgm:constr type="bMarg" refType="primFontSz" fact="0.2"/>
          </dgm:constrLst>
          <dgm:ruleLst>
            <dgm:rule type="primFontSz" val="5" fact="NaN" max="NaN"/>
          </dgm:ruleLst>
        </dgm:layoutNode>
        <dgm:layoutNode name="accent_1">
          <dgm:alg type="sp"/>
          <dgm:shape xmlns:r="http://schemas.openxmlformats.org/officeDocument/2006/relationships" r:blip="">
            <dgm:adjLst/>
          </dgm:shape>
          <dgm:presOf/>
          <dgm:constrLst/>
          <dgm:forEach name="Name28" ref="accentRepeat"/>
        </dgm:layoutNode>
      </dgm:forEach>
      <dgm:forEach name="Name29" axis="ch" ptType="node" st="2" cnt="1">
        <dgm:layoutNode name="text_2" styleLbl="node1">
          <dgm:varLst>
            <dgm:bulletEnabled val="1"/>
          </dgm:varLst>
          <dgm:choose name="Name30">
            <dgm:if name="Name31" func="var" arg="dir" op="equ" val="norm">
              <dgm:alg type="tx">
                <dgm:param type="parTxLTRAlign" val="l"/>
                <dgm:param type="shpTxLTRAlignCh" val="l"/>
                <dgm:param type="parTxRTLAlign" val="l"/>
                <dgm:param type="shpTxRTLAlignCh" val="l"/>
              </dgm:alg>
            </dgm:if>
            <dgm:else name="Name32">
              <dgm:alg type="tx">
                <dgm:param type="parTxLTRAlign" val="r"/>
                <dgm:param type="shpTxLTRAlignCh" val="r"/>
                <dgm:param type="parTxRTLAlign" val="r"/>
                <dgm:param type="shpTxRTLAlignCh" val="r"/>
              </dgm:alg>
            </dgm:else>
          </dgm:choose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primFontSz" val="65"/>
            <dgm:constr type="lMarg" refType="primFontSz" fact="0.2"/>
            <dgm:constr type="rMarg" refType="primFontSz" fact="0.2"/>
            <dgm:constr type="tMarg" refType="primFontSz" fact="0.2"/>
            <dgm:constr type="bMarg" refType="primFontSz" fact="0.2"/>
          </dgm:constrLst>
          <dgm:ruleLst>
            <dgm:rule type="primFontSz" val="5" fact="NaN" max="NaN"/>
          </dgm:ruleLst>
        </dgm:layoutNode>
        <dgm:layoutNode name="accent_2">
          <dgm:alg type="sp"/>
          <dgm:shape xmlns:r="http://schemas.openxmlformats.org/officeDocument/2006/relationships" r:blip="">
            <dgm:adjLst/>
          </dgm:shape>
          <dgm:presOf/>
          <dgm:constrLst/>
          <dgm:forEach name="Name33" ref="accentRepeat"/>
        </dgm:layoutNode>
      </dgm:forEach>
      <dgm:forEach name="Name34" axis="ch" ptType="node" st="3" cnt="1">
        <dgm:layoutNode name="text_3" styleLbl="node1">
          <dgm:varLst>
            <dgm:bulletEnabled val="1"/>
          </dgm:varLst>
          <dgm:choose name="Name35">
            <dgm:if name="Name36" func="var" arg="dir" op="equ" val="norm">
              <dgm:alg type="tx">
                <dgm:param type="parTxLTRAlign" val="l"/>
                <dgm:param type="shpTxLTRAlignCh" val="l"/>
                <dgm:param type="parTxRTLAlign" val="l"/>
                <dgm:param type="shpTxRTLAlignCh" val="l"/>
              </dgm:alg>
            </dgm:if>
            <dgm:else name="Name37">
              <dgm:alg type="tx">
                <dgm:param type="parTxLTRAlign" val="r"/>
                <dgm:param type="shpTxLTRAlignCh" val="r"/>
                <dgm:param type="parTxRTLAlign" val="r"/>
                <dgm:param type="shpTxRTLAlignCh" val="r"/>
              </dgm:alg>
            </dgm:else>
          </dgm:choose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primFontSz" val="65"/>
            <dgm:constr type="lMarg" refType="primFontSz" fact="0.2"/>
            <dgm:constr type="rMarg" refType="primFontSz" fact="0.2"/>
            <dgm:constr type="tMarg" refType="primFontSz" fact="0.2"/>
            <dgm:constr type="bMarg" refType="primFontSz" fact="0.2"/>
          </dgm:constrLst>
          <dgm:ruleLst>
            <dgm:rule type="primFontSz" val="5" fact="NaN" max="NaN"/>
          </dgm:ruleLst>
        </dgm:layoutNode>
        <dgm:layoutNode name="accent_3">
          <dgm:alg type="sp"/>
          <dgm:shape xmlns:r="http://schemas.openxmlformats.org/officeDocument/2006/relationships" r:blip="">
            <dgm:adjLst/>
          </dgm:shape>
          <dgm:presOf/>
          <dgm:constrLst/>
          <dgm:forEach name="Name38" ref="accentRepeat"/>
        </dgm:layoutNode>
      </dgm:forEach>
      <dgm:forEach name="Name39" axis="ch" ptType="node" st="4" cnt="1">
        <dgm:layoutNode name="text_4" styleLbl="node1">
          <dgm:varLst>
            <dgm:bulletEnabled val="1"/>
          </dgm:varLst>
          <dgm:choose name="Name40">
            <dgm:if name="Name41" func="var" arg="dir" op="equ" val="norm">
              <dgm:alg type="tx">
                <dgm:param type="parTxLTRAlign" val="l"/>
                <dgm:param type="shpTxLTRAlignCh" val="l"/>
                <dgm:param type="parTxRTLAlign" val="l"/>
                <dgm:param type="shpTxRTLAlignCh" val="l"/>
              </dgm:alg>
            </dgm:if>
            <dgm:else name="Name42">
              <dgm:alg type="tx">
                <dgm:param type="parTxLTRAlign" val="r"/>
                <dgm:param type="shpTxLTRAlignCh" val="r"/>
                <dgm:param type="parTxRTLAlign" val="r"/>
                <dgm:param type="shpTxRTLAlignCh" val="r"/>
              </dgm:alg>
            </dgm:else>
          </dgm:choose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primFontSz" val="65"/>
            <dgm:constr type="lMarg" refType="primFontSz" fact="0.2"/>
            <dgm:constr type="rMarg" refType="primFontSz" fact="0.2"/>
            <dgm:constr type="tMarg" refType="primFontSz" fact="0.2"/>
            <dgm:constr type="bMarg" refType="primFontSz" fact="0.2"/>
          </dgm:constrLst>
          <dgm:ruleLst>
            <dgm:rule type="primFontSz" val="5" fact="NaN" max="NaN"/>
          </dgm:ruleLst>
        </dgm:layoutNode>
        <dgm:layoutNode name="accent_4">
          <dgm:alg type="sp"/>
          <dgm:shape xmlns:r="http://schemas.openxmlformats.org/officeDocument/2006/relationships" r:blip="">
            <dgm:adjLst/>
          </dgm:shape>
          <dgm:presOf/>
          <dgm:constrLst/>
          <dgm:forEach name="Name43" ref="accentRepeat"/>
        </dgm:layoutNode>
      </dgm:forEach>
      <dgm:forEach name="Name44" axis="ch" ptType="node" st="5" cnt="1">
        <dgm:layoutNode name="text_5" styleLbl="node1">
          <dgm:varLst>
            <dgm:bulletEnabled val="1"/>
          </dgm:varLst>
          <dgm:choose name="Name45">
            <dgm:if name="Name46" func="var" arg="dir" op="equ" val="norm">
              <dgm:alg type="tx">
                <dgm:param type="parTxLTRAlign" val="l"/>
                <dgm:param type="shpTxLTRAlignCh" val="l"/>
                <dgm:param type="parTxRTLAlign" val="l"/>
                <dgm:param type="shpTxRTLAlignCh" val="l"/>
              </dgm:alg>
            </dgm:if>
            <dgm:else name="Name47">
              <dgm:alg type="tx">
                <dgm:param type="parTxLTRAlign" val="r"/>
                <dgm:param type="shpTxLTRAlignCh" val="r"/>
                <dgm:param type="parTxRTLAlign" val="r"/>
                <dgm:param type="shpTxRTLAlignCh" val="r"/>
              </dgm:alg>
            </dgm:else>
          </dgm:choose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primFontSz" val="65"/>
            <dgm:constr type="lMarg" refType="primFontSz" fact="0.2"/>
            <dgm:constr type="rMarg" refType="primFontSz" fact="0.2"/>
            <dgm:constr type="tMarg" refType="primFontSz" fact="0.2"/>
            <dgm:constr type="bMarg" refType="primFontSz" fact="0.2"/>
          </dgm:constrLst>
          <dgm:ruleLst>
            <dgm:rule type="primFontSz" val="5" fact="NaN" max="NaN"/>
          </dgm:ruleLst>
        </dgm:layoutNode>
        <dgm:layoutNode name="accent_5">
          <dgm:alg type="sp"/>
          <dgm:shape xmlns:r="http://schemas.openxmlformats.org/officeDocument/2006/relationships" r:blip="">
            <dgm:adjLst/>
          </dgm:shape>
          <dgm:presOf/>
          <dgm:constrLst/>
          <dgm:forEach name="Name48" ref="accentRepeat"/>
        </dgm:layoutNode>
      </dgm:forEach>
      <dgm:forEach name="Name49" axis="ch" ptType="node" st="6" cnt="1">
        <dgm:layoutNode name="text_6" styleLbl="node1">
          <dgm:varLst>
            <dgm:bulletEnabled val="1"/>
          </dgm:varLst>
          <dgm:choose name="Name50">
            <dgm:if name="Name51" func="var" arg="dir" op="equ" val="norm">
              <dgm:alg type="tx">
                <dgm:param type="parTxLTRAlign" val="l"/>
                <dgm:param type="shpTxLTRAlignCh" val="l"/>
                <dgm:param type="parTxRTLAlign" val="l"/>
                <dgm:param type="shpTxRTLAlignCh" val="l"/>
              </dgm:alg>
            </dgm:if>
            <dgm:else name="Name52">
              <dgm:alg type="tx">
                <dgm:param type="parTxLTRAlign" val="r"/>
                <dgm:param type="shpTxLTRAlignCh" val="r"/>
                <dgm:param type="parTxRTLAlign" val="r"/>
                <dgm:param type="shpTxRTLAlignCh" val="r"/>
              </dgm:alg>
            </dgm:else>
          </dgm:choose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primFontSz" val="65"/>
            <dgm:constr type="lMarg" refType="primFontSz" fact="0.2"/>
            <dgm:constr type="rMarg" refType="primFontSz" fact="0.2"/>
            <dgm:constr type="tMarg" refType="primFontSz" fact="0.2"/>
            <dgm:constr type="bMarg" refType="primFontSz" fact="0.2"/>
          </dgm:constrLst>
          <dgm:ruleLst>
            <dgm:rule type="primFontSz" val="5" fact="NaN" max="NaN"/>
          </dgm:ruleLst>
        </dgm:layoutNode>
        <dgm:layoutNode name="accent_6">
          <dgm:alg type="sp"/>
          <dgm:shape xmlns:r="http://schemas.openxmlformats.org/officeDocument/2006/relationships" r:blip="">
            <dgm:adjLst/>
          </dgm:shape>
          <dgm:presOf/>
          <dgm:constrLst/>
          <dgm:forEach name="Name53" ref="accentRepeat"/>
        </dgm:layoutNode>
      </dgm:forEach>
      <dgm:forEach name="Name54" axis="ch" ptType="node" st="7" cnt="1">
        <dgm:layoutNode name="text_7" styleLbl="node1">
          <dgm:varLst>
            <dgm:bulletEnabled val="1"/>
          </dgm:varLst>
          <dgm:choose name="Name55">
            <dgm:if name="Name56" func="var" arg="dir" op="equ" val="norm">
              <dgm:alg type="tx">
                <dgm:param type="parTxLTRAlign" val="l"/>
                <dgm:param type="shpTxLTRAlignCh" val="l"/>
                <dgm:param type="parTxRTLAlign" val="l"/>
                <dgm:param type="shpTxRTLAlignCh" val="l"/>
              </dgm:alg>
            </dgm:if>
            <dgm:else name="Name57">
              <dgm:alg type="tx">
                <dgm:param type="parTxLTRAlign" val="r"/>
                <dgm:param type="shpTxLTRAlignCh" val="r"/>
                <dgm:param type="parTxRTLAlign" val="r"/>
                <dgm:param type="shpTxRTLAlignCh" val="r"/>
              </dgm:alg>
            </dgm:else>
          </dgm:choose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primFontSz" val="65"/>
            <dgm:constr type="lMarg" refType="primFontSz" fact="0.2"/>
            <dgm:constr type="rMarg" refType="primFontSz" fact="0.2"/>
            <dgm:constr type="tMarg" refType="primFontSz" fact="0.2"/>
            <dgm:constr type="bMarg" refType="primFontSz" fact="0.2"/>
          </dgm:constrLst>
          <dgm:ruleLst>
            <dgm:rule type="primFontSz" val="5" fact="NaN" max="NaN"/>
          </dgm:ruleLst>
        </dgm:layoutNode>
        <dgm:layoutNode name="accent_7">
          <dgm:alg type="sp"/>
          <dgm:shape xmlns:r="http://schemas.openxmlformats.org/officeDocument/2006/relationships" r:blip="">
            <dgm:adjLst/>
          </dgm:shape>
          <dgm:presOf/>
          <dgm:constrLst/>
          <dgm:forEach name="Name58" ref="accentRepeat"/>
        </dgm:layoutNode>
      </dgm:forEach>
    </dgm:layoutNode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3d1">
  <dgm:title val=""/>
  <dgm:desc val=""/>
  <dgm:catLst>
    <dgm:cat type="3D" pri="11100"/>
  </dgm:catLst>
  <dgm:scene3d>
    <a:camera prst="orthographicFront"/>
    <a:lightRig rig="threePt" dir="t"/>
  </dgm:scene3d>
  <dgm:styleLbl name="node0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flat" dir="t"/>
    </dgm:scene3d>
    <dgm:sp3d z="127000" prstMaterial="plastic">
      <a:bevelT w="88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/>
    </dgm:style>
  </dgm:styleLbl>
  <dgm:styleLbl name="alignImgPlace1">
    <dgm:scene3d>
      <a:camera prst="orthographicFront"/>
      <a:lightRig rig="flat" dir="t"/>
    </dgm:scene3d>
    <dgm:sp3d prstMaterial="plastic">
      <a:bevelT w="88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/>
    </dgm:style>
  </dgm:styleLbl>
  <dgm:styleLbl name="bgImgPlace1">
    <dgm:scene3d>
      <a:camera prst="orthographicFront"/>
      <a:lightRig rig="flat" dir="t"/>
    </dgm:scene3d>
    <dgm:sp3d z="-190500" prstMaterial="plastic">
      <a:bevelT w="88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/>
    </dgm:style>
  </dgm:styleLbl>
  <dgm:styleLbl name="sibTrans2D1">
    <dgm:scene3d>
      <a:camera prst="orthographicFront"/>
      <a:lightRig rig="flat" dir="t"/>
    </dgm:scene3d>
    <dgm:sp3d z="-80000" prstMaterial="plastic">
      <a:bevelT w="50800" h="50800"/>
      <a:bevelB w="25400" h="25400" prst="angle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flat" dir="t"/>
    </dgm:scene3d>
    <dgm:sp3d z="127000" prstMaterial="plastic">
      <a:bevelT w="50800" h="50800"/>
      <a:bevelB w="25400" h="25400" prst="angle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flat" dir="t"/>
    </dgm:scene3d>
    <dgm:sp3d z="-190500" prstMaterial="plastic">
      <a:bevelT w="50800" h="50800"/>
      <a:bevelB w="25400" h="25400" prst="angle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flat" dir="t"/>
    </dgm:scene3d>
    <dgm:sp3d z="-40000" prstMaterial="matte"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 z="127000" prstMaterial="matte"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flat" dir="t"/>
    </dgm:scene3d>
    <dgm:sp3d z="-100000"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flat" dir="t"/>
    </dgm:scene3d>
    <dgm:sp3d z="-60000"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flat" dir="t"/>
    </dgm:scene3d>
    <dgm:sp3d z="-60000"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flat" dir="t"/>
    </dgm:scene3d>
    <dgm:sp3d z="-60000"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flat" dir="t"/>
    </dgm:scene3d>
    <dgm:sp3d prstMaterial="matte"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flat" dir="t"/>
    </dgm:scene3d>
    <dgm:sp3d prstMaterial="matte"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flat" dir="t"/>
    </dgm:scene3d>
    <dgm:sp3d prstMaterial="matte"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flat" dir="t"/>
    </dgm:scene3d>
    <dgm:sp3d prstMaterial="matte"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flat" dir="t"/>
    </dgm:scene3d>
    <dgm:sp3d z="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conFgAcc1">
    <dgm:scene3d>
      <a:camera prst="orthographicFront"/>
      <a:lightRig rig="flat" dir="t"/>
    </dgm:scene3d>
    <dgm:sp3d z="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Acc1">
    <dgm:scene3d>
      <a:camera prst="orthographicFront"/>
      <a:lightRig rig="flat" dir="t"/>
    </dgm:scene3d>
    <dgm:sp3d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trAlignAcc1">
    <dgm:scene3d>
      <a:camera prst="orthographicFront"/>
      <a:lightRig rig="flat" dir="t"/>
    </dgm:scene3d>
    <dgm:sp3d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Acc1">
    <dgm:scene3d>
      <a:camera prst="orthographicFront"/>
      <a:lightRig rig="flat" dir="t"/>
    </dgm:scene3d>
    <dgm:sp3d z="-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olidFgAcc1">
    <dgm:scene3d>
      <a:camera prst="orthographicFront"/>
      <a:lightRig rig="flat" dir="t"/>
    </dgm:scene3d>
    <dgm:sp3d z="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olidAlignAcc1">
    <dgm:scene3d>
      <a:camera prst="orthographicFront"/>
      <a:lightRig rig="flat" dir="t"/>
    </dgm:scene3d>
    <dgm:sp3d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olidBgAcc1">
    <dgm:scene3d>
      <a:camera prst="orthographicFront"/>
      <a:lightRig rig="flat" dir="t"/>
    </dgm:scene3d>
    <dgm:sp3d z="-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fgAccFollowNode1">
    <dgm:scene3d>
      <a:camera prst="orthographicFront"/>
      <a:lightRig rig="flat" dir="t"/>
    </dgm:scene3d>
    <dgm:sp3d z="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AccFollowNode1">
    <dgm:scene3d>
      <a:camera prst="orthographicFront"/>
      <a:lightRig rig="flat" dir="t"/>
    </dgm:scene3d>
    <dgm:sp3d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AccFollowNode1">
    <dgm:scene3d>
      <a:camera prst="orthographicFront"/>
      <a:lightRig rig="flat" dir="t"/>
    </dgm:scene3d>
    <dgm:sp3d z="-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fgAcc0">
    <dgm:scene3d>
      <a:camera prst="orthographicFront"/>
      <a:lightRig rig="flat" dir="t"/>
    </dgm:scene3d>
    <dgm:sp3d z="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fgAcc2">
    <dgm:scene3d>
      <a:camera prst="orthographicFront"/>
      <a:lightRig rig="flat" dir="t"/>
    </dgm:scene3d>
    <dgm:sp3d z="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fgAcc3">
    <dgm:scene3d>
      <a:camera prst="orthographicFront"/>
      <a:lightRig rig="flat" dir="t"/>
    </dgm:scene3d>
    <dgm:sp3d z="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fgAcc4">
    <dgm:scene3d>
      <a:camera prst="orthographicFront"/>
      <a:lightRig rig="flat" dir="t"/>
    </dgm:scene3d>
    <dgm:sp3d z="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Shp">
    <dgm:scene3d>
      <a:camera prst="orthographicFront"/>
      <a:lightRig rig="flat" dir="t"/>
    </dgm:scene3d>
    <dgm:sp3d z="-190500" extrusionH="12700" prstMaterial="plastic">
      <a:bevelT w="50800" h="50800"/>
    </dgm:sp3d>
    <dgm:txPr/>
    <dgm:style>
      <a:lnRef idx="0">
        <a:scrgbClr r="0" g="0" b="0"/>
      </a:lnRef>
      <a:fillRef idx="3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flat" dir="t"/>
    </dgm:scene3d>
    <dgm:sp3d z="-190500" extrusionH="12700" prstMaterial="plastic">
      <a:bevelT w="50800" h="50800"/>
    </dgm:sp3d>
    <dgm:txPr/>
    <dgm:style>
      <a:lnRef idx="0">
        <a:scrgbClr r="0" g="0" b="0"/>
      </a:lnRef>
      <a:fillRef idx="2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flat" dir="t"/>
    </dgm:scene3d>
    <dgm:sp3d z="-190500" extrusionH="12700" prstMaterial="matte"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flat" dir="t"/>
    </dgm:scene3d>
    <dgm:sp3d z="190500" prstMaterial="plastic">
      <a:bevelT w="120900" h="88900"/>
      <a:bevelB w="88900" h="31750" prst="angle"/>
    </dgm:sp3d>
    <dgm:txPr/>
    <dgm:style>
      <a:lnRef idx="0">
        <a:scrgbClr r="0" g="0" b="0"/>
      </a:lnRef>
      <a:fillRef idx="1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Gloss&#225;rio!A1"/><Relationship Id="rId3" Type="http://schemas.openxmlformats.org/officeDocument/2006/relationships/diagramData" Target="../diagrams/data1.xml"/><Relationship Id="rId7" Type="http://schemas.microsoft.com/office/2007/relationships/diagramDrawing" Target="../diagrams/drawing1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diagramColors" Target="../diagrams/colors1.xml"/><Relationship Id="rId11" Type="http://schemas.openxmlformats.org/officeDocument/2006/relationships/image" Target="../media/image6.png"/><Relationship Id="rId5" Type="http://schemas.openxmlformats.org/officeDocument/2006/relationships/diagramQuickStyle" Target="../diagrams/quickStyle1.xml"/><Relationship Id="rId10" Type="http://schemas.openxmlformats.org/officeDocument/2006/relationships/hyperlink" Target="#'Passo a Passo'!A1"/><Relationship Id="rId4" Type="http://schemas.openxmlformats.org/officeDocument/2006/relationships/diagramLayout" Target="../diagrams/layout1.xml"/><Relationship Id="rId9" Type="http://schemas.openxmlformats.org/officeDocument/2006/relationships/image" Target="../media/image5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hyperlink" Target="#CAPA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4.png"/><Relationship Id="rId1" Type="http://schemas.openxmlformats.org/officeDocument/2006/relationships/hyperlink" Target="#'AJUSTE DE MIX'!A1"/><Relationship Id="rId6" Type="http://schemas.openxmlformats.org/officeDocument/2006/relationships/image" Target="../media/image10.png"/><Relationship Id="rId5" Type="http://schemas.openxmlformats.org/officeDocument/2006/relationships/hyperlink" Target="#CAPA!A1"/><Relationship Id="rId4" Type="http://schemas.microsoft.com/office/2007/relationships/hdphoto" Target="../media/hdphoto1.wdp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'AJUSTE DE MIX'!A1"/><Relationship Id="rId1" Type="http://schemas.openxmlformats.org/officeDocument/2006/relationships/hyperlink" Target="#Simula&#231;&#227;o_DRE!A1"/><Relationship Id="rId5" Type="http://schemas.openxmlformats.org/officeDocument/2006/relationships/image" Target="../media/image10.png"/><Relationship Id="rId4" Type="http://schemas.openxmlformats.org/officeDocument/2006/relationships/hyperlink" Target="#CAPA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8.png"/><Relationship Id="rId13" Type="http://schemas.openxmlformats.org/officeDocument/2006/relationships/image" Target="../media/image21.png"/><Relationship Id="rId3" Type="http://schemas.openxmlformats.org/officeDocument/2006/relationships/image" Target="../media/image13.png"/><Relationship Id="rId7" Type="http://schemas.openxmlformats.org/officeDocument/2006/relationships/image" Target="../media/image17.png"/><Relationship Id="rId12" Type="http://schemas.openxmlformats.org/officeDocument/2006/relationships/image" Target="../media/image20.png"/><Relationship Id="rId2" Type="http://schemas.openxmlformats.org/officeDocument/2006/relationships/image" Target="../media/image12.png"/><Relationship Id="rId1" Type="http://schemas.openxmlformats.org/officeDocument/2006/relationships/image" Target="../media/image11.png"/><Relationship Id="rId6" Type="http://schemas.openxmlformats.org/officeDocument/2006/relationships/image" Target="../media/image16.png"/><Relationship Id="rId11" Type="http://schemas.openxmlformats.org/officeDocument/2006/relationships/image" Target="../media/image10.png"/><Relationship Id="rId5" Type="http://schemas.openxmlformats.org/officeDocument/2006/relationships/image" Target="../media/image15.png"/><Relationship Id="rId10" Type="http://schemas.openxmlformats.org/officeDocument/2006/relationships/hyperlink" Target="#CAPA!A1"/><Relationship Id="rId4" Type="http://schemas.openxmlformats.org/officeDocument/2006/relationships/image" Target="../media/image14.png"/><Relationship Id="rId9" Type="http://schemas.openxmlformats.org/officeDocument/2006/relationships/image" Target="../media/image19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hyperlink" Target="#CAPA!A1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13861</xdr:colOff>
      <xdr:row>37</xdr:row>
      <xdr:rowOff>187500</xdr:rowOff>
    </xdr:to>
    <xdr:pic>
      <xdr:nvPicPr>
        <xdr:cNvPr id="2" name="Imagem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452261" cy="7236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71969</xdr:colOff>
      <xdr:row>0</xdr:row>
      <xdr:rowOff>0</xdr:rowOff>
    </xdr:from>
    <xdr:to>
      <xdr:col>11</xdr:col>
      <xdr:colOff>0</xdr:colOff>
      <xdr:row>4</xdr:row>
      <xdr:rowOff>128299</xdr:rowOff>
    </xdr:to>
    <xdr:pic>
      <xdr:nvPicPr>
        <xdr:cNvPr id="9" name="Picture 4" descr="SOMOS UM SOMOS CLARO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9053"/>
        <a:stretch/>
      </xdr:blipFill>
      <xdr:spPr bwMode="auto">
        <a:xfrm>
          <a:off x="4948769" y="0"/>
          <a:ext cx="1756831" cy="8902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485775</xdr:colOff>
      <xdr:row>7</xdr:row>
      <xdr:rowOff>180975</xdr:rowOff>
    </xdr:from>
    <xdr:to>
      <xdr:col>9</xdr:col>
      <xdr:colOff>523875</xdr:colOff>
      <xdr:row>18</xdr:row>
      <xdr:rowOff>157162</xdr:rowOff>
    </xdr:to>
    <xdr:graphicFrame macro="">
      <xdr:nvGraphicFramePr>
        <xdr:cNvPr id="5" name="Diagrama 4"/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3" r:lo="rId4" r:qs="rId5" r:cs="rId6"/>
        </a:graphicData>
      </a:graphic>
    </xdr:graphicFrame>
    <xdr:clientData/>
  </xdr:twoCellAnchor>
  <xdr:twoCellAnchor editAs="oneCell">
    <xdr:from>
      <xdr:col>10</xdr:col>
      <xdr:colOff>0</xdr:colOff>
      <xdr:row>14</xdr:row>
      <xdr:rowOff>28575</xdr:rowOff>
    </xdr:from>
    <xdr:to>
      <xdr:col>13</xdr:col>
      <xdr:colOff>66675</xdr:colOff>
      <xdr:row>17</xdr:row>
      <xdr:rowOff>133350</xdr:rowOff>
    </xdr:to>
    <xdr:pic>
      <xdr:nvPicPr>
        <xdr:cNvPr id="6" name="Imagem 5">
          <a:hlinkClick xmlns:r="http://schemas.openxmlformats.org/officeDocument/2006/relationships" r:id="rId8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0" y="2695575"/>
          <a:ext cx="1895475" cy="676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9</xdr:row>
      <xdr:rowOff>0</xdr:rowOff>
    </xdr:from>
    <xdr:to>
      <xdr:col>13</xdr:col>
      <xdr:colOff>57150</xdr:colOff>
      <xdr:row>12</xdr:row>
      <xdr:rowOff>114300</xdr:rowOff>
    </xdr:to>
    <xdr:pic>
      <xdr:nvPicPr>
        <xdr:cNvPr id="7" name="Imagem 6">
          <a:hlinkClick xmlns:r="http://schemas.openxmlformats.org/officeDocument/2006/relationships" r:id="rId10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0" y="1714500"/>
          <a:ext cx="1885950" cy="685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44821</xdr:rowOff>
    </xdr:from>
    <xdr:to>
      <xdr:col>20</xdr:col>
      <xdr:colOff>582705</xdr:colOff>
      <xdr:row>2</xdr:row>
      <xdr:rowOff>156880</xdr:rowOff>
    </xdr:to>
    <xdr:sp macro="" textlink="">
      <xdr:nvSpPr>
        <xdr:cNvPr id="2" name="Retângulo de cantos arredondados 1"/>
        <xdr:cNvSpPr/>
      </xdr:nvSpPr>
      <xdr:spPr>
        <a:xfrm>
          <a:off x="0" y="44821"/>
          <a:ext cx="12774705" cy="493059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2000" b="1">
              <a:latin typeface="Arial Rounded MT Bold" panose="020F0704030504030204" pitchFamily="34" charset="0"/>
            </a:rPr>
            <a:t>	Instruções</a:t>
          </a:r>
        </a:p>
      </xdr:txBody>
    </xdr:sp>
    <xdr:clientData/>
  </xdr:twoCellAnchor>
  <xdr:twoCellAnchor editAs="oneCell">
    <xdr:from>
      <xdr:col>0</xdr:col>
      <xdr:colOff>89646</xdr:colOff>
      <xdr:row>0</xdr:row>
      <xdr:rowOff>0</xdr:rowOff>
    </xdr:from>
    <xdr:to>
      <xdr:col>0</xdr:col>
      <xdr:colOff>605115</xdr:colOff>
      <xdr:row>2</xdr:row>
      <xdr:rowOff>134470</xdr:rowOff>
    </xdr:to>
    <xdr:pic>
      <xdr:nvPicPr>
        <xdr:cNvPr id="6" name="Imagem 5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646" y="0"/>
          <a:ext cx="515469" cy="51547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2428875</xdr:colOff>
          <xdr:row>63</xdr:row>
          <xdr:rowOff>142875</xdr:rowOff>
        </xdr:from>
        <xdr:to>
          <xdr:col>1</xdr:col>
          <xdr:colOff>419100</xdr:colOff>
          <xdr:row>63</xdr:row>
          <xdr:rowOff>381000</xdr:rowOff>
        </xdr:to>
        <xdr:sp macro="" textlink="">
          <xdr:nvSpPr>
            <xdr:cNvPr id="8673" name="Drop Down 481" hidden="1">
              <a:extLst>
                <a:ext uri="{63B3BB69-23CF-44E3-9099-C40C66FF867C}">
                  <a14:compatExt spid="_x0000_s8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0</xdr:col>
      <xdr:colOff>89648</xdr:colOff>
      <xdr:row>1</xdr:row>
      <xdr:rowOff>56028</xdr:rowOff>
    </xdr:from>
    <xdr:to>
      <xdr:col>12</xdr:col>
      <xdr:colOff>235323</xdr:colOff>
      <xdr:row>1</xdr:row>
      <xdr:rowOff>549087</xdr:rowOff>
    </xdr:to>
    <xdr:sp macro="" textlink="">
      <xdr:nvSpPr>
        <xdr:cNvPr id="3" name="Retângulo de cantos arredondados 2"/>
        <xdr:cNvSpPr/>
      </xdr:nvSpPr>
      <xdr:spPr>
        <a:xfrm>
          <a:off x="89648" y="56028"/>
          <a:ext cx="13794440" cy="493059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2000" b="1">
              <a:latin typeface="Arial Rounded MT Bold" panose="020F0704030504030204" pitchFamily="34" charset="0"/>
            </a:rPr>
            <a:t>	SIMULADOR BP - AA</a:t>
          </a:r>
        </a:p>
      </xdr:txBody>
    </xdr:sp>
    <xdr:clientData/>
  </xdr:twoCellAnchor>
  <xdr:twoCellAnchor>
    <xdr:from>
      <xdr:col>8</xdr:col>
      <xdr:colOff>976569</xdr:colOff>
      <xdr:row>1</xdr:row>
      <xdr:rowOff>140609</xdr:rowOff>
    </xdr:from>
    <xdr:to>
      <xdr:col>10</xdr:col>
      <xdr:colOff>584363</xdr:colOff>
      <xdr:row>1</xdr:row>
      <xdr:rowOff>479928</xdr:rowOff>
    </xdr:to>
    <xdr:grpSp>
      <xdr:nvGrpSpPr>
        <xdr:cNvPr id="35" name="Grupo 34"/>
        <xdr:cNvGrpSpPr/>
      </xdr:nvGrpSpPr>
      <xdr:grpSpPr>
        <a:xfrm>
          <a:off x="11358819" y="140609"/>
          <a:ext cx="1703294" cy="339319"/>
          <a:chOff x="264370" y="1535692"/>
          <a:chExt cx="2568956" cy="582205"/>
        </a:xfrm>
        <a:scene3d>
          <a:camera prst="orthographicFront"/>
          <a:lightRig rig="flat" dir="t"/>
        </a:scene3d>
      </xdr:grpSpPr>
      <xdr:sp macro="" textlink="">
        <xdr:nvSpPr>
          <xdr:cNvPr id="37" name="Retângulo 36">
            <a:hlinkClick xmlns:r="http://schemas.openxmlformats.org/officeDocument/2006/relationships" r:id="rId1"/>
          </xdr:cNvPr>
          <xdr:cNvSpPr/>
        </xdr:nvSpPr>
        <xdr:spPr>
          <a:xfrm>
            <a:off x="264370" y="1535692"/>
            <a:ext cx="2208564" cy="582205"/>
          </a:xfrm>
          <a:prstGeom prst="rect">
            <a:avLst/>
          </a:prstGeom>
          <a:sp3d prstMaterial="plastic">
            <a:bevelT w="120900" h="88900"/>
            <a:bevelB w="88900" h="31750" prst="angle"/>
          </a:sp3d>
        </xdr:spPr>
        <xdr:style>
          <a:lnRef idx="0">
            <a:schemeClr val="lt1">
              <a:hueOff val="0"/>
              <a:satOff val="0"/>
              <a:lumOff val="0"/>
              <a:alphaOff val="0"/>
            </a:schemeClr>
          </a:lnRef>
          <a:fillRef idx="3">
            <a:schemeClr val="accent1">
              <a:hueOff val="0"/>
              <a:satOff val="0"/>
              <a:lumOff val="0"/>
              <a:alphaOff val="0"/>
            </a:schemeClr>
          </a:fillRef>
          <a:effectRef idx="2">
            <a:schemeClr val="accent1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</xdr:sp>
      <xdr:sp macro="" textlink="">
        <xdr:nvSpPr>
          <xdr:cNvPr id="38" name="Retângulo 37">
            <a:hlinkClick xmlns:r="http://schemas.openxmlformats.org/officeDocument/2006/relationships" r:id="rId1"/>
          </xdr:cNvPr>
          <xdr:cNvSpPr/>
        </xdr:nvSpPr>
        <xdr:spPr>
          <a:xfrm>
            <a:off x="264370" y="1535692"/>
            <a:ext cx="2568956" cy="582205"/>
          </a:xfrm>
          <a:prstGeom prst="rect">
            <a:avLst/>
          </a:prstGeom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spcFirstLastPara="0" vert="horz" wrap="square" lIns="50800" tIns="50800" rIns="579926" bIns="50800" numCol="1" spcCol="1270" anchor="ctr" anchorCtr="0">
            <a:noAutofit/>
            <a:sp3d extrusionH="57150">
              <a:bevelT w="38100" h="38100"/>
            </a:sp3d>
          </a:bodyPr>
          <a:lstStyle/>
          <a:p>
            <a:pPr lvl="0" algn="ctr" defTabSz="8890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1400" b="1" kern="1200"/>
              <a:t>Ajuste de MIX</a:t>
            </a:r>
          </a:p>
        </xdr:txBody>
      </xdr:sp>
    </xdr:grpSp>
    <xdr:clientData/>
  </xdr:twoCellAnchor>
  <xdr:twoCellAnchor>
    <xdr:from>
      <xdr:col>10</xdr:col>
      <xdr:colOff>421410</xdr:colOff>
      <xdr:row>1</xdr:row>
      <xdr:rowOff>33618</xdr:rowOff>
    </xdr:from>
    <xdr:to>
      <xdr:col>10</xdr:col>
      <xdr:colOff>1021393</xdr:colOff>
      <xdr:row>1</xdr:row>
      <xdr:rowOff>565887</xdr:rowOff>
    </xdr:to>
    <xdr:sp macro="" textlink="">
      <xdr:nvSpPr>
        <xdr:cNvPr id="36" name="Elipse 35">
          <a:hlinkClick xmlns:r="http://schemas.openxmlformats.org/officeDocument/2006/relationships" r:id="rId1"/>
        </xdr:cNvPr>
        <xdr:cNvSpPr/>
      </xdr:nvSpPr>
      <xdr:spPr>
        <a:xfrm>
          <a:off x="11963469" y="33618"/>
          <a:ext cx="599983" cy="532269"/>
        </a:xfrm>
        <a:prstGeom prst="ellipse">
          <a:avLst/>
        </a:prstGeom>
        <a:blipFill rotWithShape="0">
          <a:blip xmlns:r="http://schemas.openxmlformats.org/officeDocument/2006/relationships" r:embed="rId2"/>
          <a:stretch>
            <a:fillRect/>
          </a:stretch>
        </a:blipFill>
        <a:scene3d>
          <a:camera prst="orthographicFront"/>
          <a:lightRig rig="flat" dir="t"/>
        </a:scene3d>
        <a:sp3d z="190500" extrusionH="12700" prstMaterial="plastic">
          <a:bevelT w="50800" h="50800"/>
        </a:sp3d>
      </xdr:spPr>
      <xdr:style>
        <a:lnRef idx="1">
          <a:schemeClr val="accent1">
            <a:hueOff val="0"/>
            <a:satOff val="0"/>
            <a:lumOff val="0"/>
            <a:alphaOff val="0"/>
          </a:schemeClr>
        </a:lnRef>
        <a:fillRef idx="1">
          <a:scrgbClr r="0" g="0" b="0"/>
        </a:fillRef>
        <a:effectRef idx="2">
          <a:schemeClr val="lt1"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302562</xdr:colOff>
      <xdr:row>63</xdr:row>
      <xdr:rowOff>163018</xdr:rowOff>
    </xdr:from>
    <xdr:to>
      <xdr:col>0</xdr:col>
      <xdr:colOff>2047806</xdr:colOff>
      <xdr:row>63</xdr:row>
      <xdr:rowOff>487018</xdr:rowOff>
    </xdr:to>
    <xdr:grpSp>
      <xdr:nvGrpSpPr>
        <xdr:cNvPr id="30" name="Grupo 29"/>
        <xdr:cNvGrpSpPr/>
      </xdr:nvGrpSpPr>
      <xdr:grpSpPr>
        <a:xfrm>
          <a:off x="302562" y="12093081"/>
          <a:ext cx="1745244" cy="324000"/>
          <a:chOff x="264370" y="1535692"/>
          <a:chExt cx="2568956" cy="582205"/>
        </a:xfrm>
        <a:scene3d>
          <a:camera prst="orthographicFront"/>
          <a:lightRig rig="flat" dir="t"/>
        </a:scene3d>
      </xdr:grpSpPr>
      <xdr:sp macro="" textlink="">
        <xdr:nvSpPr>
          <xdr:cNvPr id="31" name="Retângulo 30">
            <a:hlinkClick xmlns:r="http://schemas.openxmlformats.org/officeDocument/2006/relationships" r:id="rId1"/>
          </xdr:cNvPr>
          <xdr:cNvSpPr/>
        </xdr:nvSpPr>
        <xdr:spPr>
          <a:xfrm>
            <a:off x="264370" y="1535692"/>
            <a:ext cx="2208564" cy="582205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</xdr:sp>
      <xdr:sp macro="" textlink="">
        <xdr:nvSpPr>
          <xdr:cNvPr id="32" name="Retângulo 31">
            <a:hlinkClick xmlns:r="http://schemas.openxmlformats.org/officeDocument/2006/relationships" r:id="rId1"/>
          </xdr:cNvPr>
          <xdr:cNvSpPr/>
        </xdr:nvSpPr>
        <xdr:spPr>
          <a:xfrm>
            <a:off x="264370" y="1535692"/>
            <a:ext cx="2568956" cy="582205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spcFirstLastPara="0" vert="horz" wrap="square" lIns="50800" tIns="50800" rIns="579926" bIns="50800" numCol="1" spcCol="1270" anchor="ctr" anchorCtr="0">
            <a:noAutofit/>
            <a:sp3d extrusionH="57150">
              <a:bevelT w="38100" h="38100"/>
            </a:sp3d>
          </a:bodyPr>
          <a:lstStyle/>
          <a:p>
            <a:pPr lvl="0" algn="ctr" defTabSz="8890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1400" b="1" kern="1200"/>
              <a:t>Ajuste de MIX</a:t>
            </a:r>
          </a:p>
        </xdr:txBody>
      </xdr:sp>
    </xdr:grpSp>
    <xdr:clientData/>
  </xdr:twoCellAnchor>
  <xdr:twoCellAnchor>
    <xdr:from>
      <xdr:col>0</xdr:col>
      <xdr:colOff>1609258</xdr:colOff>
      <xdr:row>63</xdr:row>
      <xdr:rowOff>22412</xdr:rowOff>
    </xdr:from>
    <xdr:to>
      <xdr:col>0</xdr:col>
      <xdr:colOff>2185258</xdr:colOff>
      <xdr:row>63</xdr:row>
      <xdr:rowOff>562412</xdr:rowOff>
    </xdr:to>
    <xdr:sp macro="" textlink="">
      <xdr:nvSpPr>
        <xdr:cNvPr id="33" name="Elipse 32">
          <a:hlinkClick xmlns:r="http://schemas.openxmlformats.org/officeDocument/2006/relationships" r:id="rId1"/>
        </xdr:cNvPr>
        <xdr:cNvSpPr/>
      </xdr:nvSpPr>
      <xdr:spPr>
        <a:xfrm>
          <a:off x="1609258" y="8964706"/>
          <a:ext cx="576000" cy="540000"/>
        </a:xfrm>
        <a:prstGeom prst="ellipse">
          <a:avLst/>
        </a:prstGeom>
        <a:blipFill rotWithShape="0">
          <a:blip xmlns:r="http://schemas.openxmlformats.org/officeDocument/2006/relationships" r:embed="rId3">
            <a:extLst>
              <a:ext uri="{BEBA8EAE-BF5A-486C-A8C5-ECC9F3942E4B}">
                <a14:imgProps xmlns:a14="http://schemas.microsoft.com/office/drawing/2010/main">
                  <a14:imgLayer r:embed="rId4">
                    <a14:imgEffect>
                      <a14:sharpenSoften amount="-50000"/>
                    </a14:imgEffect>
                  </a14:imgLayer>
                </a14:imgProps>
              </a:ext>
            </a:extLst>
          </a:blip>
          <a:stretch>
            <a:fillRect/>
          </a:stretch>
        </a:blipFill>
        <a:scene3d>
          <a:camera prst="orthographicFront"/>
          <a:lightRig rig="flat" dir="t"/>
        </a:scene3d>
        <a:sp3d z="190500" extrusionH="12700" prstMaterial="plastic">
          <a:bevelT w="50800" h="50800"/>
        </a:sp3d>
      </xdr:spPr>
      <xdr:style>
        <a:lnRef idx="1">
          <a:schemeClr val="accent1">
            <a:hueOff val="0"/>
            <a:satOff val="0"/>
            <a:lumOff val="0"/>
            <a:alphaOff val="0"/>
          </a:schemeClr>
        </a:lnRef>
        <a:fillRef idx="1">
          <a:scrgbClr r="0" g="0" b="0"/>
        </a:fillRef>
        <a:effectRef idx="2">
          <a:schemeClr val="lt1"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pt-BR"/>
        </a:p>
      </xdr:txBody>
    </xdr:sp>
    <xdr:clientData/>
  </xdr:twoCellAnchor>
  <xdr:twoCellAnchor editAs="oneCell">
    <xdr:from>
      <xdr:col>0</xdr:col>
      <xdr:colOff>168088</xdr:colOff>
      <xdr:row>1</xdr:row>
      <xdr:rowOff>89647</xdr:rowOff>
    </xdr:from>
    <xdr:to>
      <xdr:col>0</xdr:col>
      <xdr:colOff>592192</xdr:colOff>
      <xdr:row>1</xdr:row>
      <xdr:rowOff>521647</xdr:rowOff>
    </xdr:to>
    <xdr:pic>
      <xdr:nvPicPr>
        <xdr:cNvPr id="39" name="Imagem 38">
          <a:hlinkClick xmlns:r="http://schemas.openxmlformats.org/officeDocument/2006/relationships" r:id="rId5"/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088" y="89647"/>
          <a:ext cx="424104" cy="432000"/>
        </a:xfrm>
        <a:prstGeom prst="rect">
          <a:avLst/>
        </a:prstGeom>
        <a:scene3d>
          <a:camera prst="orthographicFront"/>
          <a:lightRig rig="threePt" dir="t"/>
        </a:scene3d>
        <a:sp3d/>
      </xdr:spPr>
    </xdr:pic>
    <xdr:clientData/>
  </xdr:twoCellAnchor>
  <xdr:twoCellAnchor>
    <xdr:from>
      <xdr:col>0</xdr:col>
      <xdr:colOff>26096</xdr:colOff>
      <xdr:row>162</xdr:row>
      <xdr:rowOff>13048</xdr:rowOff>
    </xdr:from>
    <xdr:to>
      <xdr:col>0</xdr:col>
      <xdr:colOff>2150096</xdr:colOff>
      <xdr:row>162</xdr:row>
      <xdr:rowOff>208948</xdr:rowOff>
    </xdr:to>
    <xdr:sp macro="[0]!add" textlink="">
      <xdr:nvSpPr>
        <xdr:cNvPr id="40" name="Retângulo de cantos arredondados 39"/>
        <xdr:cNvSpPr/>
      </xdr:nvSpPr>
      <xdr:spPr>
        <a:xfrm>
          <a:off x="26096" y="29940598"/>
          <a:ext cx="2124000" cy="195900"/>
        </a:xfrm>
        <a:prstGeom prst="roundRect">
          <a:avLst/>
        </a:prstGeom>
        <a:ln w="19050"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pt-BR" sz="1100" b="1"/>
            <a:t>Adicionar Despesas</a:t>
          </a:r>
          <a:r>
            <a:rPr lang="pt-BR" sz="1100" b="1" baseline="0"/>
            <a:t> Variáveis</a:t>
          </a:r>
          <a:endParaRPr lang="pt-BR" sz="1100" b="1"/>
        </a:p>
      </xdr:txBody>
    </xdr:sp>
    <xdr:clientData/>
  </xdr:twoCellAnchor>
  <xdr:twoCellAnchor editAs="oneCell">
    <xdr:from>
      <xdr:col>0</xdr:col>
      <xdr:colOff>2009381</xdr:colOff>
      <xdr:row>162</xdr:row>
      <xdr:rowOff>13047</xdr:rowOff>
    </xdr:from>
    <xdr:to>
      <xdr:col>0</xdr:col>
      <xdr:colOff>2261381</xdr:colOff>
      <xdr:row>162</xdr:row>
      <xdr:rowOff>13047</xdr:rowOff>
    </xdr:to>
    <xdr:sp macro="" textlink="">
      <xdr:nvSpPr>
        <xdr:cNvPr id="41" name="Seta para baixo 40"/>
        <xdr:cNvSpPr/>
      </xdr:nvSpPr>
      <xdr:spPr>
        <a:xfrm>
          <a:off x="2009381" y="29940597"/>
          <a:ext cx="252000" cy="0"/>
        </a:xfrm>
        <a:prstGeom prst="downArrow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2009381</xdr:colOff>
      <xdr:row>162</xdr:row>
      <xdr:rowOff>16201</xdr:rowOff>
    </xdr:from>
    <xdr:to>
      <xdr:col>0</xdr:col>
      <xdr:colOff>2261381</xdr:colOff>
      <xdr:row>162</xdr:row>
      <xdr:rowOff>189898</xdr:rowOff>
    </xdr:to>
    <xdr:sp macro="" textlink="">
      <xdr:nvSpPr>
        <xdr:cNvPr id="42" name="Seta para baixo 41"/>
        <xdr:cNvSpPr/>
      </xdr:nvSpPr>
      <xdr:spPr>
        <a:xfrm>
          <a:off x="2009381" y="29943751"/>
          <a:ext cx="252000" cy="192747"/>
        </a:xfrm>
        <a:prstGeom prst="downArrow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26096</xdr:colOff>
      <xdr:row>147</xdr:row>
      <xdr:rowOff>13048</xdr:rowOff>
    </xdr:from>
    <xdr:to>
      <xdr:col>0</xdr:col>
      <xdr:colOff>2150096</xdr:colOff>
      <xdr:row>147</xdr:row>
      <xdr:rowOff>247048</xdr:rowOff>
    </xdr:to>
    <xdr:sp macro="[0]!criarfix" textlink="">
      <xdr:nvSpPr>
        <xdr:cNvPr id="43" name="Retângulo de cantos arredondados 42"/>
        <xdr:cNvSpPr/>
      </xdr:nvSpPr>
      <xdr:spPr>
        <a:xfrm>
          <a:off x="26096" y="27073573"/>
          <a:ext cx="2124000" cy="186375"/>
        </a:xfrm>
        <a:prstGeom prst="roundRect">
          <a:avLst/>
        </a:prstGeom>
        <a:ln w="19050"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pt-BR" sz="1100" b="1"/>
            <a:t>Adicionar Despesas</a:t>
          </a:r>
          <a:r>
            <a:rPr lang="pt-BR" sz="1100" b="1" baseline="0"/>
            <a:t> Fixas</a:t>
          </a:r>
          <a:endParaRPr lang="pt-BR" sz="1100" b="1"/>
        </a:p>
      </xdr:txBody>
    </xdr:sp>
    <xdr:clientData/>
  </xdr:twoCellAnchor>
  <xdr:twoCellAnchor editAs="oneCell">
    <xdr:from>
      <xdr:col>0</xdr:col>
      <xdr:colOff>2009381</xdr:colOff>
      <xdr:row>147</xdr:row>
      <xdr:rowOff>13048</xdr:rowOff>
    </xdr:from>
    <xdr:to>
      <xdr:col>0</xdr:col>
      <xdr:colOff>2261381</xdr:colOff>
      <xdr:row>148</xdr:row>
      <xdr:rowOff>4090</xdr:rowOff>
    </xdr:to>
    <xdr:sp macro="" textlink="">
      <xdr:nvSpPr>
        <xdr:cNvPr id="44" name="Seta para baixo 43"/>
        <xdr:cNvSpPr/>
      </xdr:nvSpPr>
      <xdr:spPr>
        <a:xfrm>
          <a:off x="2009381" y="27073573"/>
          <a:ext cx="252000" cy="191067"/>
        </a:xfrm>
        <a:prstGeom prst="downArrow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85725</xdr:rowOff>
        </xdr:from>
        <xdr:to>
          <xdr:col>3</xdr:col>
          <xdr:colOff>28575</xdr:colOff>
          <xdr:row>7</xdr:row>
          <xdr:rowOff>19050</xdr:rowOff>
        </xdr:to>
        <xdr:sp macro="" textlink="">
          <xdr:nvSpPr>
            <xdr:cNvPr id="8688" name="ComboBox1" hidden="1">
              <a:extLst>
                <a:ext uri="{63B3BB69-23CF-44E3-9099-C40C66FF867C}">
                  <a14:compatExt spid="_x0000_s86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0</xdr:colOff>
      <xdr:row>4</xdr:row>
      <xdr:rowOff>107154</xdr:rowOff>
    </xdr:from>
    <xdr:to>
      <xdr:col>1</xdr:col>
      <xdr:colOff>1416843</xdr:colOff>
      <xdr:row>4</xdr:row>
      <xdr:rowOff>876983</xdr:rowOff>
    </xdr:to>
    <xdr:sp macro="" textlink="">
      <xdr:nvSpPr>
        <xdr:cNvPr id="45" name="Retângulo de cantos arredondados 44"/>
        <xdr:cNvSpPr/>
      </xdr:nvSpPr>
      <xdr:spPr>
        <a:xfrm>
          <a:off x="0" y="1119185"/>
          <a:ext cx="4060031" cy="769829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4</xdr:row>
          <xdr:rowOff>561975</xdr:rowOff>
        </xdr:from>
        <xdr:to>
          <xdr:col>0</xdr:col>
          <xdr:colOff>1371600</xdr:colOff>
          <xdr:row>4</xdr:row>
          <xdr:rowOff>781050</xdr:rowOff>
        </xdr:to>
        <xdr:sp macro="" textlink="">
          <xdr:nvSpPr>
            <xdr:cNvPr id="8689" name="Drop Down 497" hidden="1">
              <a:extLst>
                <a:ext uri="{63B3BB69-23CF-44E3-9099-C40C66FF867C}">
                  <a14:compatExt spid="_x0000_s8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1447800</xdr:colOff>
          <xdr:row>4</xdr:row>
          <xdr:rowOff>561975</xdr:rowOff>
        </xdr:from>
        <xdr:to>
          <xdr:col>1</xdr:col>
          <xdr:colOff>66675</xdr:colOff>
          <xdr:row>4</xdr:row>
          <xdr:rowOff>781050</xdr:rowOff>
        </xdr:to>
        <xdr:sp macro="" textlink="">
          <xdr:nvSpPr>
            <xdr:cNvPr id="8690" name="Drop Down 498" hidden="1">
              <a:extLst>
                <a:ext uri="{63B3BB69-23CF-44E3-9099-C40C66FF867C}">
                  <a14:compatExt spid="_x0000_s8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4</xdr:row>
          <xdr:rowOff>190500</xdr:rowOff>
        </xdr:from>
        <xdr:to>
          <xdr:col>1</xdr:col>
          <xdr:colOff>1238250</xdr:colOff>
          <xdr:row>4</xdr:row>
          <xdr:rowOff>428625</xdr:rowOff>
        </xdr:to>
        <xdr:sp macro="" textlink="">
          <xdr:nvSpPr>
            <xdr:cNvPr id="8691" name="Button 499" hidden="1">
              <a:extLst>
                <a:ext uri="{63B3BB69-23CF-44E3-9099-C40C66FF867C}">
                  <a14:compatExt spid="_x0000_s86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</a:rPr>
                <a:t>Copiar e Colar</a:t>
              </a:r>
            </a:p>
          </xdr:txBody>
        </xdr:sp>
        <xdr:clientData fLocksWithSheet="0" fPrintsWithSheet="0"/>
      </xdr:twoCellAnchor>
    </mc:Choice>
    <mc:Fallback/>
  </mc:AlternateContent>
  <xdr:twoCellAnchor editAs="oneCell">
    <xdr:from>
      <xdr:col>0</xdr:col>
      <xdr:colOff>102298</xdr:colOff>
      <xdr:row>4</xdr:row>
      <xdr:rowOff>196206</xdr:rowOff>
    </xdr:from>
    <xdr:to>
      <xdr:col>0</xdr:col>
      <xdr:colOff>1354901</xdr:colOff>
      <xdr:row>4</xdr:row>
      <xdr:rowOff>522405</xdr:rowOff>
    </xdr:to>
    <xdr:sp macro="" textlink="">
      <xdr:nvSpPr>
        <xdr:cNvPr id="46" name="CaixaDeTexto 45"/>
        <xdr:cNvSpPr txBox="1"/>
      </xdr:nvSpPr>
      <xdr:spPr>
        <a:xfrm>
          <a:off x="102298" y="1208237"/>
          <a:ext cx="1252603" cy="326199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/>
            <a:t>Mês Inicial</a:t>
          </a:r>
        </a:p>
      </xdr:txBody>
    </xdr:sp>
    <xdr:clientData/>
  </xdr:twoCellAnchor>
  <xdr:twoCellAnchor editAs="oneCell">
    <xdr:from>
      <xdr:col>0</xdr:col>
      <xdr:colOff>1446236</xdr:colOff>
      <xdr:row>4</xdr:row>
      <xdr:rowOff>196206</xdr:rowOff>
    </xdr:from>
    <xdr:to>
      <xdr:col>1</xdr:col>
      <xdr:colOff>55651</xdr:colOff>
      <xdr:row>4</xdr:row>
      <xdr:rowOff>522405</xdr:rowOff>
    </xdr:to>
    <xdr:sp macro="" textlink="">
      <xdr:nvSpPr>
        <xdr:cNvPr id="47" name="CaixaDeTexto 46"/>
        <xdr:cNvSpPr txBox="1"/>
      </xdr:nvSpPr>
      <xdr:spPr>
        <a:xfrm>
          <a:off x="1446236" y="1208237"/>
          <a:ext cx="1252603" cy="326199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/>
            <a:t>Mês Final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4</xdr:row>
          <xdr:rowOff>542925</xdr:rowOff>
        </xdr:from>
        <xdr:to>
          <xdr:col>1</xdr:col>
          <xdr:colOff>1238250</xdr:colOff>
          <xdr:row>4</xdr:row>
          <xdr:rowOff>781050</xdr:rowOff>
        </xdr:to>
        <xdr:sp macro="" textlink="">
          <xdr:nvSpPr>
            <xdr:cNvPr id="8692" name="Button 500" hidden="1">
              <a:extLst>
                <a:ext uri="{63B3BB69-23CF-44E3-9099-C40C66FF867C}">
                  <a14:compatExt spid="_x0000_s86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</a:rPr>
                <a:t>Limpar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1723159</xdr:colOff>
      <xdr:row>14</xdr:row>
      <xdr:rowOff>0</xdr:rowOff>
    </xdr:from>
    <xdr:ext cx="184731" cy="264560"/>
    <xdr:sp macro="" textlink="">
      <xdr:nvSpPr>
        <xdr:cNvPr id="2" name="CaixaDeTexto 1"/>
        <xdr:cNvSpPr txBox="1"/>
      </xdr:nvSpPr>
      <xdr:spPr>
        <a:xfrm>
          <a:off x="2285134" y="20859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oneCellAnchor>
    <xdr:from>
      <xdr:col>2</xdr:col>
      <xdr:colOff>1723159</xdr:colOff>
      <xdr:row>13</xdr:row>
      <xdr:rowOff>43296</xdr:rowOff>
    </xdr:from>
    <xdr:ext cx="184731" cy="264560"/>
    <xdr:sp macro="" textlink="">
      <xdr:nvSpPr>
        <xdr:cNvPr id="3" name="CaixaDeTexto 2"/>
        <xdr:cNvSpPr txBox="1"/>
      </xdr:nvSpPr>
      <xdr:spPr>
        <a:xfrm>
          <a:off x="2285134" y="192924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oneCellAnchor>
    <xdr:from>
      <xdr:col>2</xdr:col>
      <xdr:colOff>1723159</xdr:colOff>
      <xdr:row>19</xdr:row>
      <xdr:rowOff>43296</xdr:rowOff>
    </xdr:from>
    <xdr:ext cx="184731" cy="264560"/>
    <xdr:sp macro="" textlink="">
      <xdr:nvSpPr>
        <xdr:cNvPr id="4" name="CaixaDeTexto 3"/>
        <xdr:cNvSpPr txBox="1"/>
      </xdr:nvSpPr>
      <xdr:spPr>
        <a:xfrm>
          <a:off x="2285134" y="309129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oneCellAnchor>
    <xdr:from>
      <xdr:col>2</xdr:col>
      <xdr:colOff>1723159</xdr:colOff>
      <xdr:row>15</xdr:row>
      <xdr:rowOff>0</xdr:rowOff>
    </xdr:from>
    <xdr:ext cx="184731" cy="264560"/>
    <xdr:sp macro="" textlink="">
      <xdr:nvSpPr>
        <xdr:cNvPr id="5" name="CaixaDeTexto 4"/>
        <xdr:cNvSpPr txBox="1"/>
      </xdr:nvSpPr>
      <xdr:spPr>
        <a:xfrm>
          <a:off x="2285134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oneCellAnchor>
    <xdr:from>
      <xdr:col>2</xdr:col>
      <xdr:colOff>1723159</xdr:colOff>
      <xdr:row>16</xdr:row>
      <xdr:rowOff>0</xdr:rowOff>
    </xdr:from>
    <xdr:ext cx="184731" cy="264560"/>
    <xdr:sp macro="" textlink="">
      <xdr:nvSpPr>
        <xdr:cNvPr id="6" name="CaixaDeTexto 5"/>
        <xdr:cNvSpPr txBox="1"/>
      </xdr:nvSpPr>
      <xdr:spPr>
        <a:xfrm>
          <a:off x="2285134" y="2476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 editAs="oneCell">
    <xdr:from>
      <xdr:col>0</xdr:col>
      <xdr:colOff>31749</xdr:colOff>
      <xdr:row>1</xdr:row>
      <xdr:rowOff>31743</xdr:rowOff>
    </xdr:from>
    <xdr:to>
      <xdr:col>17</xdr:col>
      <xdr:colOff>179916</xdr:colOff>
      <xdr:row>1</xdr:row>
      <xdr:rowOff>524802</xdr:rowOff>
    </xdr:to>
    <xdr:sp macro="" textlink="">
      <xdr:nvSpPr>
        <xdr:cNvPr id="7" name="Retângulo de cantos arredondados 6"/>
        <xdr:cNvSpPr/>
      </xdr:nvSpPr>
      <xdr:spPr>
        <a:xfrm>
          <a:off x="31749" y="31743"/>
          <a:ext cx="11726334" cy="493059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2000" b="1">
              <a:latin typeface="Arial Rounded MT Bold" panose="020F0704030504030204" pitchFamily="34" charset="0"/>
            </a:rPr>
            <a:t>	AJUSTE DE MIX</a:t>
          </a:r>
        </a:p>
      </xdr:txBody>
    </xdr:sp>
    <xdr:clientData/>
  </xdr:twoCellAnchor>
  <xdr:twoCellAnchor editAs="oneCell">
    <xdr:from>
      <xdr:col>12</xdr:col>
      <xdr:colOff>52917</xdr:colOff>
      <xdr:row>1</xdr:row>
      <xdr:rowOff>96408</xdr:rowOff>
    </xdr:from>
    <xdr:to>
      <xdr:col>15</xdr:col>
      <xdr:colOff>274266</xdr:colOff>
      <xdr:row>1</xdr:row>
      <xdr:rowOff>435727</xdr:rowOff>
    </xdr:to>
    <xdr:grpSp>
      <xdr:nvGrpSpPr>
        <xdr:cNvPr id="8" name="Grupo 7">
          <a:hlinkClick xmlns:r="http://schemas.openxmlformats.org/officeDocument/2006/relationships" r:id="rId1"/>
        </xdr:cNvPr>
        <xdr:cNvGrpSpPr/>
      </xdr:nvGrpSpPr>
      <xdr:grpSpPr>
        <a:xfrm>
          <a:off x="9313333" y="96408"/>
          <a:ext cx="1861766" cy="339319"/>
          <a:chOff x="264370" y="1535692"/>
          <a:chExt cx="2697066" cy="582205"/>
        </a:xfrm>
        <a:scene3d>
          <a:camera prst="orthographicFront"/>
          <a:lightRig rig="flat" dir="t"/>
        </a:scene3d>
      </xdr:grpSpPr>
      <xdr:sp macro="" textlink="">
        <xdr:nvSpPr>
          <xdr:cNvPr id="9" name="Retângulo 8">
            <a:hlinkClick xmlns:r="http://schemas.openxmlformats.org/officeDocument/2006/relationships" r:id="rId2"/>
          </xdr:cNvPr>
          <xdr:cNvSpPr/>
        </xdr:nvSpPr>
        <xdr:spPr>
          <a:xfrm>
            <a:off x="264370" y="1535692"/>
            <a:ext cx="2208564" cy="582205"/>
          </a:xfrm>
          <a:prstGeom prst="rect">
            <a:avLst/>
          </a:prstGeom>
          <a:sp3d prstMaterial="plastic">
            <a:bevelT w="120900" h="88900"/>
            <a:bevelB w="88900" h="31750" prst="angle"/>
          </a:sp3d>
        </xdr:spPr>
        <xdr:style>
          <a:lnRef idx="0">
            <a:schemeClr val="lt1">
              <a:hueOff val="0"/>
              <a:satOff val="0"/>
              <a:lumOff val="0"/>
              <a:alphaOff val="0"/>
            </a:schemeClr>
          </a:lnRef>
          <a:fillRef idx="3">
            <a:schemeClr val="accent1">
              <a:hueOff val="0"/>
              <a:satOff val="0"/>
              <a:lumOff val="0"/>
              <a:alphaOff val="0"/>
            </a:schemeClr>
          </a:fillRef>
          <a:effectRef idx="2">
            <a:schemeClr val="accent1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</xdr:sp>
      <xdr:sp macro="" textlink="">
        <xdr:nvSpPr>
          <xdr:cNvPr id="10" name="Retângulo 9">
            <a:hlinkClick xmlns:r="http://schemas.openxmlformats.org/officeDocument/2006/relationships" r:id="rId1"/>
          </xdr:cNvPr>
          <xdr:cNvSpPr/>
        </xdr:nvSpPr>
        <xdr:spPr>
          <a:xfrm>
            <a:off x="264370" y="1535692"/>
            <a:ext cx="2697066" cy="582205"/>
          </a:xfrm>
          <a:prstGeom prst="rect">
            <a:avLst/>
          </a:prstGeom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spcFirstLastPara="0" vert="horz" wrap="square" lIns="50800" tIns="50800" rIns="579926" bIns="50800" numCol="1" spcCol="1270" anchor="ctr" anchorCtr="0">
            <a:noAutofit/>
            <a:sp3d extrusionH="57150">
              <a:bevelT w="38100" h="38100"/>
            </a:sp3d>
          </a:bodyPr>
          <a:lstStyle/>
          <a:p>
            <a:pPr lvl="0" algn="ctr" defTabSz="8890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1400" b="1" kern="1200"/>
              <a:t>Simulação</a:t>
            </a:r>
            <a:r>
              <a:rPr lang="pt-BR" sz="1400" b="1" kern="1200" baseline="0"/>
              <a:t> BP</a:t>
            </a:r>
            <a:endParaRPr lang="pt-BR" sz="1400" b="1" kern="1200"/>
          </a:p>
        </xdr:txBody>
      </xdr:sp>
    </xdr:grpSp>
    <xdr:clientData/>
  </xdr:twoCellAnchor>
  <xdr:twoCellAnchor editAs="oneCell">
    <xdr:from>
      <xdr:col>14</xdr:col>
      <xdr:colOff>497416</xdr:colOff>
      <xdr:row>1</xdr:row>
      <xdr:rowOff>10583</xdr:rowOff>
    </xdr:from>
    <xdr:to>
      <xdr:col>15</xdr:col>
      <xdr:colOff>566067</xdr:colOff>
      <xdr:row>1</xdr:row>
      <xdr:rowOff>543383</xdr:rowOff>
    </xdr:to>
    <xdr:sp macro="" textlink="">
      <xdr:nvSpPr>
        <xdr:cNvPr id="12" name="Elipse 11">
          <a:hlinkClick xmlns:r="http://schemas.openxmlformats.org/officeDocument/2006/relationships" r:id="rId1"/>
        </xdr:cNvPr>
        <xdr:cNvSpPr/>
      </xdr:nvSpPr>
      <xdr:spPr>
        <a:xfrm>
          <a:off x="10858499" y="10583"/>
          <a:ext cx="608401" cy="532800"/>
        </a:xfrm>
        <a:prstGeom prst="ellipse">
          <a:avLst/>
        </a:prstGeom>
        <a:blipFill rotWithShape="0">
          <a:blip xmlns:r="http://schemas.openxmlformats.org/officeDocument/2006/relationships" r:embed="rId3"/>
          <a:stretch>
            <a:fillRect/>
          </a:stretch>
        </a:blipFill>
        <a:scene3d>
          <a:camera prst="orthographicFront"/>
          <a:lightRig rig="flat" dir="t"/>
        </a:scene3d>
        <a:sp3d z="190500" extrusionH="12700" prstMaterial="plastic">
          <a:bevelT w="50800" h="50800"/>
        </a:sp3d>
      </xdr:spPr>
      <xdr:style>
        <a:lnRef idx="1">
          <a:schemeClr val="accent1">
            <a:hueOff val="0"/>
            <a:satOff val="0"/>
            <a:lumOff val="0"/>
            <a:alphaOff val="0"/>
          </a:schemeClr>
        </a:lnRef>
        <a:fillRef idx="1">
          <a:scrgbClr r="0" g="0" b="0"/>
        </a:fillRef>
        <a:effectRef idx="2">
          <a:schemeClr val="lt1"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oneCell">
    <xdr:from>
      <xdr:col>2</xdr:col>
      <xdr:colOff>21167</xdr:colOff>
      <xdr:row>1</xdr:row>
      <xdr:rowOff>52917</xdr:rowOff>
    </xdr:from>
    <xdr:to>
      <xdr:col>2</xdr:col>
      <xdr:colOff>445271</xdr:colOff>
      <xdr:row>1</xdr:row>
      <xdr:rowOff>484917</xdr:rowOff>
    </xdr:to>
    <xdr:pic>
      <xdr:nvPicPr>
        <xdr:cNvPr id="14" name="Imagem 13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667" y="52917"/>
          <a:ext cx="424104" cy="432000"/>
        </a:xfrm>
        <a:prstGeom prst="rect">
          <a:avLst/>
        </a:prstGeom>
        <a:scene3d>
          <a:camera prst="orthographicFront"/>
          <a:lightRig rig="threePt" dir="t"/>
        </a:scene3d>
        <a:sp3d/>
      </xdr:spPr>
    </xdr:pic>
    <xdr:clientData/>
  </xdr:twoCellAnchor>
  <xdr:oneCellAnchor>
    <xdr:from>
      <xdr:col>2</xdr:col>
      <xdr:colOff>1723159</xdr:colOff>
      <xdr:row>13</xdr:row>
      <xdr:rowOff>0</xdr:rowOff>
    </xdr:from>
    <xdr:ext cx="184731" cy="264560"/>
    <xdr:sp macro="" textlink="">
      <xdr:nvSpPr>
        <xdr:cNvPr id="19" name="CaixaDeTexto 18"/>
        <xdr:cNvSpPr txBox="1"/>
      </xdr:nvSpPr>
      <xdr:spPr>
        <a:xfrm>
          <a:off x="2285134" y="20859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oneCellAnchor>
    <xdr:from>
      <xdr:col>2</xdr:col>
      <xdr:colOff>1723159</xdr:colOff>
      <xdr:row>12</xdr:row>
      <xdr:rowOff>43296</xdr:rowOff>
    </xdr:from>
    <xdr:ext cx="184731" cy="264560"/>
    <xdr:sp macro="" textlink="">
      <xdr:nvSpPr>
        <xdr:cNvPr id="20" name="CaixaDeTexto 19"/>
        <xdr:cNvSpPr txBox="1"/>
      </xdr:nvSpPr>
      <xdr:spPr>
        <a:xfrm>
          <a:off x="2285134" y="192924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oneCellAnchor>
    <xdr:from>
      <xdr:col>2</xdr:col>
      <xdr:colOff>1723159</xdr:colOff>
      <xdr:row>17</xdr:row>
      <xdr:rowOff>43296</xdr:rowOff>
    </xdr:from>
    <xdr:ext cx="184731" cy="264560"/>
    <xdr:sp macro="" textlink="">
      <xdr:nvSpPr>
        <xdr:cNvPr id="21" name="CaixaDeTexto 20"/>
        <xdr:cNvSpPr txBox="1"/>
      </xdr:nvSpPr>
      <xdr:spPr>
        <a:xfrm>
          <a:off x="2285134" y="291032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oneCellAnchor>
    <xdr:from>
      <xdr:col>2</xdr:col>
      <xdr:colOff>1723159</xdr:colOff>
      <xdr:row>14</xdr:row>
      <xdr:rowOff>0</xdr:rowOff>
    </xdr:from>
    <xdr:ext cx="184731" cy="264560"/>
    <xdr:sp macro="" textlink="">
      <xdr:nvSpPr>
        <xdr:cNvPr id="22" name="CaixaDeTexto 21"/>
        <xdr:cNvSpPr txBox="1"/>
      </xdr:nvSpPr>
      <xdr:spPr>
        <a:xfrm>
          <a:off x="2285134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oneCellAnchor>
    <xdr:from>
      <xdr:col>2</xdr:col>
      <xdr:colOff>1723159</xdr:colOff>
      <xdr:row>14</xdr:row>
      <xdr:rowOff>0</xdr:rowOff>
    </xdr:from>
    <xdr:ext cx="184731" cy="264560"/>
    <xdr:sp macro="" textlink="">
      <xdr:nvSpPr>
        <xdr:cNvPr id="23" name="CaixaDeTexto 22"/>
        <xdr:cNvSpPr txBox="1"/>
      </xdr:nvSpPr>
      <xdr:spPr>
        <a:xfrm>
          <a:off x="2285134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17</xdr:row>
      <xdr:rowOff>190499</xdr:rowOff>
    </xdr:from>
    <xdr:to>
      <xdr:col>4</xdr:col>
      <xdr:colOff>295275</xdr:colOff>
      <xdr:row>31</xdr:row>
      <xdr:rowOff>38100</xdr:rowOff>
    </xdr:to>
    <xdr:sp macro="" textlink="">
      <xdr:nvSpPr>
        <xdr:cNvPr id="22" name="CaixaDeTexto 21"/>
        <xdr:cNvSpPr txBox="1"/>
      </xdr:nvSpPr>
      <xdr:spPr>
        <a:xfrm>
          <a:off x="304800" y="3428999"/>
          <a:ext cx="2428875" cy="251460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Na tela inicial estão</a:t>
          </a:r>
          <a:r>
            <a:rPr lang="pt-B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pt-B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disponíveis</a:t>
          </a:r>
          <a:r>
            <a:rPr lang="pt-B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dois </a:t>
          </a:r>
          <a:r>
            <a:rPr lang="pt-B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botões de acesso, "Simulacão BP",</a:t>
          </a:r>
          <a:r>
            <a:rPr lang="pt-B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</a:t>
          </a:r>
          <a:r>
            <a:rPr lang="pt-B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Ajustes de Mix" e "Analítico</a:t>
          </a:r>
          <a:r>
            <a:rPr lang="pt-B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de Vendas"</a:t>
          </a:r>
          <a:r>
            <a:rPr lang="pt-B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  <a:endParaRPr lang="pt-BR">
            <a:effectLst/>
          </a:endParaRPr>
        </a:p>
        <a:p>
          <a:r>
            <a:rPr lang="pt-BR" sz="1100">
              <a:solidFill>
                <a:schemeClr val="dk1"/>
              </a:solidFill>
              <a:effectLst/>
              <a:latin typeface="Agency FB"/>
              <a:ea typeface="+mn-ea"/>
              <a:cs typeface="+mn-cs"/>
            </a:rPr>
            <a:t>-</a:t>
          </a:r>
          <a:r>
            <a:rPr lang="pt-BR" sz="1100" baseline="0">
              <a:solidFill>
                <a:schemeClr val="dk1"/>
              </a:solidFill>
              <a:effectLst/>
              <a:latin typeface="Agency FB"/>
              <a:ea typeface="+mn-ea"/>
              <a:cs typeface="+mn-cs"/>
            </a:rPr>
            <a:t> </a:t>
          </a:r>
          <a:r>
            <a:rPr lang="pt-B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 Simulador BP é formulário onde se deverá preencher a maior parte das informações, tais como nº de vendedores, dias útes, custo técnico, encargos...</a:t>
          </a:r>
          <a:endParaRPr lang="pt-BR">
            <a:effectLst/>
          </a:endParaRPr>
        </a:p>
        <a:p>
          <a:r>
            <a:rPr lang="pt-B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Ajustes de Mix é o formulário onde apenas deve-se preencher o percentual dos mixes de produtos.</a:t>
          </a:r>
        </a:p>
        <a:p>
          <a:endParaRPr lang="pt-BR">
            <a:effectLst/>
          </a:endParaRPr>
        </a:p>
        <a:p>
          <a:r>
            <a:rPr lang="pt-BR" sz="1100" u="sng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Começar pelo Simulador BP</a:t>
          </a:r>
          <a:endParaRPr lang="pt-BR">
            <a:effectLst/>
          </a:endParaRPr>
        </a:p>
        <a:p>
          <a:endParaRPr lang="pt-BR" sz="1100" baseline="0"/>
        </a:p>
        <a:p>
          <a:endParaRPr lang="pt-BR" sz="1100" baseline="0"/>
        </a:p>
        <a:p>
          <a:endParaRPr lang="pt-BR" sz="1100" baseline="0"/>
        </a:p>
      </xdr:txBody>
    </xdr:sp>
    <xdr:clientData/>
  </xdr:twoCellAnchor>
  <xdr:twoCellAnchor>
    <xdr:from>
      <xdr:col>0</xdr:col>
      <xdr:colOff>33618</xdr:colOff>
      <xdr:row>0</xdr:row>
      <xdr:rowOff>42332</xdr:rowOff>
    </xdr:from>
    <xdr:to>
      <xdr:col>22</xdr:col>
      <xdr:colOff>179294</xdr:colOff>
      <xdr:row>2</xdr:row>
      <xdr:rowOff>154391</xdr:rowOff>
    </xdr:to>
    <xdr:sp macro="" textlink="">
      <xdr:nvSpPr>
        <xdr:cNvPr id="23" name="Retângulo de cantos arredondados 22"/>
        <xdr:cNvSpPr/>
      </xdr:nvSpPr>
      <xdr:spPr>
        <a:xfrm>
          <a:off x="33618" y="42332"/>
          <a:ext cx="13556876" cy="493059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2000" b="1">
              <a:latin typeface="Arial Rounded MT Bold" panose="020F0704030504030204" pitchFamily="34" charset="0"/>
            </a:rPr>
            <a:t>	Passo a Passo</a:t>
          </a:r>
          <a:r>
            <a:rPr lang="pt-BR" sz="2000" b="1" baseline="0">
              <a:latin typeface="Arial Rounded MT Bold" panose="020F0704030504030204" pitchFamily="34" charset="0"/>
            </a:rPr>
            <a:t> </a:t>
          </a:r>
          <a:endParaRPr lang="pt-BR" sz="2000" b="1">
            <a:latin typeface="Arial Rounded MT Bold" panose="020F0704030504030204" pitchFamily="34" charset="0"/>
          </a:endParaRPr>
        </a:p>
      </xdr:txBody>
    </xdr:sp>
    <xdr:clientData/>
  </xdr:twoCellAnchor>
  <xdr:twoCellAnchor>
    <xdr:from>
      <xdr:col>0</xdr:col>
      <xdr:colOff>313765</xdr:colOff>
      <xdr:row>6</xdr:row>
      <xdr:rowOff>44824</xdr:rowOff>
    </xdr:from>
    <xdr:to>
      <xdr:col>15</xdr:col>
      <xdr:colOff>44823</xdr:colOff>
      <xdr:row>14</xdr:row>
      <xdr:rowOff>84714</xdr:rowOff>
    </xdr:to>
    <xdr:sp macro="" textlink="">
      <xdr:nvSpPr>
        <xdr:cNvPr id="24" name="CaixaDeTexto 2"/>
        <xdr:cNvSpPr txBox="1"/>
      </xdr:nvSpPr>
      <xdr:spPr>
        <a:xfrm>
          <a:off x="313765" y="1187824"/>
          <a:ext cx="8807823" cy="1563890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just"/>
          <a:r>
            <a:rPr lang="pt-BR" sz="2000" b="1"/>
            <a:t>Objetivo:</a:t>
          </a:r>
        </a:p>
        <a:p>
          <a:pPr algn="just"/>
          <a:r>
            <a:rPr lang="pt-BR" sz="1400"/>
            <a:t>	</a:t>
          </a:r>
        </a:p>
        <a:p>
          <a:pPr algn="just"/>
          <a:r>
            <a:rPr lang="pt-BR" sz="1400"/>
            <a:t>A ferramenta demonstra de forma completa simulações de investimentos versus Mix de produtos mais projetos, trazendo como resultado</a:t>
          </a:r>
          <a:r>
            <a:rPr lang="pt-BR" sz="1400" kern="0">
              <a:solidFill>
                <a:srgbClr val="000000"/>
              </a:solidFill>
              <a:cs typeface="Arial" pitchFamily="34" charset="0"/>
            </a:rPr>
            <a:t> margem bruta, fluxo de caixa,</a:t>
          </a:r>
          <a:r>
            <a:rPr lang="pt-BR" sz="1400" kern="0" baseline="0">
              <a:solidFill>
                <a:srgbClr val="000000"/>
              </a:solidFill>
              <a:cs typeface="Arial" pitchFamily="34" charset="0"/>
            </a:rPr>
            <a:t> </a:t>
          </a:r>
          <a:r>
            <a:rPr lang="pt-BR" sz="1400" kern="0">
              <a:solidFill>
                <a:srgbClr val="000000"/>
              </a:solidFill>
              <a:cs typeface="Arial" pitchFamily="34" charset="0"/>
            </a:rPr>
            <a:t>ticket</a:t>
          </a:r>
          <a:r>
            <a:rPr lang="pt-BR" sz="1400" kern="0" baseline="0">
              <a:solidFill>
                <a:srgbClr val="000000"/>
              </a:solidFill>
              <a:cs typeface="Arial" pitchFamily="34" charset="0"/>
            </a:rPr>
            <a:t> médio</a:t>
          </a:r>
          <a:r>
            <a:rPr lang="pt-BR" sz="1400" kern="1200" baseline="0">
              <a:solidFill>
                <a:schemeClr val="tx1"/>
              </a:solidFill>
              <a:cs typeface="+mn-cs"/>
            </a:rPr>
            <a:t>, ponto equilíbrio, payback, investimento inicial dentre outros.</a:t>
          </a:r>
          <a:endParaRPr lang="pt-BR" sz="1400"/>
        </a:p>
        <a:p>
          <a:pPr algn="just"/>
          <a:endParaRPr lang="pt-BR"/>
        </a:p>
      </xdr:txBody>
    </xdr:sp>
    <xdr:clientData/>
  </xdr:twoCellAnchor>
  <xdr:twoCellAnchor>
    <xdr:from>
      <xdr:col>6</xdr:col>
      <xdr:colOff>0</xdr:colOff>
      <xdr:row>21</xdr:row>
      <xdr:rowOff>112059</xdr:rowOff>
    </xdr:from>
    <xdr:to>
      <xdr:col>6</xdr:col>
      <xdr:colOff>381000</xdr:colOff>
      <xdr:row>21</xdr:row>
      <xdr:rowOff>112059</xdr:rowOff>
    </xdr:to>
    <xdr:cxnSp macro="">
      <xdr:nvCxnSpPr>
        <xdr:cNvPr id="26" name="Conector de seta reta 25"/>
        <xdr:cNvCxnSpPr/>
      </xdr:nvCxnSpPr>
      <xdr:spPr>
        <a:xfrm>
          <a:off x="3657600" y="4112559"/>
          <a:ext cx="381000" cy="0"/>
        </a:xfrm>
        <a:prstGeom prst="straightConnector1">
          <a:avLst/>
        </a:prstGeom>
        <a:ln>
          <a:solidFill>
            <a:srgbClr val="FF0000"/>
          </a:solidFill>
          <a:tailEnd type="arrow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0</xdr:col>
      <xdr:colOff>279400</xdr:colOff>
      <xdr:row>35</xdr:row>
      <xdr:rowOff>79242</xdr:rowOff>
    </xdr:from>
    <xdr:to>
      <xdr:col>4</xdr:col>
      <xdr:colOff>269875</xdr:colOff>
      <xdr:row>41</xdr:row>
      <xdr:rowOff>88900</xdr:rowOff>
    </xdr:to>
    <xdr:sp macro="" textlink="">
      <xdr:nvSpPr>
        <xdr:cNvPr id="27" name="CaixaDeTexto 26"/>
        <xdr:cNvSpPr txBox="1"/>
      </xdr:nvSpPr>
      <xdr:spPr>
        <a:xfrm>
          <a:off x="279400" y="6556242"/>
          <a:ext cx="2428875" cy="115265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Nos</a:t>
          </a:r>
          <a:r>
            <a:rPr lang="pt-B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2 acessos possuem campos específicos para o preenchimento. Esses campos estão com a cor "amarelo opaco", os demais campos que estão em cinza ou branco não podem ser preenchidos.</a:t>
          </a:r>
          <a:endParaRPr lang="pt-BR" sz="1100" baseline="0"/>
        </a:p>
        <a:p>
          <a:endParaRPr lang="pt-BR" sz="1100" baseline="0"/>
        </a:p>
        <a:p>
          <a:endParaRPr lang="pt-BR" sz="1100" baseline="0"/>
        </a:p>
      </xdr:txBody>
    </xdr:sp>
    <xdr:clientData/>
  </xdr:twoCellAnchor>
  <xdr:twoCellAnchor>
    <xdr:from>
      <xdr:col>3</xdr:col>
      <xdr:colOff>258548</xdr:colOff>
      <xdr:row>30</xdr:row>
      <xdr:rowOff>86819</xdr:rowOff>
    </xdr:from>
    <xdr:to>
      <xdr:col>4</xdr:col>
      <xdr:colOff>56841</xdr:colOff>
      <xdr:row>30</xdr:row>
      <xdr:rowOff>86819</xdr:rowOff>
    </xdr:to>
    <xdr:cxnSp macro="">
      <xdr:nvCxnSpPr>
        <xdr:cNvPr id="28" name="Conector reto 27"/>
        <xdr:cNvCxnSpPr/>
      </xdr:nvCxnSpPr>
      <xdr:spPr>
        <a:xfrm>
          <a:off x="2097287" y="5801819"/>
          <a:ext cx="411206" cy="0"/>
        </a:xfrm>
        <a:prstGeom prst="line">
          <a:avLst/>
        </a:prstGeom>
        <a:ln>
          <a:solidFill>
            <a:srgbClr val="FF0000"/>
          </a:solidFill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 editAs="oneCell">
    <xdr:from>
      <xdr:col>4</xdr:col>
      <xdr:colOff>295275</xdr:colOff>
      <xdr:row>35</xdr:row>
      <xdr:rowOff>79242</xdr:rowOff>
    </xdr:from>
    <xdr:to>
      <xdr:col>13</xdr:col>
      <xdr:colOff>597906</xdr:colOff>
      <xdr:row>51</xdr:row>
      <xdr:rowOff>12700</xdr:rowOff>
    </xdr:to>
    <xdr:pic>
      <xdr:nvPicPr>
        <xdr:cNvPr id="30" name="Imagem 29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3268" t="17911" r="54863" b="47306"/>
        <a:stretch/>
      </xdr:blipFill>
      <xdr:spPr>
        <a:xfrm>
          <a:off x="2733675" y="6556242"/>
          <a:ext cx="5789031" cy="2981458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>
    <xdr:from>
      <xdr:col>9</xdr:col>
      <xdr:colOff>266700</xdr:colOff>
      <xdr:row>43</xdr:row>
      <xdr:rowOff>12700</xdr:rowOff>
    </xdr:from>
    <xdr:to>
      <xdr:col>13</xdr:col>
      <xdr:colOff>571500</xdr:colOff>
      <xdr:row>46</xdr:row>
      <xdr:rowOff>0</xdr:rowOff>
    </xdr:to>
    <xdr:sp macro="" textlink="">
      <xdr:nvSpPr>
        <xdr:cNvPr id="31" name="Retângulo de cantos arredondados 30"/>
        <xdr:cNvSpPr/>
      </xdr:nvSpPr>
      <xdr:spPr>
        <a:xfrm>
          <a:off x="5753100" y="8013700"/>
          <a:ext cx="2743200" cy="558800"/>
        </a:xfrm>
        <a:prstGeom prst="round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282575</xdr:colOff>
      <xdr:row>47</xdr:row>
      <xdr:rowOff>88900</xdr:rowOff>
    </xdr:from>
    <xdr:to>
      <xdr:col>13</xdr:col>
      <xdr:colOff>587375</xdr:colOff>
      <xdr:row>48</xdr:row>
      <xdr:rowOff>101600</xdr:rowOff>
    </xdr:to>
    <xdr:sp macro="" textlink="">
      <xdr:nvSpPr>
        <xdr:cNvPr id="32" name="Retângulo de cantos arredondados 31"/>
        <xdr:cNvSpPr/>
      </xdr:nvSpPr>
      <xdr:spPr>
        <a:xfrm>
          <a:off x="5768975" y="8851900"/>
          <a:ext cx="2743200" cy="203200"/>
        </a:xfrm>
        <a:prstGeom prst="round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279400</xdr:colOff>
      <xdr:row>51</xdr:row>
      <xdr:rowOff>165100</xdr:rowOff>
    </xdr:from>
    <xdr:to>
      <xdr:col>4</xdr:col>
      <xdr:colOff>269875</xdr:colOff>
      <xdr:row>57</xdr:row>
      <xdr:rowOff>174758</xdr:rowOff>
    </xdr:to>
    <xdr:sp macro="" textlink="">
      <xdr:nvSpPr>
        <xdr:cNvPr id="33" name="CaixaDeTexto 32"/>
        <xdr:cNvSpPr txBox="1"/>
      </xdr:nvSpPr>
      <xdr:spPr>
        <a:xfrm>
          <a:off x="279400" y="9690100"/>
          <a:ext cx="2428875" cy="115265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 Simulador</a:t>
          </a:r>
          <a:r>
            <a:rPr lang="pt-B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BP deverá ser preenchido com informações mês a mês. A coluna referente ao mês pode ser localizada no topo da página.</a:t>
          </a:r>
          <a:endParaRPr lang="pt-BR" sz="1100" baseline="0"/>
        </a:p>
        <a:p>
          <a:endParaRPr lang="pt-BR" sz="1100" baseline="0"/>
        </a:p>
        <a:p>
          <a:endParaRPr lang="pt-BR" sz="1100" baseline="0"/>
        </a:p>
      </xdr:txBody>
    </xdr:sp>
    <xdr:clientData/>
  </xdr:twoCellAnchor>
  <xdr:twoCellAnchor editAs="oneCell">
    <xdr:from>
      <xdr:col>4</xdr:col>
      <xdr:colOff>295275</xdr:colOff>
      <xdr:row>51</xdr:row>
      <xdr:rowOff>165100</xdr:rowOff>
    </xdr:from>
    <xdr:to>
      <xdr:col>13</xdr:col>
      <xdr:colOff>597906</xdr:colOff>
      <xdr:row>67</xdr:row>
      <xdr:rowOff>98558</xdr:rowOff>
    </xdr:to>
    <xdr:pic>
      <xdr:nvPicPr>
        <xdr:cNvPr id="34" name="Imagem 33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3268" t="17911" r="54863" b="47306"/>
        <a:stretch/>
      </xdr:blipFill>
      <xdr:spPr>
        <a:xfrm>
          <a:off x="2744561" y="9839779"/>
          <a:ext cx="5813524" cy="2981458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>
    <xdr:from>
      <xdr:col>9</xdr:col>
      <xdr:colOff>139700</xdr:colOff>
      <xdr:row>55</xdr:row>
      <xdr:rowOff>114300</xdr:rowOff>
    </xdr:from>
    <xdr:to>
      <xdr:col>13</xdr:col>
      <xdr:colOff>584199</xdr:colOff>
      <xdr:row>57</xdr:row>
      <xdr:rowOff>0</xdr:rowOff>
    </xdr:to>
    <xdr:sp macro="" textlink="">
      <xdr:nvSpPr>
        <xdr:cNvPr id="35" name="Retângulo de cantos arredondados 34"/>
        <xdr:cNvSpPr/>
      </xdr:nvSpPr>
      <xdr:spPr>
        <a:xfrm>
          <a:off x="5626100" y="10401300"/>
          <a:ext cx="2882899" cy="266700"/>
        </a:xfrm>
        <a:prstGeom prst="round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279400</xdr:colOff>
      <xdr:row>68</xdr:row>
      <xdr:rowOff>50800</xdr:rowOff>
    </xdr:from>
    <xdr:to>
      <xdr:col>4</xdr:col>
      <xdr:colOff>269875</xdr:colOff>
      <xdr:row>76</xdr:row>
      <xdr:rowOff>68036</xdr:rowOff>
    </xdr:to>
    <xdr:sp macro="" textlink="">
      <xdr:nvSpPr>
        <xdr:cNvPr id="36" name="CaixaDeTexto 35"/>
        <xdr:cNvSpPr txBox="1"/>
      </xdr:nvSpPr>
      <xdr:spPr>
        <a:xfrm>
          <a:off x="279400" y="12963979"/>
          <a:ext cx="2439761" cy="15412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Os primeiros campos que serão preenchidos são referentes a folha.</a:t>
          </a:r>
        </a:p>
        <a:p>
          <a:r>
            <a:rPr lang="pt-B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Inicia-se com o preenchemento do nº de vendedores, salário fixo e RVV ;</a:t>
          </a:r>
          <a:endParaRPr lang="pt-BR" sz="1100" u="none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u="non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Preencher tabém a produtividade média dos vendedores e a quantidade de dias úteis do mês conrrespondente no campo "QTDE. DIAS ÚTEIS".</a:t>
          </a:r>
        </a:p>
        <a:p>
          <a:endParaRPr lang="pt-BR" sz="1100" u="none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pt-BR" sz="1100" baseline="0"/>
        </a:p>
        <a:p>
          <a:endParaRPr lang="pt-BR" sz="1100" baseline="0"/>
        </a:p>
      </xdr:txBody>
    </xdr:sp>
    <xdr:clientData/>
  </xdr:twoCellAnchor>
  <xdr:twoCellAnchor>
    <xdr:from>
      <xdr:col>0</xdr:col>
      <xdr:colOff>279400</xdr:colOff>
      <xdr:row>84</xdr:row>
      <xdr:rowOff>151384</xdr:rowOff>
    </xdr:from>
    <xdr:to>
      <xdr:col>4</xdr:col>
      <xdr:colOff>269875</xdr:colOff>
      <xdr:row>88</xdr:row>
      <xdr:rowOff>89647</xdr:rowOff>
    </xdr:to>
    <xdr:sp macro="" textlink="">
      <xdr:nvSpPr>
        <xdr:cNvPr id="41" name="CaixaDeTexto 40"/>
        <xdr:cNvSpPr txBox="1"/>
      </xdr:nvSpPr>
      <xdr:spPr>
        <a:xfrm>
          <a:off x="279400" y="16915384"/>
          <a:ext cx="2428875" cy="70026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aseline="0"/>
            <a:t>Preencher os campos de quantidade, RVV e salário para os demais cargos presentes na empresa.</a:t>
          </a:r>
        </a:p>
        <a:p>
          <a:endParaRPr lang="pt-BR" sz="1100" baseline="0"/>
        </a:p>
      </xdr:txBody>
    </xdr:sp>
    <xdr:clientData/>
  </xdr:twoCellAnchor>
  <xdr:twoCellAnchor editAs="oneCell">
    <xdr:from>
      <xdr:col>4</xdr:col>
      <xdr:colOff>295275</xdr:colOff>
      <xdr:row>84</xdr:row>
      <xdr:rowOff>151384</xdr:rowOff>
    </xdr:from>
    <xdr:to>
      <xdr:col>14</xdr:col>
      <xdr:colOff>547007</xdr:colOff>
      <xdr:row>107</xdr:row>
      <xdr:rowOff>149683</xdr:rowOff>
    </xdr:to>
    <xdr:pic>
      <xdr:nvPicPr>
        <xdr:cNvPr id="42" name="Imagem 41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5035" t="37504" r="48860" b="11399"/>
        <a:stretch/>
      </xdr:blipFill>
      <xdr:spPr>
        <a:xfrm>
          <a:off x="2733675" y="16915384"/>
          <a:ext cx="6347732" cy="4379799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>
    <xdr:from>
      <xdr:col>0</xdr:col>
      <xdr:colOff>304800</xdr:colOff>
      <xdr:row>108</xdr:row>
      <xdr:rowOff>123265</xdr:rowOff>
    </xdr:from>
    <xdr:to>
      <xdr:col>4</xdr:col>
      <xdr:colOff>295275</xdr:colOff>
      <xdr:row>112</xdr:row>
      <xdr:rowOff>176893</xdr:rowOff>
    </xdr:to>
    <xdr:sp macro="" textlink="">
      <xdr:nvSpPr>
        <xdr:cNvPr id="43" name="CaixaDeTexto 42"/>
        <xdr:cNvSpPr txBox="1"/>
      </xdr:nvSpPr>
      <xdr:spPr>
        <a:xfrm>
          <a:off x="304800" y="20656444"/>
          <a:ext cx="2439761" cy="81562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aseline="0"/>
            <a:t>Nessa etapa iremos preencher o mix de produtos.</a:t>
          </a:r>
        </a:p>
        <a:p>
          <a:r>
            <a:rPr lang="pt-BR" sz="1100" baseline="0"/>
            <a:t>Selecionar o mês em que se deseja que o mês seja preenchido</a:t>
          </a:r>
        </a:p>
        <a:p>
          <a:endParaRPr lang="pt-BR" sz="1100" baseline="0"/>
        </a:p>
        <a:p>
          <a:endParaRPr lang="pt-BR" sz="1100" baseline="0"/>
        </a:p>
      </xdr:txBody>
    </xdr:sp>
    <xdr:clientData/>
  </xdr:twoCellAnchor>
  <xdr:twoCellAnchor>
    <xdr:from>
      <xdr:col>0</xdr:col>
      <xdr:colOff>304800</xdr:colOff>
      <xdr:row>159</xdr:row>
      <xdr:rowOff>100253</xdr:rowOff>
    </xdr:from>
    <xdr:to>
      <xdr:col>4</xdr:col>
      <xdr:colOff>295275</xdr:colOff>
      <xdr:row>164</xdr:row>
      <xdr:rowOff>30617</xdr:rowOff>
    </xdr:to>
    <xdr:sp macro="" textlink="">
      <xdr:nvSpPr>
        <xdr:cNvPr id="46" name="CaixaDeTexto 45"/>
        <xdr:cNvSpPr txBox="1"/>
      </xdr:nvSpPr>
      <xdr:spPr>
        <a:xfrm>
          <a:off x="304800" y="30348932"/>
          <a:ext cx="2439761" cy="88286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aseline="0"/>
            <a:t>Após o preenchimento de todos os campos, clicar no botão "Simulador BP" localizado no topo da página.</a:t>
          </a:r>
        </a:p>
        <a:p>
          <a:endParaRPr lang="pt-BR" sz="1100" baseline="0"/>
        </a:p>
        <a:p>
          <a:endParaRPr lang="pt-BR" sz="1100" baseline="0"/>
        </a:p>
      </xdr:txBody>
    </xdr:sp>
    <xdr:clientData/>
  </xdr:twoCellAnchor>
  <xdr:twoCellAnchor>
    <xdr:from>
      <xdr:col>0</xdr:col>
      <xdr:colOff>304800</xdr:colOff>
      <xdr:row>136</xdr:row>
      <xdr:rowOff>156885</xdr:rowOff>
    </xdr:from>
    <xdr:to>
      <xdr:col>4</xdr:col>
      <xdr:colOff>295275</xdr:colOff>
      <xdr:row>146</xdr:row>
      <xdr:rowOff>27214</xdr:rowOff>
    </xdr:to>
    <xdr:sp macro="" textlink="">
      <xdr:nvSpPr>
        <xdr:cNvPr id="48" name="CaixaDeTexto 47"/>
        <xdr:cNvSpPr txBox="1"/>
      </xdr:nvSpPr>
      <xdr:spPr>
        <a:xfrm>
          <a:off x="304800" y="26024064"/>
          <a:ext cx="2439761" cy="177532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aseline="0"/>
            <a:t>Preencher o % de mix em "Ajustar MIX" e % do produdo correspondente sobre a quantidade de novos domicílios.</a:t>
          </a:r>
        </a:p>
        <a:p>
          <a:endParaRPr lang="pt-BR" sz="1100" baseline="0"/>
        </a:p>
        <a:p>
          <a:r>
            <a:rPr lang="pt-BR" sz="1100" baseline="0"/>
            <a:t>Ex:</a:t>
          </a:r>
        </a:p>
        <a:p>
          <a:r>
            <a:rPr lang="pt-BR" sz="1100" baseline="0"/>
            <a:t>% de TV: 10% (corresponde à 100 TVs)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aseline="0"/>
            <a:t>TOP HD MAX: 5% </a:t>
          </a:r>
          <a:r>
            <a:rPr lang="pt-B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(corresponde à 5 TVs TOP HD MAX)</a:t>
          </a:r>
          <a:endParaRPr lang="pt-BR" sz="1100" baseline="0"/>
        </a:p>
        <a:p>
          <a:endParaRPr lang="pt-BR" sz="1100" baseline="0"/>
        </a:p>
        <a:p>
          <a:endParaRPr lang="pt-BR" sz="1100" baseline="0"/>
        </a:p>
        <a:p>
          <a:endParaRPr lang="pt-BR" sz="1100" baseline="0"/>
        </a:p>
      </xdr:txBody>
    </xdr:sp>
    <xdr:clientData/>
  </xdr:twoCellAnchor>
  <xdr:twoCellAnchor>
    <xdr:from>
      <xdr:col>0</xdr:col>
      <xdr:colOff>304800</xdr:colOff>
      <xdr:row>124</xdr:row>
      <xdr:rowOff>134469</xdr:rowOff>
    </xdr:from>
    <xdr:to>
      <xdr:col>4</xdr:col>
      <xdr:colOff>295275</xdr:colOff>
      <xdr:row>127</xdr:row>
      <xdr:rowOff>22412</xdr:rowOff>
    </xdr:to>
    <xdr:sp macro="" textlink="">
      <xdr:nvSpPr>
        <xdr:cNvPr id="51" name="CaixaDeTexto 50"/>
        <xdr:cNvSpPr txBox="1"/>
      </xdr:nvSpPr>
      <xdr:spPr>
        <a:xfrm>
          <a:off x="304800" y="87583494"/>
          <a:ext cx="2428875" cy="45944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aseline="0"/>
            <a:t>Clicar no botão "Ajuste de MIX".</a:t>
          </a:r>
        </a:p>
        <a:p>
          <a:endParaRPr lang="pt-BR" sz="1100" baseline="0"/>
        </a:p>
        <a:p>
          <a:endParaRPr lang="pt-BR" sz="1100" baseline="0"/>
        </a:p>
        <a:p>
          <a:endParaRPr lang="pt-BR" sz="1100" baseline="0"/>
        </a:p>
      </xdr:txBody>
    </xdr:sp>
    <xdr:clientData/>
  </xdr:twoCellAnchor>
  <xdr:twoCellAnchor editAs="oneCell">
    <xdr:from>
      <xdr:col>4</xdr:col>
      <xdr:colOff>295274</xdr:colOff>
      <xdr:row>108</xdr:row>
      <xdr:rowOff>123264</xdr:rowOff>
    </xdr:from>
    <xdr:to>
      <xdr:col>11</xdr:col>
      <xdr:colOff>462643</xdr:colOff>
      <xdr:row>123</xdr:row>
      <xdr:rowOff>170889</xdr:rowOff>
    </xdr:to>
    <xdr:pic>
      <xdr:nvPicPr>
        <xdr:cNvPr id="52" name="Imagem 51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0613"/>
        <a:stretch/>
      </xdr:blipFill>
      <xdr:spPr bwMode="auto">
        <a:xfrm>
          <a:off x="2744560" y="20656443"/>
          <a:ext cx="4453619" cy="2905125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281667</xdr:colOff>
      <xdr:row>136</xdr:row>
      <xdr:rowOff>136071</xdr:rowOff>
    </xdr:from>
    <xdr:to>
      <xdr:col>12</xdr:col>
      <xdr:colOff>304078</xdr:colOff>
      <xdr:row>158</xdr:row>
      <xdr:rowOff>66435</xdr:rowOff>
    </xdr:to>
    <xdr:pic>
      <xdr:nvPicPr>
        <xdr:cNvPr id="53" name="Imagem 52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1798" t="35588" r="62741" b="16330"/>
        <a:stretch/>
      </xdr:blipFill>
      <xdr:spPr>
        <a:xfrm>
          <a:off x="2730953" y="26003250"/>
          <a:ext cx="4920982" cy="4121364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>
    <xdr:from>
      <xdr:col>7</xdr:col>
      <xdr:colOff>123264</xdr:colOff>
      <xdr:row>108</xdr:row>
      <xdr:rowOff>123265</xdr:rowOff>
    </xdr:from>
    <xdr:to>
      <xdr:col>8</xdr:col>
      <xdr:colOff>470647</xdr:colOff>
      <xdr:row>115</xdr:row>
      <xdr:rowOff>78441</xdr:rowOff>
    </xdr:to>
    <xdr:sp macro="" textlink="">
      <xdr:nvSpPr>
        <xdr:cNvPr id="54" name="Retângulo de cantos arredondados 53"/>
        <xdr:cNvSpPr/>
      </xdr:nvSpPr>
      <xdr:spPr>
        <a:xfrm>
          <a:off x="4390464" y="84524290"/>
          <a:ext cx="956983" cy="1288676"/>
        </a:xfrm>
        <a:prstGeom prst="round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4</xdr:col>
      <xdr:colOff>295274</xdr:colOff>
      <xdr:row>124</xdr:row>
      <xdr:rowOff>134469</xdr:rowOff>
    </xdr:from>
    <xdr:to>
      <xdr:col>9</xdr:col>
      <xdr:colOff>323849</xdr:colOff>
      <xdr:row>136</xdr:row>
      <xdr:rowOff>20169</xdr:rowOff>
    </xdr:to>
    <xdr:pic>
      <xdr:nvPicPr>
        <xdr:cNvPr id="56" name="Imagem 5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33674" y="87583494"/>
          <a:ext cx="3076575" cy="2171700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224117</xdr:colOff>
      <xdr:row>128</xdr:row>
      <xdr:rowOff>89647</xdr:rowOff>
    </xdr:from>
    <xdr:to>
      <xdr:col>6</xdr:col>
      <xdr:colOff>44822</xdr:colOff>
      <xdr:row>131</xdr:row>
      <xdr:rowOff>0</xdr:rowOff>
    </xdr:to>
    <xdr:sp macro="" textlink="">
      <xdr:nvSpPr>
        <xdr:cNvPr id="57" name="Seta para cima 56"/>
        <xdr:cNvSpPr/>
      </xdr:nvSpPr>
      <xdr:spPr>
        <a:xfrm>
          <a:off x="3272117" y="88300672"/>
          <a:ext cx="430305" cy="481853"/>
        </a:xfrm>
        <a:prstGeom prst="up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344420</xdr:colOff>
      <xdr:row>138</xdr:row>
      <xdr:rowOff>95571</xdr:rowOff>
    </xdr:from>
    <xdr:to>
      <xdr:col>11</xdr:col>
      <xdr:colOff>434629</xdr:colOff>
      <xdr:row>155</xdr:row>
      <xdr:rowOff>156082</xdr:rowOff>
    </xdr:to>
    <xdr:sp macro="" textlink="">
      <xdr:nvSpPr>
        <xdr:cNvPr id="60" name="Retângulo de cantos arredondados 59"/>
        <xdr:cNvSpPr/>
      </xdr:nvSpPr>
      <xdr:spPr>
        <a:xfrm>
          <a:off x="6467634" y="26343750"/>
          <a:ext cx="702531" cy="3299011"/>
        </a:xfrm>
        <a:prstGeom prst="round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362030</xdr:colOff>
      <xdr:row>155</xdr:row>
      <xdr:rowOff>145197</xdr:rowOff>
    </xdr:from>
    <xdr:to>
      <xdr:col>12</xdr:col>
      <xdr:colOff>324491</xdr:colOff>
      <xdr:row>158</xdr:row>
      <xdr:rowOff>21931</xdr:rowOff>
    </xdr:to>
    <xdr:sp macro="" textlink="">
      <xdr:nvSpPr>
        <xdr:cNvPr id="61" name="Retângulo de cantos arredondados 60"/>
        <xdr:cNvSpPr/>
      </xdr:nvSpPr>
      <xdr:spPr>
        <a:xfrm>
          <a:off x="6485244" y="29631876"/>
          <a:ext cx="1187104" cy="448234"/>
        </a:xfrm>
        <a:prstGeom prst="round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4</xdr:col>
      <xdr:colOff>295275</xdr:colOff>
      <xdr:row>17</xdr:row>
      <xdr:rowOff>190499</xdr:rowOff>
    </xdr:from>
    <xdr:to>
      <xdr:col>11</xdr:col>
      <xdr:colOff>219076</xdr:colOff>
      <xdr:row>34</xdr:row>
      <xdr:rowOff>25399</xdr:rowOff>
    </xdr:to>
    <xdr:pic>
      <xdr:nvPicPr>
        <xdr:cNvPr id="100" name="Imagem 99"/>
        <xdr:cNvPicPr>
          <a:picLocks noChangeAspect="1"/>
        </xdr:cNvPicPr>
      </xdr:nvPicPr>
      <xdr:blipFill rotWithShape="1">
        <a:blip xmlns:r="http://schemas.openxmlformats.org/officeDocument/2006/relationships" r:embed="rId6"/>
        <a:srcRect l="8242" t="29041" r="61199" b="35103"/>
        <a:stretch/>
      </xdr:blipFill>
      <xdr:spPr>
        <a:xfrm>
          <a:off x="2733675" y="3428999"/>
          <a:ext cx="4191001" cy="3073400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>
    <xdr:from>
      <xdr:col>0</xdr:col>
      <xdr:colOff>304800</xdr:colOff>
      <xdr:row>167</xdr:row>
      <xdr:rowOff>24014</xdr:rowOff>
    </xdr:from>
    <xdr:to>
      <xdr:col>4</xdr:col>
      <xdr:colOff>295275</xdr:colOff>
      <xdr:row>170</xdr:row>
      <xdr:rowOff>108857</xdr:rowOff>
    </xdr:to>
    <xdr:sp macro="" textlink="">
      <xdr:nvSpPr>
        <xdr:cNvPr id="83" name="CaixaDeTexto 82"/>
        <xdr:cNvSpPr txBox="1"/>
      </xdr:nvSpPr>
      <xdr:spPr>
        <a:xfrm>
          <a:off x="304800" y="100236539"/>
          <a:ext cx="2428875" cy="65634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aseline="0"/>
            <a:t>Preencher faturamento técnico caso haja.</a:t>
          </a:r>
        </a:p>
        <a:p>
          <a:endParaRPr lang="pt-BR" sz="1100" baseline="0"/>
        </a:p>
        <a:p>
          <a:endParaRPr lang="pt-BR" sz="1100" baseline="0"/>
        </a:p>
      </xdr:txBody>
    </xdr:sp>
    <xdr:clientData/>
  </xdr:twoCellAnchor>
  <xdr:twoCellAnchor editAs="oneCell">
    <xdr:from>
      <xdr:col>4</xdr:col>
      <xdr:colOff>295274</xdr:colOff>
      <xdr:row>167</xdr:row>
      <xdr:rowOff>24014</xdr:rowOff>
    </xdr:from>
    <xdr:to>
      <xdr:col>13</xdr:col>
      <xdr:colOff>370512</xdr:colOff>
      <xdr:row>171</xdr:row>
      <xdr:rowOff>136073</xdr:rowOff>
    </xdr:to>
    <xdr:pic>
      <xdr:nvPicPr>
        <xdr:cNvPr id="88" name="Imagem 87"/>
        <xdr:cNvPicPr>
          <a:picLocks noChangeAspect="1"/>
        </xdr:cNvPicPr>
      </xdr:nvPicPr>
      <xdr:blipFill rotWithShape="1">
        <a:blip xmlns:r="http://schemas.openxmlformats.org/officeDocument/2006/relationships" r:embed="rId7"/>
        <a:srcRect l="3514" t="43142" r="56214" b="46661"/>
        <a:stretch/>
      </xdr:blipFill>
      <xdr:spPr>
        <a:xfrm>
          <a:off x="2733674" y="100236539"/>
          <a:ext cx="5561638" cy="874059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>
    <xdr:from>
      <xdr:col>9</xdr:col>
      <xdr:colOff>68036</xdr:colOff>
      <xdr:row>167</xdr:row>
      <xdr:rowOff>10408</xdr:rowOff>
    </xdr:from>
    <xdr:to>
      <xdr:col>10</xdr:col>
      <xdr:colOff>544286</xdr:colOff>
      <xdr:row>168</xdr:row>
      <xdr:rowOff>40822</xdr:rowOff>
    </xdr:to>
    <xdr:sp macro="" textlink="">
      <xdr:nvSpPr>
        <xdr:cNvPr id="89" name="Retângulo de cantos arredondados 88"/>
        <xdr:cNvSpPr/>
      </xdr:nvSpPr>
      <xdr:spPr>
        <a:xfrm>
          <a:off x="5554436" y="100222933"/>
          <a:ext cx="1085850" cy="220914"/>
        </a:xfrm>
        <a:prstGeom prst="round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304800</xdr:colOff>
      <xdr:row>172</xdr:row>
      <xdr:rowOff>122465</xdr:rowOff>
    </xdr:from>
    <xdr:to>
      <xdr:col>4</xdr:col>
      <xdr:colOff>295275</xdr:colOff>
      <xdr:row>179</xdr:row>
      <xdr:rowOff>81643</xdr:rowOff>
    </xdr:to>
    <xdr:sp macro="" textlink="">
      <xdr:nvSpPr>
        <xdr:cNvPr id="90" name="CaixaDeTexto 89"/>
        <xdr:cNvSpPr txBox="1"/>
      </xdr:nvSpPr>
      <xdr:spPr>
        <a:xfrm>
          <a:off x="304800" y="101287490"/>
          <a:ext cx="2428875" cy="129267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aseline="0"/>
            <a:t>A próxima e última etapa corresponde aos custos e despesas.</a:t>
          </a:r>
        </a:p>
        <a:p>
          <a:r>
            <a:rPr lang="pt-BR" sz="1100" baseline="0"/>
            <a:t>Primeiro deve-se preencher o % de encargos sobre a folha.</a:t>
          </a:r>
        </a:p>
        <a:p>
          <a:r>
            <a:rPr lang="pt-BR" sz="1100" baseline="0"/>
            <a:t>Em seguida, preencher em valores as despesas fixas caso haja. (aluguel, condominio, água, luz e outros)</a:t>
          </a:r>
        </a:p>
      </xdr:txBody>
    </xdr:sp>
    <xdr:clientData/>
  </xdr:twoCellAnchor>
  <xdr:twoCellAnchor>
    <xdr:from>
      <xdr:col>0</xdr:col>
      <xdr:colOff>304800</xdr:colOff>
      <xdr:row>203</xdr:row>
      <xdr:rowOff>40826</xdr:rowOff>
    </xdr:from>
    <xdr:to>
      <xdr:col>4</xdr:col>
      <xdr:colOff>295275</xdr:colOff>
      <xdr:row>205</xdr:row>
      <xdr:rowOff>163286</xdr:rowOff>
    </xdr:to>
    <xdr:sp macro="" textlink="">
      <xdr:nvSpPr>
        <xdr:cNvPr id="91" name="CaixaDeTexto 90"/>
        <xdr:cNvSpPr txBox="1"/>
      </xdr:nvSpPr>
      <xdr:spPr>
        <a:xfrm>
          <a:off x="304800" y="107111351"/>
          <a:ext cx="2428875" cy="5034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aseline="0"/>
            <a:t>Preencher despesas variáveis e em % a alíquota de imposto.</a:t>
          </a:r>
        </a:p>
      </xdr:txBody>
    </xdr:sp>
    <xdr:clientData/>
  </xdr:twoCellAnchor>
  <xdr:twoCellAnchor editAs="oneCell">
    <xdr:from>
      <xdr:col>4</xdr:col>
      <xdr:colOff>295274</xdr:colOff>
      <xdr:row>172</xdr:row>
      <xdr:rowOff>122465</xdr:rowOff>
    </xdr:from>
    <xdr:to>
      <xdr:col>11</xdr:col>
      <xdr:colOff>485774</xdr:colOff>
      <xdr:row>202</xdr:row>
      <xdr:rowOff>54429</xdr:rowOff>
    </xdr:to>
    <xdr:pic>
      <xdr:nvPicPr>
        <xdr:cNvPr id="92" name="Imagem 91"/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l="3175" t="24447" r="64182" b="9671"/>
        <a:stretch/>
      </xdr:blipFill>
      <xdr:spPr>
        <a:xfrm>
          <a:off x="2733674" y="101287490"/>
          <a:ext cx="4457700" cy="5646964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>
    <xdr:from>
      <xdr:col>8</xdr:col>
      <xdr:colOff>431346</xdr:colOff>
      <xdr:row>174</xdr:row>
      <xdr:rowOff>122465</xdr:rowOff>
    </xdr:from>
    <xdr:to>
      <xdr:col>10</xdr:col>
      <xdr:colOff>204107</xdr:colOff>
      <xdr:row>175</xdr:row>
      <xdr:rowOff>149679</xdr:rowOff>
    </xdr:to>
    <xdr:sp macro="" textlink="">
      <xdr:nvSpPr>
        <xdr:cNvPr id="93" name="Retângulo de cantos arredondados 92"/>
        <xdr:cNvSpPr/>
      </xdr:nvSpPr>
      <xdr:spPr>
        <a:xfrm>
          <a:off x="5308146" y="101668490"/>
          <a:ext cx="991961" cy="217714"/>
        </a:xfrm>
        <a:prstGeom prst="round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444953</xdr:colOff>
      <xdr:row>193</xdr:row>
      <xdr:rowOff>122465</xdr:rowOff>
    </xdr:from>
    <xdr:to>
      <xdr:col>10</xdr:col>
      <xdr:colOff>217714</xdr:colOff>
      <xdr:row>202</xdr:row>
      <xdr:rowOff>108857</xdr:rowOff>
    </xdr:to>
    <xdr:sp macro="" textlink="">
      <xdr:nvSpPr>
        <xdr:cNvPr id="94" name="Retângulo de cantos arredondados 93"/>
        <xdr:cNvSpPr/>
      </xdr:nvSpPr>
      <xdr:spPr>
        <a:xfrm>
          <a:off x="5321753" y="105287990"/>
          <a:ext cx="991961" cy="1700892"/>
        </a:xfrm>
        <a:prstGeom prst="round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4</xdr:col>
      <xdr:colOff>295274</xdr:colOff>
      <xdr:row>203</xdr:row>
      <xdr:rowOff>40826</xdr:rowOff>
    </xdr:from>
    <xdr:to>
      <xdr:col>11</xdr:col>
      <xdr:colOff>131989</xdr:colOff>
      <xdr:row>221</xdr:row>
      <xdr:rowOff>68039</xdr:rowOff>
    </xdr:to>
    <xdr:pic>
      <xdr:nvPicPr>
        <xdr:cNvPr id="95" name="Imagem 94"/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l="2977" t="23972" r="66960" b="35706"/>
        <a:stretch/>
      </xdr:blipFill>
      <xdr:spPr>
        <a:xfrm>
          <a:off x="2733674" y="107111351"/>
          <a:ext cx="4103915" cy="3456213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>
    <xdr:from>
      <xdr:col>8</xdr:col>
      <xdr:colOff>485774</xdr:colOff>
      <xdr:row>205</xdr:row>
      <xdr:rowOff>13607</xdr:rowOff>
    </xdr:from>
    <xdr:to>
      <xdr:col>10</xdr:col>
      <xdr:colOff>217714</xdr:colOff>
      <xdr:row>212</xdr:row>
      <xdr:rowOff>176896</xdr:rowOff>
    </xdr:to>
    <xdr:sp macro="" textlink="">
      <xdr:nvSpPr>
        <xdr:cNvPr id="96" name="Retângulo de cantos arredondados 95"/>
        <xdr:cNvSpPr/>
      </xdr:nvSpPr>
      <xdr:spPr>
        <a:xfrm>
          <a:off x="5362574" y="107465132"/>
          <a:ext cx="951140" cy="1496789"/>
        </a:xfrm>
        <a:prstGeom prst="round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</xdr:col>
      <xdr:colOff>281667</xdr:colOff>
      <xdr:row>214</xdr:row>
      <xdr:rowOff>1</xdr:rowOff>
    </xdr:from>
    <xdr:to>
      <xdr:col>9</xdr:col>
      <xdr:colOff>0</xdr:colOff>
      <xdr:row>216</xdr:row>
      <xdr:rowOff>1</xdr:rowOff>
    </xdr:to>
    <xdr:sp macro="" textlink="">
      <xdr:nvSpPr>
        <xdr:cNvPr id="97" name="Retângulo de cantos arredondados 96"/>
        <xdr:cNvSpPr/>
      </xdr:nvSpPr>
      <xdr:spPr>
        <a:xfrm>
          <a:off x="4548867" y="109166026"/>
          <a:ext cx="937533" cy="381000"/>
        </a:xfrm>
        <a:prstGeom prst="round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101600</xdr:colOff>
      <xdr:row>0</xdr:row>
      <xdr:rowOff>76200</xdr:rowOff>
    </xdr:from>
    <xdr:to>
      <xdr:col>0</xdr:col>
      <xdr:colOff>525704</xdr:colOff>
      <xdr:row>2</xdr:row>
      <xdr:rowOff>127200</xdr:rowOff>
    </xdr:to>
    <xdr:pic>
      <xdr:nvPicPr>
        <xdr:cNvPr id="98" name="Imagem 97">
          <a:hlinkClick xmlns:r="http://schemas.openxmlformats.org/officeDocument/2006/relationships" r:id="rId10"/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" y="76200"/>
          <a:ext cx="424104" cy="432000"/>
        </a:xfrm>
        <a:prstGeom prst="rect">
          <a:avLst/>
        </a:prstGeom>
        <a:scene3d>
          <a:camera prst="orthographicFront"/>
          <a:lightRig rig="threePt" dir="t"/>
        </a:scene3d>
        <a:sp3d/>
      </xdr:spPr>
    </xdr:pic>
    <xdr:clientData/>
  </xdr:twoCellAnchor>
  <xdr:twoCellAnchor>
    <xdr:from>
      <xdr:col>4</xdr:col>
      <xdr:colOff>53976</xdr:colOff>
      <xdr:row>22</xdr:row>
      <xdr:rowOff>88900</xdr:rowOff>
    </xdr:from>
    <xdr:to>
      <xdr:col>6</xdr:col>
      <xdr:colOff>419100</xdr:colOff>
      <xdr:row>30</xdr:row>
      <xdr:rowOff>76198</xdr:rowOff>
    </xdr:to>
    <xdr:cxnSp macro="">
      <xdr:nvCxnSpPr>
        <xdr:cNvPr id="101" name="Conector em curva 100"/>
        <xdr:cNvCxnSpPr/>
      </xdr:nvCxnSpPr>
      <xdr:spPr>
        <a:xfrm rot="10800000" flipV="1">
          <a:off x="2492376" y="4279900"/>
          <a:ext cx="1584324" cy="1511298"/>
        </a:xfrm>
        <a:prstGeom prst="curvedConnector3">
          <a:avLst/>
        </a:prstGeom>
        <a:ln>
          <a:solidFill>
            <a:srgbClr val="FF0000"/>
          </a:solidFill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6</xdr:col>
      <xdr:colOff>368300</xdr:colOff>
      <xdr:row>22</xdr:row>
      <xdr:rowOff>88900</xdr:rowOff>
    </xdr:from>
    <xdr:to>
      <xdr:col>7</xdr:col>
      <xdr:colOff>114300</xdr:colOff>
      <xdr:row>22</xdr:row>
      <xdr:rowOff>88900</xdr:rowOff>
    </xdr:to>
    <xdr:cxnSp macro="">
      <xdr:nvCxnSpPr>
        <xdr:cNvPr id="104" name="Conector de seta reta 103"/>
        <xdr:cNvCxnSpPr/>
      </xdr:nvCxnSpPr>
      <xdr:spPr>
        <a:xfrm>
          <a:off x="4025900" y="4279900"/>
          <a:ext cx="355600" cy="0"/>
        </a:xfrm>
        <a:prstGeom prst="straightConnector1">
          <a:avLst/>
        </a:prstGeom>
        <a:ln>
          <a:solidFill>
            <a:srgbClr val="FF0000"/>
          </a:solidFill>
          <a:tailEnd type="arrow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 editAs="oneCell">
    <xdr:from>
      <xdr:col>4</xdr:col>
      <xdr:colOff>295275</xdr:colOff>
      <xdr:row>68</xdr:row>
      <xdr:rowOff>50799</xdr:rowOff>
    </xdr:from>
    <xdr:to>
      <xdr:col>13</xdr:col>
      <xdr:colOff>282574</xdr:colOff>
      <xdr:row>83</xdr:row>
      <xdr:rowOff>114298</xdr:rowOff>
    </xdr:to>
    <xdr:pic>
      <xdr:nvPicPr>
        <xdr:cNvPr id="106" name="Imagem 105"/>
        <xdr:cNvPicPr>
          <a:picLocks noChangeAspect="1"/>
        </xdr:cNvPicPr>
      </xdr:nvPicPr>
      <xdr:blipFill rotWithShape="1">
        <a:blip xmlns:r="http://schemas.openxmlformats.org/officeDocument/2006/relationships" r:embed="rId12"/>
        <a:srcRect l="5007" t="28332" r="55077" b="37590"/>
        <a:stretch/>
      </xdr:blipFill>
      <xdr:spPr>
        <a:xfrm>
          <a:off x="2744561" y="12963978"/>
          <a:ext cx="5498192" cy="2920999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>
    <xdr:from>
      <xdr:col>4</xdr:col>
      <xdr:colOff>295275</xdr:colOff>
      <xdr:row>68</xdr:row>
      <xdr:rowOff>50799</xdr:rowOff>
    </xdr:from>
    <xdr:to>
      <xdr:col>11</xdr:col>
      <xdr:colOff>438150</xdr:colOff>
      <xdr:row>73</xdr:row>
      <xdr:rowOff>114298</xdr:rowOff>
    </xdr:to>
    <xdr:sp macro="" textlink="">
      <xdr:nvSpPr>
        <xdr:cNvPr id="107" name="Retângulo de cantos arredondados 106"/>
        <xdr:cNvSpPr/>
      </xdr:nvSpPr>
      <xdr:spPr>
        <a:xfrm>
          <a:off x="2744561" y="12963978"/>
          <a:ext cx="4429125" cy="1015999"/>
        </a:xfrm>
        <a:prstGeom prst="round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295275</xdr:colOff>
      <xdr:row>78</xdr:row>
      <xdr:rowOff>118814</xdr:rowOff>
    </xdr:from>
    <xdr:to>
      <xdr:col>11</xdr:col>
      <xdr:colOff>438150</xdr:colOff>
      <xdr:row>81</xdr:row>
      <xdr:rowOff>24018</xdr:rowOff>
    </xdr:to>
    <xdr:sp macro="" textlink="">
      <xdr:nvSpPr>
        <xdr:cNvPr id="108" name="Retângulo de cantos arredondados 107"/>
        <xdr:cNvSpPr/>
      </xdr:nvSpPr>
      <xdr:spPr>
        <a:xfrm>
          <a:off x="2744561" y="14936993"/>
          <a:ext cx="4429125" cy="476704"/>
        </a:xfrm>
        <a:prstGeom prst="round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4</xdr:col>
      <xdr:colOff>281667</xdr:colOff>
      <xdr:row>159</xdr:row>
      <xdr:rowOff>100253</xdr:rowOff>
    </xdr:from>
    <xdr:to>
      <xdr:col>10</xdr:col>
      <xdr:colOff>499381</xdr:colOff>
      <xdr:row>166</xdr:row>
      <xdr:rowOff>73039</xdr:rowOff>
    </xdr:to>
    <xdr:pic>
      <xdr:nvPicPr>
        <xdr:cNvPr id="109" name="Imagem 108"/>
        <xdr:cNvPicPr>
          <a:picLocks noChangeAspect="1"/>
        </xdr:cNvPicPr>
      </xdr:nvPicPr>
      <xdr:blipFill rotWithShape="1">
        <a:blip xmlns:r="http://schemas.openxmlformats.org/officeDocument/2006/relationships" r:embed="rId13"/>
        <a:srcRect l="62905" t="16669" r="8719" b="68091"/>
        <a:stretch/>
      </xdr:blipFill>
      <xdr:spPr>
        <a:xfrm>
          <a:off x="2730953" y="30348932"/>
          <a:ext cx="3891642" cy="1306286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>
    <xdr:from>
      <xdr:col>6</xdr:col>
      <xdr:colOff>530678</xdr:colOff>
      <xdr:row>162</xdr:row>
      <xdr:rowOff>27214</xdr:rowOff>
    </xdr:from>
    <xdr:to>
      <xdr:col>7</xdr:col>
      <xdr:colOff>394607</xdr:colOff>
      <xdr:row>165</xdr:row>
      <xdr:rowOff>13607</xdr:rowOff>
    </xdr:to>
    <xdr:sp macro="" textlink="">
      <xdr:nvSpPr>
        <xdr:cNvPr id="110" name="Seta para cima 109"/>
        <xdr:cNvSpPr/>
      </xdr:nvSpPr>
      <xdr:spPr>
        <a:xfrm>
          <a:off x="4204607" y="30847393"/>
          <a:ext cx="476250" cy="557893"/>
        </a:xfrm>
        <a:prstGeom prst="upArrow">
          <a:avLst/>
        </a:prstGeom>
        <a:solidFill>
          <a:srgbClr val="FF0000"/>
        </a:solidFill>
        <a:ln>
          <a:solidFill>
            <a:srgbClr val="FF575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295274</xdr:colOff>
      <xdr:row>3</xdr:row>
      <xdr:rowOff>171450</xdr:rowOff>
    </xdr:from>
    <xdr:to>
      <xdr:col>18</xdr:col>
      <xdr:colOff>333375</xdr:colOff>
      <xdr:row>38</xdr:row>
      <xdr:rowOff>142875</xdr:rowOff>
    </xdr:to>
    <xdr:sp macro="" textlink="">
      <xdr:nvSpPr>
        <xdr:cNvPr id="2" name="CaixaDeTexto 9"/>
        <xdr:cNvSpPr txBox="1"/>
      </xdr:nvSpPr>
      <xdr:spPr>
        <a:xfrm>
          <a:off x="295274" y="742950"/>
          <a:ext cx="11010901" cy="663892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wrap="square" rtlCol="0"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71450" indent="-171450" algn="just">
            <a:buFont typeface="Wingdings" panose="05000000000000000000" pitchFamily="2" charset="2"/>
            <a:buChar char="v"/>
          </a:pPr>
          <a:r>
            <a:rPr lang="pt-BR" sz="1100" b="1"/>
            <a:t>Unitário RVV vendedores:</a:t>
          </a:r>
          <a:r>
            <a:rPr lang="pt-BR" sz="1100"/>
            <a:t> Quanto em média o empresário deseja pagar de comissionamento aos seus vendedores.</a:t>
          </a:r>
        </a:p>
        <a:p>
          <a:pPr marL="171450" indent="-171450" algn="just">
            <a:buFont typeface="Wingdings" panose="05000000000000000000" pitchFamily="2" charset="2"/>
            <a:buChar char="v"/>
          </a:pPr>
          <a:endParaRPr lang="pt-BR" sz="1100"/>
        </a:p>
        <a:p>
          <a:pPr marL="171450" indent="-171450" algn="just">
            <a:buFont typeface="Wingdings" panose="05000000000000000000" pitchFamily="2" charset="2"/>
            <a:buChar char="v"/>
          </a:pPr>
          <a:r>
            <a:rPr lang="pt-BR" sz="1100" b="1" i="0"/>
            <a:t>DSR - Descanso Semanal Remunerado:</a:t>
          </a:r>
          <a:r>
            <a:rPr lang="pt-BR" sz="1100" b="1" i="0" baseline="0"/>
            <a:t> </a:t>
          </a:r>
          <a:r>
            <a:rPr lang="pt-BR" sz="1100" b="0" i="0" baseline="0"/>
            <a:t>É um direito que corresponde a um dia de serviço em que o empregado não trabalhará e receberá igualmente a sua remuneração referente a esse dia, considerado um repouso remunerado. </a:t>
          </a:r>
        </a:p>
        <a:p>
          <a:pPr marL="171450" indent="-171450" algn="just">
            <a:buFont typeface="Wingdings" panose="05000000000000000000" pitchFamily="2" charset="2"/>
            <a:buChar char="v"/>
          </a:pPr>
          <a:endParaRPr lang="pt-BR" sz="1100"/>
        </a:p>
        <a:p>
          <a:pPr marL="171450" indent="-171450" algn="just">
            <a:buFont typeface="Wingdings" panose="05000000000000000000" pitchFamily="2" charset="2"/>
            <a:buChar char="v"/>
          </a:pPr>
          <a:r>
            <a:rPr lang="pt-BR" sz="1100" b="1"/>
            <a:t>Quantidade mínima de Supervisores / BKO’s </a:t>
          </a:r>
          <a:r>
            <a:rPr lang="pt-BR" sz="1100"/>
            <a:t>: Necessário 1 Supervisor e 1 Backoffice para cada 10 vendedores.</a:t>
          </a:r>
        </a:p>
        <a:p>
          <a:pPr marL="171450" indent="-171450" algn="just">
            <a:buFont typeface="Wingdings" panose="05000000000000000000" pitchFamily="2" charset="2"/>
            <a:buChar char="v"/>
          </a:pPr>
          <a:endParaRPr lang="pt-BR" sz="1100"/>
        </a:p>
        <a:p>
          <a:pPr marL="171450" indent="-171450" algn="just">
            <a:buFont typeface="Wingdings" panose="05000000000000000000" pitchFamily="2" charset="2"/>
            <a:buChar char="v"/>
          </a:pPr>
          <a:r>
            <a:rPr lang="pt-BR" sz="1100" b="1"/>
            <a:t>Mix de Vendas:</a:t>
          </a:r>
          <a:r>
            <a:rPr lang="pt-BR" sz="1100"/>
            <a:t> Percentual das vendas contendo cada um dos nossos produtos / volume de ND’s. </a:t>
          </a:r>
        </a:p>
        <a:p>
          <a:pPr marL="171450" indent="-171450" algn="just">
            <a:buFont typeface="Wingdings" panose="05000000000000000000" pitchFamily="2" charset="2"/>
            <a:buChar char="v"/>
          </a:pPr>
          <a:endParaRPr lang="pt-BR" sz="1100"/>
        </a:p>
        <a:p>
          <a:pPr marL="171450" indent="-171450" algn="just">
            <a:buFont typeface="Wingdings" panose="05000000000000000000" pitchFamily="2" charset="2"/>
            <a:buChar char="v"/>
          </a:pPr>
          <a:r>
            <a:rPr lang="pt-BR" sz="1100" b="1"/>
            <a:t>Receita por Produto:</a:t>
          </a:r>
          <a:r>
            <a:rPr lang="pt-BR" sz="1100"/>
            <a:t> Valor arrecadado através da venda de cada tipo de produto;</a:t>
          </a:r>
        </a:p>
        <a:p>
          <a:pPr marL="171450" indent="-171450" algn="just">
            <a:buFont typeface="Wingdings" panose="05000000000000000000" pitchFamily="2" charset="2"/>
            <a:buChar char="v"/>
          </a:pPr>
          <a:endParaRPr lang="pt-BR" sz="1100"/>
        </a:p>
        <a:p>
          <a:pPr marL="171450" indent="-171450" algn="just">
            <a:buFont typeface="Wingdings" panose="05000000000000000000" pitchFamily="2" charset="2"/>
            <a:buChar char="v"/>
          </a:pPr>
          <a:r>
            <a:rPr lang="pt-BR" sz="1100" b="1"/>
            <a:t>Ticket Médio Quanti:</a:t>
          </a:r>
          <a:r>
            <a:rPr lang="pt-BR" sz="1100"/>
            <a:t> Receita por produto / Volume total de ND’s</a:t>
          </a:r>
        </a:p>
        <a:p>
          <a:pPr marL="171450" indent="-171450" algn="just">
            <a:buFont typeface="Wingdings" panose="05000000000000000000" pitchFamily="2" charset="2"/>
            <a:buChar char="v"/>
          </a:pPr>
          <a:endParaRPr lang="pt-BR" sz="1100"/>
        </a:p>
        <a:p>
          <a:pPr marL="171450" indent="-171450" algn="just">
            <a:buFont typeface="Wingdings" panose="05000000000000000000" pitchFamily="2" charset="2"/>
            <a:buChar char="v"/>
          </a:pPr>
          <a:r>
            <a:rPr lang="pt-BR" sz="1100" b="1"/>
            <a:t>Encargos: </a:t>
          </a:r>
          <a:r>
            <a:rPr lang="pt-BR" sz="1100"/>
            <a:t>Carga tributária aplicada sobre remuneração total de cada colaborador (Fixa + Variável) para cobertura dos itens que constam na CLT (INSS, FGTS, Vale Transporte, Auxílio Alimentação, Férias e 13º Salário)</a:t>
          </a:r>
        </a:p>
        <a:p>
          <a:pPr marL="171450" indent="-171450" algn="just">
            <a:buFont typeface="Wingdings" panose="05000000000000000000" pitchFamily="2" charset="2"/>
            <a:buChar char="v"/>
          </a:pPr>
          <a:endParaRPr lang="pt-BR" sz="1100"/>
        </a:p>
        <a:p>
          <a:pPr marL="171450" indent="-171450" algn="just">
            <a:buFont typeface="Wingdings" panose="05000000000000000000" pitchFamily="2" charset="2"/>
            <a:buChar char="v"/>
          </a:pPr>
          <a:r>
            <a:rPr lang="pt-BR" sz="1100" b="1"/>
            <a:t>Receita Bruta:</a:t>
          </a:r>
          <a:r>
            <a:rPr lang="pt-BR" sz="1100"/>
            <a:t> Soma de todas as receitas do Extrato</a:t>
          </a:r>
        </a:p>
        <a:p>
          <a:pPr marL="171450" indent="-171450" algn="just">
            <a:buFont typeface="Wingdings" panose="05000000000000000000" pitchFamily="2" charset="2"/>
            <a:buChar char="v"/>
          </a:pPr>
          <a:endParaRPr lang="pt-BR" sz="1100"/>
        </a:p>
        <a:p>
          <a:pPr marL="171450" indent="-171450" algn="just">
            <a:buFont typeface="Wingdings" panose="05000000000000000000" pitchFamily="2" charset="2"/>
            <a:buChar char="v"/>
          </a:pPr>
          <a:r>
            <a:rPr lang="pt-BR" sz="1100" b="1"/>
            <a:t>Alíquota Imposto</a:t>
          </a:r>
          <a:r>
            <a:rPr lang="pt-BR" sz="1100"/>
            <a:t>: Imposto que é pago sobre o valor da Nota Fiscal, emitida pelo Agente Autorizado)</a:t>
          </a:r>
        </a:p>
        <a:p>
          <a:pPr marL="171450" indent="-171450" algn="just">
            <a:buFont typeface="Wingdings" panose="05000000000000000000" pitchFamily="2" charset="2"/>
            <a:buChar char="v"/>
          </a:pPr>
          <a:endParaRPr lang="pt-BR" sz="1100"/>
        </a:p>
        <a:p>
          <a:pPr marL="171450" indent="-171450" algn="just">
            <a:buFont typeface="Wingdings" panose="05000000000000000000" pitchFamily="2" charset="2"/>
            <a:buChar char="v"/>
          </a:pPr>
          <a:r>
            <a:rPr lang="pt-BR" sz="1100" b="1"/>
            <a:t>Despesa Total:</a:t>
          </a:r>
          <a:r>
            <a:rPr lang="pt-BR" sz="1100"/>
            <a:t> Soma de todas as despesas lançadas no simulador.</a:t>
          </a:r>
        </a:p>
        <a:p>
          <a:pPr marL="171450" indent="-171450" algn="just">
            <a:buFont typeface="Wingdings" panose="05000000000000000000" pitchFamily="2" charset="2"/>
            <a:buChar char="v"/>
          </a:pPr>
          <a:endParaRPr lang="pt-BR" sz="1100"/>
        </a:p>
        <a:p>
          <a:pPr marL="171450" indent="-171450" algn="just">
            <a:buFont typeface="Wingdings" panose="05000000000000000000" pitchFamily="2" charset="2"/>
            <a:buChar char="v"/>
          </a:pPr>
          <a:r>
            <a:rPr lang="pt-BR" sz="1100" b="1"/>
            <a:t>Margem Bruta(%) :</a:t>
          </a:r>
          <a:r>
            <a:rPr lang="pt-BR" sz="1100"/>
            <a:t> Índice percentual de quanto sobra em valor</a:t>
          </a:r>
          <a:r>
            <a:rPr lang="pt-BR" sz="1100" baseline="0"/>
            <a:t> bruto </a:t>
          </a:r>
          <a:r>
            <a:rPr lang="pt-BR" sz="1100"/>
            <a:t>após o desconto de todas as despesas</a:t>
          </a:r>
        </a:p>
        <a:p>
          <a:pPr marL="171450" indent="-171450" algn="just">
            <a:buFont typeface="Wingdings" panose="05000000000000000000" pitchFamily="2" charset="2"/>
            <a:buChar char="v"/>
          </a:pPr>
          <a:endParaRPr lang="pt-BR" sz="1100"/>
        </a:p>
        <a:p>
          <a:pPr marL="171450" indent="-171450" algn="just">
            <a:buFont typeface="Wingdings" panose="05000000000000000000" pitchFamily="2" charset="2"/>
            <a:buChar char="v"/>
          </a:pPr>
          <a:r>
            <a:rPr lang="pt-BR" sz="1100" b="1"/>
            <a:t>Margem Bruta(#):</a:t>
          </a:r>
          <a:r>
            <a:rPr lang="pt-BR" sz="1100"/>
            <a:t> Soma que resta</a:t>
          </a:r>
          <a:r>
            <a:rPr lang="pt-BR" sz="1100" baseline="0"/>
            <a:t> em valor bruto</a:t>
          </a:r>
          <a:r>
            <a:rPr lang="pt-BR" sz="1100"/>
            <a:t> após o desconto de todas as despesas</a:t>
          </a:r>
        </a:p>
        <a:p>
          <a:pPr marL="171450" indent="-171450" algn="just">
            <a:buFont typeface="Wingdings" panose="05000000000000000000" pitchFamily="2" charset="2"/>
            <a:buChar char="v"/>
          </a:pPr>
          <a:endParaRPr lang="pt-BR" sz="1100"/>
        </a:p>
        <a:p>
          <a:pPr marL="171450" indent="-171450" algn="just">
            <a:buFont typeface="Wingdings" panose="05000000000000000000" pitchFamily="2" charset="2"/>
            <a:buChar char="v"/>
          </a:pPr>
          <a:r>
            <a:rPr lang="pt-BR" sz="1100" b="1"/>
            <a:t>Margem Líquida(#): </a:t>
          </a:r>
          <a:r>
            <a:rPr lang="pt-BR" sz="1100" b="0"/>
            <a:t>Índice percentual de quanto sobra em valor líquido</a:t>
          </a:r>
          <a:r>
            <a:rPr lang="pt-BR" sz="1100" b="0" baseline="0"/>
            <a:t> </a:t>
          </a:r>
          <a:r>
            <a:rPr lang="pt-BR" sz="1100" b="0"/>
            <a:t>após o desconto de todas as despesas</a:t>
          </a:r>
          <a:endParaRPr lang="pt-BR" sz="1100" b="1"/>
        </a:p>
        <a:p>
          <a:pPr marL="171450" indent="-171450" algn="just">
            <a:buFont typeface="Wingdings" panose="05000000000000000000" pitchFamily="2" charset="2"/>
            <a:buChar char="v"/>
          </a:pPr>
          <a:endParaRPr lang="pt-BR" sz="1100" b="1"/>
        </a:p>
        <a:p>
          <a:pPr marL="171450" indent="-171450" algn="just">
            <a:buFont typeface="Wingdings" panose="05000000000000000000" pitchFamily="2" charset="2"/>
            <a:buChar char="v"/>
          </a:pPr>
          <a:r>
            <a:rPr lang="pt-BR" sz="1100" b="1"/>
            <a:t>Margem Líquida(%): </a:t>
          </a:r>
          <a:r>
            <a:rPr lang="pt-BR" sz="1100" b="0"/>
            <a:t>Soma que resta em valor líquido após o desconto de todas as despesas</a:t>
          </a:r>
          <a:endParaRPr lang="pt-BR" sz="1100"/>
        </a:p>
        <a:p>
          <a:pPr marL="171450" indent="-171450" algn="just">
            <a:buFont typeface="Wingdings" panose="05000000000000000000" pitchFamily="2" charset="2"/>
            <a:buChar char="v"/>
          </a:pPr>
          <a:endParaRPr lang="pt-BR" sz="1100"/>
        </a:p>
        <a:p>
          <a:pPr marL="171450" indent="-171450" algn="just">
            <a:buFont typeface="Wingdings" panose="05000000000000000000" pitchFamily="2" charset="2"/>
            <a:buChar char="v"/>
          </a:pPr>
          <a:r>
            <a:rPr lang="pt-BR" sz="1100" b="1"/>
            <a:t>Fluxo de Caixa Acumulado: </a:t>
          </a:r>
          <a:r>
            <a:rPr lang="pt-BR" sz="1100"/>
            <a:t>Este indicador demonstra quanto de lucro ou prejuízo a empresa acumulou ao longo do tempo.</a:t>
          </a:r>
        </a:p>
        <a:p>
          <a:pPr marL="171450" indent="-171450" algn="just">
            <a:buFont typeface="Wingdings" panose="05000000000000000000" pitchFamily="2" charset="2"/>
            <a:buChar char="v"/>
          </a:pPr>
          <a:endParaRPr lang="pt-BR" sz="1100"/>
        </a:p>
        <a:p>
          <a:pPr marL="171450" indent="-171450" algn="just">
            <a:buFont typeface="Wingdings" panose="05000000000000000000" pitchFamily="2" charset="2"/>
            <a:buChar char="v"/>
          </a:pPr>
          <a:r>
            <a:rPr lang="pt-BR" sz="1100" b="1"/>
            <a:t>Ponto de Equilíbrio: </a:t>
          </a:r>
          <a:r>
            <a:rPr lang="pt-BR" sz="1100"/>
            <a:t>Quantidade de meses que leva-se até que as receitas superem as despesas</a:t>
          </a:r>
        </a:p>
        <a:p>
          <a:pPr marL="171450" indent="-171450" algn="just">
            <a:buFont typeface="Wingdings" panose="05000000000000000000" pitchFamily="2" charset="2"/>
            <a:buChar char="v"/>
          </a:pPr>
          <a:endParaRPr lang="pt-BR" sz="1100"/>
        </a:p>
        <a:p>
          <a:pPr marL="171450" indent="-171450" algn="just">
            <a:buFont typeface="Wingdings" panose="05000000000000000000" pitchFamily="2" charset="2"/>
            <a:buChar char="v"/>
          </a:pPr>
          <a:r>
            <a:rPr lang="pt-BR" sz="1100" b="1"/>
            <a:t>Payback: </a:t>
          </a:r>
          <a:r>
            <a:rPr lang="pt-BR" sz="1100"/>
            <a:t>Quantidade de meses que leva-se até que o Fluxo de Caixa Acumulado se iguale ao valor do Investimento Inicial.</a:t>
          </a:r>
        </a:p>
        <a:p>
          <a:pPr marL="171450" indent="-171450" algn="just">
            <a:buFont typeface="Wingdings" panose="05000000000000000000" pitchFamily="2" charset="2"/>
            <a:buChar char="v"/>
          </a:pPr>
          <a:endParaRPr lang="pt-BR" sz="1100"/>
        </a:p>
        <a:p>
          <a:pPr marL="171450" indent="-171450" algn="just">
            <a:buFont typeface="Wingdings" panose="05000000000000000000" pitchFamily="2" charset="2"/>
            <a:buChar char="v"/>
          </a:pPr>
          <a:r>
            <a:rPr lang="pt-BR" sz="1100" b="1"/>
            <a:t>Investimento Inicial: </a:t>
          </a:r>
          <a:r>
            <a:rPr lang="pt-BR" sz="1100"/>
            <a:t>Volume financeiro necessário para sustentar a operação até que se chegue ao Ponto de Equilíbrio.</a:t>
          </a:r>
        </a:p>
        <a:p>
          <a:pPr marL="171450" indent="-171450" algn="just">
            <a:buFont typeface="Wingdings" panose="05000000000000000000" pitchFamily="2" charset="2"/>
            <a:buChar char="v"/>
          </a:pPr>
          <a:endParaRPr lang="pt-BR" sz="1100"/>
        </a:p>
        <a:p>
          <a:pPr marL="171450" indent="-171450" algn="just">
            <a:buFont typeface="Wingdings" panose="05000000000000000000" pitchFamily="2" charset="2"/>
            <a:buChar char="v"/>
          </a:pPr>
          <a:endParaRPr lang="pt-BR" sz="1100"/>
        </a:p>
        <a:p>
          <a:pPr marL="171450" indent="-171450" algn="just">
            <a:buFont typeface="Wingdings" panose="05000000000000000000" pitchFamily="2" charset="2"/>
            <a:buChar char="v"/>
          </a:pPr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42332</xdr:rowOff>
    </xdr:from>
    <xdr:to>
      <xdr:col>21</xdr:col>
      <xdr:colOff>261658</xdr:colOff>
      <xdr:row>2</xdr:row>
      <xdr:rowOff>154391</xdr:rowOff>
    </xdr:to>
    <xdr:sp macro="" textlink="">
      <xdr:nvSpPr>
        <xdr:cNvPr id="3" name="Retângulo de cantos arredondados 2"/>
        <xdr:cNvSpPr/>
      </xdr:nvSpPr>
      <xdr:spPr>
        <a:xfrm>
          <a:off x="0" y="42332"/>
          <a:ext cx="13063258" cy="493059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2000" b="1">
              <a:latin typeface="Arial Rounded MT Bold" panose="020F0704030504030204" pitchFamily="34" charset="0"/>
            </a:rPr>
            <a:t>	Glossário</a:t>
          </a:r>
        </a:p>
      </xdr:txBody>
    </xdr:sp>
    <xdr:clientData/>
  </xdr:twoCellAnchor>
  <xdr:twoCellAnchor editAs="oneCell">
    <xdr:from>
      <xdr:col>0</xdr:col>
      <xdr:colOff>57150</xdr:colOff>
      <xdr:row>0</xdr:row>
      <xdr:rowOff>76200</xdr:rowOff>
    </xdr:from>
    <xdr:to>
      <xdr:col>0</xdr:col>
      <xdr:colOff>481254</xdr:colOff>
      <xdr:row>2</xdr:row>
      <xdr:rowOff>127200</xdr:rowOff>
    </xdr:to>
    <xdr:pic>
      <xdr:nvPicPr>
        <xdr:cNvPr id="4" name="Imagem 3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76200"/>
          <a:ext cx="424104" cy="432000"/>
        </a:xfrm>
        <a:prstGeom prst="rect">
          <a:avLst/>
        </a:prstGeom>
        <a:scene3d>
          <a:camera prst="orthographicFront"/>
          <a:lightRig rig="threePt" dir="t"/>
        </a:scene3d>
        <a:sp3d/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01%20-%20Apuracoes\2017\06%20-%20Comiss&#227;o%20UR\03%20-%20HOMOLOGA&#199;&#195;O\extracoes\COM\DOCUME~1\mpsiquei\CONFIG~1\Temp\Financ\war2001\Bplans\LAV2.5\war02_cenBS_prog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01%20-%20Apuracoes\2017\06%20-%20Comiss&#227;o%20UR\03%20-%20HOMOLOGA&#199;&#195;O\Users\N5733418\AppData\Local\Temp\7zO7569.tmp\UPDATE_VENDAS_ATE_101114.xlsb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01%20-%20Apuracoes\2017\06%20-%20Comiss&#227;o%20UR\03%20-%20HOMOLOGA&#199;&#195;O\Planejamento%20Comercial\Planejamento%20Opera&#231;&#245;es\01-%20Simula&#231;&#227;o%20de%20Comissionamento\Mudan&#231;as%20para%20abril_15\Simula&#231;&#245;es\SIMULADORES%20APURA&#199;&#195;O\COMISSIONAMENTO_VENDEDORES_201501_DEV.xlsb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01%20-%20Apuracoes\2017\06%20-%20Comiss&#227;o%20UR\03%20-%20HOMOLOGA&#199;&#195;O\2%20-%20COMERCIAL\UPDATE%20VENDAS\2013\07_2013\UPDATE_VENDAS_ATE_290713.xlsb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01%20-%20Apuracoes\2017\06%20-%20Comiss&#227;o%20UR\03%20-%20HOMOLOGA&#199;&#195;O\Users\N5733418\AppData\Local\Temp\7zOFFD7.tmp\ACOMP_PORTF_FONE_ATE_230914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01%20-%20Apuracoes\2017\06%20-%20Comiss&#227;o%20UR\03%20-%20HOMOLOGA&#199;&#195;O\2%20-%20COMERCIAL\ACOMPANHAMENTO%20PORTF%20BANDA%20LARGA\Ano_2013\08_2013\ACOMP_PORTFOLIO_BANDA_LARGA_060813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"/>
      <sheetName val="Cover"/>
      <sheetName val="Macroeconomics"/>
      <sheetName val="Pay-TV Scenarios"/>
      <sheetName val="PayTV"/>
      <sheetName val="PayTV Summary"/>
      <sheetName val="Broadband Scenarios"/>
      <sheetName val="Broadband"/>
      <sheetName val="Broadband Summary"/>
      <sheetName val="Digital Cable"/>
      <sheetName val="Digital Cable Summary"/>
      <sheetName val="Vicom Scenarios"/>
      <sheetName val="Vicom"/>
      <sheetName val="Vicom Summary"/>
      <sheetName val="IP telephony"/>
      <sheetName val="IP telephony Summary"/>
      <sheetName val="e-commerce"/>
      <sheetName val="ARPUs"/>
      <sheetName val="Financial  Summary USD"/>
      <sheetName val="Financial  Summary"/>
      <sheetName val="Capex Summary USD"/>
      <sheetName val="Capex Summary"/>
      <sheetName val="Depreciation"/>
      <sheetName val="Income Statement USD"/>
      <sheetName val="Income Statement"/>
      <sheetName val="Balance Sheet - Cash Flow"/>
      <sheetName val="DCF"/>
      <sheetName val="Wacc"/>
      <sheetName val="Benchmarks"/>
      <sheetName val="Key statistics"/>
      <sheetName val="Sum-of-the-parts"/>
      <sheetName val="DCF (2)"/>
      <sheetName val="Zapping_Fisicos"/>
      <sheetName val="Basic_Fisicos"/>
      <sheetName val="Advanced_Fisicos"/>
      <sheetName val="Digital_Grafico"/>
      <sheetName val="Graf_Digital"/>
      <sheetName val="PayTV(Digital)+Vírtua"/>
      <sheetName val="TV Digital HE Remoto"/>
      <sheetName val="Subs_Analysis"/>
      <sheetName val="A La Carte"/>
      <sheetName val="PayBack_Broad"/>
      <sheetName val="Bundle"/>
      <sheetName val="Marketshare"/>
      <sheetName val="LineUP"/>
      <sheetName val="LineUP (2)"/>
      <sheetName val="LineUP (3)"/>
      <sheetName val="SumaryVPL PayTV"/>
      <sheetName val="Vírtua"/>
      <sheetName val="TV Digital HE Local"/>
      <sheetName val="Links Embratel"/>
      <sheetName val="Reconstrução Rede"/>
      <sheetName val="TIR"/>
      <sheetName val="TIR-MI"/>
      <sheetName val="TabelaBS"/>
      <sheetName val="Tabela2"/>
      <sheetName val="Tabela2 (2)"/>
    </sheetNames>
    <sheetDataSet>
      <sheetData sheetId="0" refreshError="1"/>
      <sheetData sheetId="1" refreshError="1"/>
      <sheetData sheetId="2" refreshError="1">
        <row r="17">
          <cell r="D17">
            <v>9.0005223798273359E-2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PA"/>
      <sheetName val="Calendário"/>
      <sheetName val="Dias Uteis_09"/>
      <sheetName val="Apoio"/>
      <sheetName val="GLOSSARIO"/>
      <sheetName val="Plan2"/>
      <sheetName val="DOM_OPERACOES"/>
      <sheetName val="DOM_CANAL"/>
      <sheetName val="DOM_ANUAL"/>
      <sheetName val="PROD_OPERACOES"/>
      <sheetName val="PROD_CANAL"/>
      <sheetName val="PROD_ANUAL"/>
      <sheetName val="DESIST_OPERACOES"/>
      <sheetName val="DESIST_CANAL"/>
      <sheetName val="DESIST_ANUAL"/>
      <sheetName val="Filtros"/>
      <sheetName val="Estrutura_Cidade"/>
      <sheetName val="Plan1"/>
    </sheetNames>
    <sheetDataSet>
      <sheetData sheetId="0" refreshError="1"/>
      <sheetData sheetId="1" refreshError="1"/>
      <sheetData sheetId="2">
        <row r="6">
          <cell r="C6" t="str">
            <v>Net Serviços</v>
          </cell>
          <cell r="D6">
            <v>7.6914529914529934</v>
          </cell>
          <cell r="E6">
            <v>23.490834577873141</v>
          </cell>
          <cell r="F6">
            <v>0.70000000000000018</v>
          </cell>
          <cell r="G6">
            <v>0</v>
          </cell>
          <cell r="H6">
            <v>1</v>
          </cell>
          <cell r="I6">
            <v>0.99572649572649574</v>
          </cell>
          <cell r="J6">
            <v>0.99572649572649574</v>
          </cell>
          <cell r="K6">
            <v>1</v>
          </cell>
          <cell r="L6">
            <v>1</v>
          </cell>
          <cell r="M6">
            <v>0.70000000000000018</v>
          </cell>
          <cell r="N6">
            <v>0.30000000000000032</v>
          </cell>
          <cell r="O6">
            <v>1</v>
          </cell>
          <cell r="P6">
            <v>1</v>
          </cell>
          <cell r="Q6">
            <v>1</v>
          </cell>
          <cell r="R6">
            <v>1</v>
          </cell>
          <cell r="S6">
            <v>0.98848011891490151</v>
          </cell>
          <cell r="T6">
            <v>0</v>
          </cell>
          <cell r="U6">
            <v>0.30000000000000032</v>
          </cell>
          <cell r="V6">
            <v>0.99371069182389926</v>
          </cell>
          <cell r="W6">
            <v>1</v>
          </cell>
          <cell r="X6">
            <v>1</v>
          </cell>
          <cell r="Y6">
            <v>0.54716981132075471</v>
          </cell>
          <cell r="Z6">
            <v>0.99371069182389926</v>
          </cell>
          <cell r="AA6">
            <v>0.69559748427672974</v>
          </cell>
          <cell r="AB6">
            <v>0.30000000000000032</v>
          </cell>
          <cell r="AC6">
            <v>1</v>
          </cell>
          <cell r="AD6">
            <v>1</v>
          </cell>
          <cell r="AE6">
            <v>1</v>
          </cell>
          <cell r="AF6">
            <v>0.989437187550395</v>
          </cell>
          <cell r="AG6">
            <v>0.99572649572649574</v>
          </cell>
          <cell r="AH6">
            <v>0.70000000000000018</v>
          </cell>
          <cell r="AI6">
            <v>0.29554910498306758</v>
          </cell>
          <cell r="AJ6">
            <v>0</v>
          </cell>
          <cell r="AK6">
            <v>25.502875000000003</v>
          </cell>
          <cell r="AL6">
            <v>23.840054924242423</v>
          </cell>
          <cell r="AM6">
            <v>25.795321969696971</v>
          </cell>
          <cell r="AN6">
            <v>24.726700757575756</v>
          </cell>
          <cell r="AO6">
            <v>26.442830176767679</v>
          </cell>
          <cell r="AP6">
            <v>25.456398358585858</v>
          </cell>
          <cell r="AQ6">
            <v>25.953271464646463</v>
          </cell>
          <cell r="AR6">
            <v>26.615698863636364</v>
          </cell>
          <cell r="AS6">
            <v>25.419664772727273</v>
          </cell>
          <cell r="AT6">
            <v>25.460443813131313</v>
          </cell>
          <cell r="AU6">
            <v>24.568390151515146</v>
          </cell>
          <cell r="AV6">
            <v>26.503854166666667</v>
          </cell>
          <cell r="AW6">
            <v>25.822339015151517</v>
          </cell>
          <cell r="AX6">
            <v>22.618645357686464</v>
          </cell>
          <cell r="AY6">
            <v>26.64050228310504</v>
          </cell>
          <cell r="AZ6">
            <v>22.991141552511419</v>
          </cell>
          <cell r="BA6">
            <v>25.891248097412483</v>
          </cell>
          <cell r="BB6">
            <v>24.348401826484022</v>
          </cell>
          <cell r="BC6">
            <v>25.863820395738191</v>
          </cell>
          <cell r="BD6">
            <v>26.855068493150682</v>
          </cell>
          <cell r="BE6">
            <v>23.677929984779301</v>
          </cell>
          <cell r="BF6">
            <v>25.812359208523592</v>
          </cell>
          <cell r="BG6">
            <v>22.369254185692544</v>
          </cell>
          <cell r="BH6">
            <v>22.764779299847792</v>
          </cell>
          <cell r="BI6">
            <v>25.912763691335119</v>
          </cell>
          <cell r="BJ6">
            <v>21.415349794238683</v>
          </cell>
          <cell r="BK6">
            <v>24.601469509913979</v>
          </cell>
          <cell r="BL6">
            <v>25.537494949494974</v>
          </cell>
          <cell r="BM6">
            <v>24.601215862326999</v>
          </cell>
          <cell r="BN6">
            <v>24.828899364010478</v>
          </cell>
          <cell r="BO6">
            <v>26.401658810325486</v>
          </cell>
          <cell r="BP6">
            <v>26.445346053123853</v>
          </cell>
          <cell r="BQ6">
            <v>24.37215413393189</v>
          </cell>
          <cell r="BR6">
            <v>26.074019453797209</v>
          </cell>
          <cell r="BS6">
            <v>23.47870707070707</v>
          </cell>
          <cell r="BT6">
            <v>22.449592966704103</v>
          </cell>
          <cell r="BU6">
            <v>25.899937247148078</v>
          </cell>
          <cell r="BV6">
            <v>23.917372723894463</v>
          </cell>
          <cell r="BW6">
            <v>22.887719722625381</v>
          </cell>
          <cell r="BX6">
            <v>23.588602118872856</v>
          </cell>
          <cell r="BY6">
            <v>25.541047026075759</v>
          </cell>
          <cell r="BZ6">
            <v>21.734775947778406</v>
          </cell>
          <cell r="CA6">
            <v>25.20395448139503</v>
          </cell>
          <cell r="CB6">
            <v>25.802540964641043</v>
          </cell>
          <cell r="CC6">
            <v>25.45726671013794</v>
          </cell>
          <cell r="CD6">
            <v>26.45207575215781</v>
          </cell>
          <cell r="CE6">
            <v>23.490834577873134</v>
          </cell>
          <cell r="CF6">
            <v>23.777649818051788</v>
          </cell>
        </row>
        <row r="7">
          <cell r="C7" t="str">
            <v>Net Serviços sem Novas Cidades</v>
          </cell>
          <cell r="D7">
            <v>7.6914529914529925</v>
          </cell>
          <cell r="E7">
            <v>23.490834577873134</v>
          </cell>
          <cell r="F7">
            <v>0.70000000000000018</v>
          </cell>
          <cell r="G7">
            <v>0</v>
          </cell>
          <cell r="H7">
            <v>1</v>
          </cell>
          <cell r="I7">
            <v>0.99572649572649574</v>
          </cell>
          <cell r="J7">
            <v>0.99572649572649574</v>
          </cell>
          <cell r="K7">
            <v>1</v>
          </cell>
          <cell r="L7">
            <v>1</v>
          </cell>
          <cell r="M7">
            <v>0.70000000000000018</v>
          </cell>
          <cell r="N7">
            <v>0.30000000000000032</v>
          </cell>
          <cell r="O7">
            <v>1</v>
          </cell>
          <cell r="P7">
            <v>1</v>
          </cell>
          <cell r="Q7">
            <v>1</v>
          </cell>
          <cell r="R7">
            <v>1</v>
          </cell>
          <cell r="S7">
            <v>0.98848011891490151</v>
          </cell>
          <cell r="T7">
            <v>0</v>
          </cell>
          <cell r="U7">
            <v>0.30000000000000032</v>
          </cell>
          <cell r="V7">
            <v>0.99371069182389926</v>
          </cell>
          <cell r="W7">
            <v>1</v>
          </cell>
          <cell r="X7">
            <v>1</v>
          </cell>
          <cell r="Y7">
            <v>0.54716981132075471</v>
          </cell>
          <cell r="Z7">
            <v>0.99371069182389926</v>
          </cell>
          <cell r="AA7">
            <v>0.69559748427672974</v>
          </cell>
          <cell r="AB7">
            <v>0.30000000000000032</v>
          </cell>
          <cell r="AC7">
            <v>1</v>
          </cell>
          <cell r="AD7">
            <v>1</v>
          </cell>
          <cell r="AE7">
            <v>1</v>
          </cell>
          <cell r="AF7">
            <v>0.989437187550395</v>
          </cell>
          <cell r="AG7">
            <v>0.99572649572649574</v>
          </cell>
          <cell r="AH7">
            <v>0.70000000000000018</v>
          </cell>
          <cell r="AI7">
            <v>0.29554910498306758</v>
          </cell>
          <cell r="AJ7">
            <v>0</v>
          </cell>
          <cell r="AK7">
            <v>25.502875000000003</v>
          </cell>
          <cell r="AL7">
            <v>23.840054924242423</v>
          </cell>
          <cell r="AM7">
            <v>25.795321969696971</v>
          </cell>
          <cell r="AN7">
            <v>24.726700757575756</v>
          </cell>
          <cell r="AO7">
            <v>26.442830176767679</v>
          </cell>
          <cell r="AP7">
            <v>25.456398358585858</v>
          </cell>
          <cell r="AQ7">
            <v>25.953271464646463</v>
          </cell>
          <cell r="AR7">
            <v>26.615698863636364</v>
          </cell>
          <cell r="AS7">
            <v>25.419664772727273</v>
          </cell>
          <cell r="AT7">
            <v>25.460443813131313</v>
          </cell>
          <cell r="AU7">
            <v>24.568390151515146</v>
          </cell>
          <cell r="AV7">
            <v>26.503854166666667</v>
          </cell>
          <cell r="AW7">
            <v>25.822339015151517</v>
          </cell>
          <cell r="AX7">
            <v>22.618645357686464</v>
          </cell>
          <cell r="AY7">
            <v>26.64050228310504</v>
          </cell>
          <cell r="AZ7">
            <v>22.991141552511419</v>
          </cell>
          <cell r="BA7">
            <v>25.891248097412483</v>
          </cell>
          <cell r="BB7">
            <v>24.348401826484022</v>
          </cell>
          <cell r="BC7">
            <v>25.863820395738191</v>
          </cell>
          <cell r="BD7">
            <v>26.855068493150682</v>
          </cell>
          <cell r="BE7">
            <v>23.677929984779301</v>
          </cell>
          <cell r="BF7">
            <v>25.812359208523592</v>
          </cell>
          <cell r="BG7">
            <v>22.369254185692544</v>
          </cell>
          <cell r="BH7">
            <v>22.764779299847792</v>
          </cell>
          <cell r="BI7">
            <v>25.912763691335119</v>
          </cell>
          <cell r="BJ7">
            <v>21.415349794238683</v>
          </cell>
          <cell r="BK7">
            <v>24.601469509913979</v>
          </cell>
          <cell r="BL7">
            <v>25.537494949494974</v>
          </cell>
          <cell r="BM7">
            <v>24.601215862326999</v>
          </cell>
          <cell r="BN7">
            <v>24.828899364010478</v>
          </cell>
          <cell r="BO7">
            <v>26.401658810325486</v>
          </cell>
          <cell r="BP7">
            <v>26.445346053123853</v>
          </cell>
          <cell r="BQ7">
            <v>24.37215413393189</v>
          </cell>
          <cell r="BR7">
            <v>26.074019453797209</v>
          </cell>
          <cell r="BS7">
            <v>23.47870707070707</v>
          </cell>
          <cell r="BT7">
            <v>22.449592966704103</v>
          </cell>
          <cell r="BU7">
            <v>25.899937247148078</v>
          </cell>
          <cell r="BV7">
            <v>23.917372723894463</v>
          </cell>
          <cell r="BW7">
            <v>22.887719722625381</v>
          </cell>
          <cell r="BX7">
            <v>23.588602118872856</v>
          </cell>
          <cell r="BY7">
            <v>25.541047026075759</v>
          </cell>
          <cell r="BZ7">
            <v>21.734775947778406</v>
          </cell>
          <cell r="CA7">
            <v>25.20395448139503</v>
          </cell>
          <cell r="CB7">
            <v>25.802540964641043</v>
          </cell>
          <cell r="CC7">
            <v>25.45726671013794</v>
          </cell>
          <cell r="CD7">
            <v>26.45207575215781</v>
          </cell>
          <cell r="CE7">
            <v>23.490834577873134</v>
          </cell>
          <cell r="CF7">
            <v>23.777649818051788</v>
          </cell>
        </row>
        <row r="8">
          <cell r="C8" t="str">
            <v>Novas Cidades</v>
          </cell>
          <cell r="D8">
            <v>7.6914529914529925</v>
          </cell>
          <cell r="E8">
            <v>23.490834577873134</v>
          </cell>
          <cell r="F8">
            <v>0.70000000000000018</v>
          </cell>
          <cell r="G8">
            <v>0</v>
          </cell>
          <cell r="H8">
            <v>1</v>
          </cell>
          <cell r="I8">
            <v>0.99572649572649574</v>
          </cell>
          <cell r="J8">
            <v>0.99572649572649574</v>
          </cell>
          <cell r="K8">
            <v>1</v>
          </cell>
          <cell r="L8">
            <v>1</v>
          </cell>
          <cell r="M8">
            <v>0.70000000000000018</v>
          </cell>
          <cell r="N8">
            <v>0.30000000000000032</v>
          </cell>
          <cell r="O8">
            <v>1</v>
          </cell>
          <cell r="P8">
            <v>1</v>
          </cell>
          <cell r="Q8">
            <v>1</v>
          </cell>
          <cell r="R8">
            <v>1</v>
          </cell>
          <cell r="S8">
            <v>0.98848011891490151</v>
          </cell>
          <cell r="T8">
            <v>0</v>
          </cell>
          <cell r="U8">
            <v>0.30000000000000032</v>
          </cell>
          <cell r="V8">
            <v>0.99371069182389926</v>
          </cell>
          <cell r="W8">
            <v>1</v>
          </cell>
          <cell r="X8">
            <v>1</v>
          </cell>
          <cell r="Y8">
            <v>0.54716981132075471</v>
          </cell>
          <cell r="Z8">
            <v>0.99371069182389926</v>
          </cell>
          <cell r="AA8">
            <v>0.69559748427672974</v>
          </cell>
          <cell r="AB8">
            <v>0.30000000000000032</v>
          </cell>
          <cell r="AC8">
            <v>1</v>
          </cell>
          <cell r="AD8">
            <v>1</v>
          </cell>
          <cell r="AE8">
            <v>1</v>
          </cell>
          <cell r="AF8">
            <v>0.989437187550395</v>
          </cell>
          <cell r="AG8">
            <v>0.99572649572649574</v>
          </cell>
          <cell r="AH8">
            <v>0.70000000000000018</v>
          </cell>
          <cell r="AI8">
            <v>0.29554910498306758</v>
          </cell>
          <cell r="AJ8">
            <v>0</v>
          </cell>
          <cell r="AK8">
            <v>25.502875000000003</v>
          </cell>
          <cell r="AL8">
            <v>23.840054924242423</v>
          </cell>
          <cell r="AM8">
            <v>25.795321969696971</v>
          </cell>
          <cell r="AN8">
            <v>24.726700757575756</v>
          </cell>
          <cell r="AO8">
            <v>26.442830176767679</v>
          </cell>
          <cell r="AP8">
            <v>25.456398358585858</v>
          </cell>
          <cell r="AQ8">
            <v>25.953271464646463</v>
          </cell>
          <cell r="AR8">
            <v>26.615698863636364</v>
          </cell>
          <cell r="AS8">
            <v>25.419664772727273</v>
          </cell>
          <cell r="AT8">
            <v>25.460443813131313</v>
          </cell>
          <cell r="AU8">
            <v>24.568390151515146</v>
          </cell>
          <cell r="AV8">
            <v>26.503854166666667</v>
          </cell>
          <cell r="AW8">
            <v>25.822339015151517</v>
          </cell>
          <cell r="AX8">
            <v>22.618645357686464</v>
          </cell>
          <cell r="AY8">
            <v>26.64050228310504</v>
          </cell>
          <cell r="AZ8">
            <v>22.991141552511419</v>
          </cell>
          <cell r="BA8">
            <v>25.891248097412483</v>
          </cell>
          <cell r="BB8">
            <v>24.348401826484022</v>
          </cell>
          <cell r="BC8">
            <v>25.863820395738191</v>
          </cell>
          <cell r="BD8">
            <v>26.855068493150682</v>
          </cell>
          <cell r="BE8">
            <v>23.677929984779301</v>
          </cell>
          <cell r="BF8">
            <v>25.812359208523592</v>
          </cell>
          <cell r="BG8">
            <v>22.369254185692544</v>
          </cell>
          <cell r="BH8">
            <v>22.764779299847792</v>
          </cell>
          <cell r="BI8">
            <v>25.912763691335119</v>
          </cell>
          <cell r="BJ8">
            <v>21.415349794238683</v>
          </cell>
          <cell r="BK8">
            <v>24.601469509913979</v>
          </cell>
          <cell r="BL8">
            <v>25.537494949494974</v>
          </cell>
          <cell r="BM8">
            <v>24.601215862326999</v>
          </cell>
          <cell r="BN8">
            <v>24.828899364010478</v>
          </cell>
          <cell r="BO8">
            <v>26.401658810325486</v>
          </cell>
          <cell r="BP8">
            <v>26.445346053123853</v>
          </cell>
          <cell r="BQ8">
            <v>24.37215413393189</v>
          </cell>
          <cell r="BR8">
            <v>26.074019453797209</v>
          </cell>
          <cell r="BS8">
            <v>23.47870707070707</v>
          </cell>
          <cell r="BT8">
            <v>22.449592966704103</v>
          </cell>
          <cell r="BU8">
            <v>25.899937247148078</v>
          </cell>
          <cell r="BV8">
            <v>23.917372723894463</v>
          </cell>
          <cell r="BW8">
            <v>22.887719722625381</v>
          </cell>
          <cell r="BX8">
            <v>23.588602118872856</v>
          </cell>
          <cell r="BY8">
            <v>25.541047026075759</v>
          </cell>
          <cell r="BZ8">
            <v>21.734775947778406</v>
          </cell>
          <cell r="CA8">
            <v>25.20395448139503</v>
          </cell>
          <cell r="CB8">
            <v>25.802540964641043</v>
          </cell>
          <cell r="CC8">
            <v>25.45726671013794</v>
          </cell>
          <cell r="CD8">
            <v>26.45207575215781</v>
          </cell>
          <cell r="CE8">
            <v>23.490834577873134</v>
          </cell>
          <cell r="CF8">
            <v>23.777649818051788</v>
          </cell>
        </row>
        <row r="9">
          <cell r="C9" t="str">
            <v>Regional São Paulo</v>
          </cell>
          <cell r="D9">
            <v>7.6743589743589773</v>
          </cell>
          <cell r="E9">
            <v>22.928205128205136</v>
          </cell>
          <cell r="F9">
            <v>0.70000000000000095</v>
          </cell>
          <cell r="G9">
            <v>0</v>
          </cell>
          <cell r="H9">
            <v>1</v>
          </cell>
          <cell r="I9">
            <v>0.98717948717948723</v>
          </cell>
          <cell r="J9">
            <v>0.98717948717948723</v>
          </cell>
          <cell r="K9">
            <v>1</v>
          </cell>
          <cell r="L9">
            <v>1</v>
          </cell>
          <cell r="M9">
            <v>0.70000000000000095</v>
          </cell>
          <cell r="N9">
            <v>0.30000000000000043</v>
          </cell>
          <cell r="O9">
            <v>1</v>
          </cell>
          <cell r="P9">
            <v>1</v>
          </cell>
          <cell r="Q9">
            <v>1</v>
          </cell>
          <cell r="R9">
            <v>1</v>
          </cell>
          <cell r="S9">
            <v>0.98717948717948723</v>
          </cell>
          <cell r="T9">
            <v>0</v>
          </cell>
          <cell r="U9">
            <v>0.30000000000000043</v>
          </cell>
          <cell r="V9">
            <v>1</v>
          </cell>
          <cell r="W9">
            <v>1</v>
          </cell>
          <cell r="X9">
            <v>1</v>
          </cell>
          <cell r="Y9">
            <v>0</v>
          </cell>
          <cell r="Z9">
            <v>1</v>
          </cell>
          <cell r="AA9">
            <v>0.70000000000000095</v>
          </cell>
          <cell r="AB9">
            <v>0.30000000000000043</v>
          </cell>
          <cell r="AC9">
            <v>1</v>
          </cell>
          <cell r="AD9">
            <v>1</v>
          </cell>
          <cell r="AE9">
            <v>1</v>
          </cell>
          <cell r="AF9">
            <v>0.98717948717948723</v>
          </cell>
          <cell r="AG9">
            <v>0.98717948717948723</v>
          </cell>
          <cell r="AH9">
            <v>0.70000000000000095</v>
          </cell>
          <cell r="AI9">
            <v>0.29230769230769271</v>
          </cell>
          <cell r="AJ9">
            <v>0</v>
          </cell>
          <cell r="AK9">
            <v>25.502875000000003</v>
          </cell>
          <cell r="AL9">
            <v>23.840054924242423</v>
          </cell>
          <cell r="AM9">
            <v>25.795321969696971</v>
          </cell>
          <cell r="AN9">
            <v>24.726700757575756</v>
          </cell>
          <cell r="AO9">
            <v>26.442830176767679</v>
          </cell>
          <cell r="AP9">
            <v>25.456398358585858</v>
          </cell>
          <cell r="AQ9">
            <v>25.953271464646463</v>
          </cell>
          <cell r="AR9">
            <v>26.615698863636364</v>
          </cell>
          <cell r="AS9">
            <v>25.419664772727273</v>
          </cell>
          <cell r="AT9">
            <v>25.460443813131313</v>
          </cell>
          <cell r="AU9">
            <v>24.568390151515146</v>
          </cell>
          <cell r="AV9">
            <v>26.503854166666667</v>
          </cell>
          <cell r="AW9">
            <v>25.822339015151517</v>
          </cell>
          <cell r="AX9">
            <v>22.618645357686464</v>
          </cell>
          <cell r="AY9">
            <v>26.64050228310504</v>
          </cell>
          <cell r="AZ9">
            <v>22.991141552511419</v>
          </cell>
          <cell r="BA9">
            <v>25.891248097412483</v>
          </cell>
          <cell r="BB9">
            <v>24.348401826484022</v>
          </cell>
          <cell r="BC9">
            <v>25.863820395738191</v>
          </cell>
          <cell r="BD9">
            <v>26.855068493150682</v>
          </cell>
          <cell r="BE9">
            <v>23.677929984779301</v>
          </cell>
          <cell r="BF9">
            <v>25.812359208523592</v>
          </cell>
          <cell r="BG9">
            <v>22.369254185692544</v>
          </cell>
          <cell r="BH9">
            <v>22.764779299847792</v>
          </cell>
          <cell r="BI9">
            <v>25.911111111111115</v>
          </cell>
          <cell r="BJ9">
            <v>21.41604938271605</v>
          </cell>
          <cell r="BK9">
            <v>24.602469135802497</v>
          </cell>
          <cell r="BL9">
            <v>25.566666666666695</v>
          </cell>
          <cell r="BM9">
            <v>24.683950617283983</v>
          </cell>
          <cell r="BN9">
            <v>24.861728395061732</v>
          </cell>
          <cell r="BO9">
            <v>25.670370370370396</v>
          </cell>
          <cell r="BP9">
            <v>26.532098765432124</v>
          </cell>
          <cell r="BQ9">
            <v>24.565432098765395</v>
          </cell>
          <cell r="BR9">
            <v>26.243209876543187</v>
          </cell>
          <cell r="BS9">
            <v>22.966666666666665</v>
          </cell>
          <cell r="BT9">
            <v>22.606172839506204</v>
          </cell>
          <cell r="BU9">
            <v>25.932051282051283</v>
          </cell>
          <cell r="BV9">
            <v>23.928205128205128</v>
          </cell>
          <cell r="BW9">
            <v>22.914102564102564</v>
          </cell>
          <cell r="BX9">
            <v>23.571794871794904</v>
          </cell>
          <cell r="BY9">
            <v>25.635897435897466</v>
          </cell>
          <cell r="BZ9">
            <v>22.002564102564072</v>
          </cell>
          <cell r="CA9">
            <v>24.596153846153875</v>
          </cell>
          <cell r="CB9">
            <v>25.869230769230768</v>
          </cell>
          <cell r="CC9">
            <v>25.597435897435929</v>
          </cell>
          <cell r="CD9">
            <v>26.614102564102588</v>
          </cell>
          <cell r="CE9">
            <v>22.928205128205128</v>
          </cell>
          <cell r="CF9">
            <v>23.811538461538461</v>
          </cell>
        </row>
        <row r="10">
          <cell r="C10" t="str">
            <v>Grupo São Paulo Maiores</v>
          </cell>
          <cell r="D10">
            <v>7.6743589743589773</v>
          </cell>
          <cell r="E10">
            <v>22.928205128205136</v>
          </cell>
          <cell r="F10">
            <v>0.70000000000000095</v>
          </cell>
          <cell r="G10">
            <v>0</v>
          </cell>
          <cell r="H10">
            <v>1</v>
          </cell>
          <cell r="I10">
            <v>0.98717948717948723</v>
          </cell>
          <cell r="J10">
            <v>0.98717948717948723</v>
          </cell>
          <cell r="K10">
            <v>1</v>
          </cell>
          <cell r="L10">
            <v>1</v>
          </cell>
          <cell r="M10">
            <v>0.70000000000000095</v>
          </cell>
          <cell r="N10">
            <v>0.30000000000000043</v>
          </cell>
          <cell r="O10">
            <v>1</v>
          </cell>
          <cell r="P10">
            <v>1</v>
          </cell>
          <cell r="Q10">
            <v>1</v>
          </cell>
          <cell r="R10">
            <v>1</v>
          </cell>
          <cell r="S10">
            <v>0.98717948717948723</v>
          </cell>
          <cell r="T10">
            <v>0</v>
          </cell>
          <cell r="U10">
            <v>0.30000000000000043</v>
          </cell>
          <cell r="V10">
            <v>1</v>
          </cell>
          <cell r="W10">
            <v>1</v>
          </cell>
          <cell r="X10">
            <v>1</v>
          </cell>
          <cell r="Y10">
            <v>0</v>
          </cell>
          <cell r="Z10">
            <v>1</v>
          </cell>
          <cell r="AA10">
            <v>0.70000000000000095</v>
          </cell>
          <cell r="AB10">
            <v>0.30000000000000043</v>
          </cell>
          <cell r="AC10">
            <v>1</v>
          </cell>
          <cell r="AD10">
            <v>1</v>
          </cell>
          <cell r="AE10">
            <v>1</v>
          </cell>
          <cell r="AF10">
            <v>0.98717948717948723</v>
          </cell>
          <cell r="AG10">
            <v>0.98717948717948723</v>
          </cell>
          <cell r="AH10">
            <v>0.70000000000000095</v>
          </cell>
          <cell r="AI10">
            <v>0.29230769230769271</v>
          </cell>
          <cell r="AJ10">
            <v>0</v>
          </cell>
          <cell r="AK10">
            <v>25.502875000000003</v>
          </cell>
          <cell r="AL10">
            <v>23.840054924242423</v>
          </cell>
          <cell r="AM10">
            <v>25.795321969696971</v>
          </cell>
          <cell r="AN10">
            <v>24.726700757575756</v>
          </cell>
          <cell r="AO10">
            <v>26.442830176767679</v>
          </cell>
          <cell r="AP10">
            <v>25.456398358585858</v>
          </cell>
          <cell r="AQ10">
            <v>25.953271464646463</v>
          </cell>
          <cell r="AR10">
            <v>26.615698863636364</v>
          </cell>
          <cell r="AS10">
            <v>25.419664772727273</v>
          </cell>
          <cell r="AT10">
            <v>25.460443813131313</v>
          </cell>
          <cell r="AU10">
            <v>24.568390151515146</v>
          </cell>
          <cell r="AV10">
            <v>26.503854166666667</v>
          </cell>
          <cell r="AW10">
            <v>25.822339015151517</v>
          </cell>
          <cell r="AX10">
            <v>22.618645357686464</v>
          </cell>
          <cell r="AY10">
            <v>26.64050228310504</v>
          </cell>
          <cell r="AZ10">
            <v>22.991141552511419</v>
          </cell>
          <cell r="BA10">
            <v>25.891248097412483</v>
          </cell>
          <cell r="BB10">
            <v>24.348401826484022</v>
          </cell>
          <cell r="BC10">
            <v>25.863820395738191</v>
          </cell>
          <cell r="BD10">
            <v>26.855068493150682</v>
          </cell>
          <cell r="BE10">
            <v>23.677929984779301</v>
          </cell>
          <cell r="BF10">
            <v>25.812359208523592</v>
          </cell>
          <cell r="BG10">
            <v>22.369254185692544</v>
          </cell>
          <cell r="BH10">
            <v>22.764779299847792</v>
          </cell>
          <cell r="BI10">
            <v>25.911111111111115</v>
          </cell>
          <cell r="BJ10">
            <v>21.41604938271605</v>
          </cell>
          <cell r="BK10">
            <v>24.602469135802497</v>
          </cell>
          <cell r="BL10">
            <v>25.566666666666695</v>
          </cell>
          <cell r="BM10">
            <v>24.683950617283983</v>
          </cell>
          <cell r="BN10">
            <v>24.861728395061732</v>
          </cell>
          <cell r="BO10">
            <v>25.670370370370396</v>
          </cell>
          <cell r="BP10">
            <v>26.532098765432124</v>
          </cell>
          <cell r="BQ10">
            <v>24.565432098765395</v>
          </cell>
          <cell r="BR10">
            <v>26.243209876543187</v>
          </cell>
          <cell r="BS10">
            <v>22.966666666666665</v>
          </cell>
          <cell r="BT10">
            <v>22.606172839506204</v>
          </cell>
          <cell r="BU10">
            <v>25.932051282051283</v>
          </cell>
          <cell r="BV10">
            <v>23.928205128205128</v>
          </cell>
          <cell r="BW10">
            <v>22.914102564102564</v>
          </cell>
          <cell r="BX10">
            <v>23.571794871794904</v>
          </cell>
          <cell r="BY10">
            <v>25.635897435897466</v>
          </cell>
          <cell r="BZ10">
            <v>22.002564102564072</v>
          </cell>
          <cell r="CA10">
            <v>24.596153846153875</v>
          </cell>
          <cell r="CB10">
            <v>25.869230769230768</v>
          </cell>
          <cell r="CC10">
            <v>25.597435897435929</v>
          </cell>
          <cell r="CD10">
            <v>26.614102564102588</v>
          </cell>
          <cell r="CE10">
            <v>22.928205128205128</v>
          </cell>
          <cell r="CF10">
            <v>23.811538461538461</v>
          </cell>
        </row>
        <row r="11">
          <cell r="C11" t="str">
            <v>Grupo São Paulo Interior</v>
          </cell>
          <cell r="D11">
            <v>7.6743589743589773</v>
          </cell>
          <cell r="E11">
            <v>22.928205128205136</v>
          </cell>
          <cell r="F11">
            <v>0.70000000000000095</v>
          </cell>
          <cell r="G11">
            <v>0</v>
          </cell>
          <cell r="H11">
            <v>1</v>
          </cell>
          <cell r="I11">
            <v>0.98717948717948723</v>
          </cell>
          <cell r="J11">
            <v>0.98717948717948723</v>
          </cell>
          <cell r="K11">
            <v>1</v>
          </cell>
          <cell r="L11">
            <v>1</v>
          </cell>
          <cell r="M11">
            <v>0.70000000000000095</v>
          </cell>
          <cell r="N11">
            <v>0.30000000000000043</v>
          </cell>
          <cell r="O11">
            <v>1</v>
          </cell>
          <cell r="P11">
            <v>1</v>
          </cell>
          <cell r="Q11">
            <v>1</v>
          </cell>
          <cell r="R11">
            <v>1</v>
          </cell>
          <cell r="S11">
            <v>0.98717948717948723</v>
          </cell>
          <cell r="T11">
            <v>0</v>
          </cell>
          <cell r="U11">
            <v>0.30000000000000043</v>
          </cell>
          <cell r="V11">
            <v>1</v>
          </cell>
          <cell r="W11">
            <v>1</v>
          </cell>
          <cell r="X11">
            <v>1</v>
          </cell>
          <cell r="Y11">
            <v>0</v>
          </cell>
          <cell r="Z11">
            <v>1</v>
          </cell>
          <cell r="AA11">
            <v>0.70000000000000095</v>
          </cell>
          <cell r="AB11">
            <v>0.30000000000000043</v>
          </cell>
          <cell r="AC11">
            <v>1</v>
          </cell>
          <cell r="AD11">
            <v>1</v>
          </cell>
          <cell r="AE11">
            <v>1</v>
          </cell>
          <cell r="AF11">
            <v>0.98717948717948723</v>
          </cell>
          <cell r="AG11">
            <v>0.98717948717948723</v>
          </cell>
          <cell r="AH11">
            <v>0.70000000000000095</v>
          </cell>
          <cell r="AI11">
            <v>0.29230769230769271</v>
          </cell>
          <cell r="AJ11">
            <v>0</v>
          </cell>
          <cell r="AK11">
            <v>25.502875000000003</v>
          </cell>
          <cell r="AL11">
            <v>23.840054924242423</v>
          </cell>
          <cell r="AM11">
            <v>25.795321969696971</v>
          </cell>
          <cell r="AN11">
            <v>24.726700757575756</v>
          </cell>
          <cell r="AO11">
            <v>26.442830176767679</v>
          </cell>
          <cell r="AP11">
            <v>25.456398358585858</v>
          </cell>
          <cell r="AQ11">
            <v>25.953271464646463</v>
          </cell>
          <cell r="AR11">
            <v>26.615698863636364</v>
          </cell>
          <cell r="AS11">
            <v>25.419664772727273</v>
          </cell>
          <cell r="AT11">
            <v>25.460443813131313</v>
          </cell>
          <cell r="AU11">
            <v>24.568390151515146</v>
          </cell>
          <cell r="AV11">
            <v>26.503854166666667</v>
          </cell>
          <cell r="AW11">
            <v>25.822339015151517</v>
          </cell>
          <cell r="AX11">
            <v>22.618645357686464</v>
          </cell>
          <cell r="AY11">
            <v>26.64050228310504</v>
          </cell>
          <cell r="AZ11">
            <v>22.991141552511419</v>
          </cell>
          <cell r="BA11">
            <v>25.891248097412483</v>
          </cell>
          <cell r="BB11">
            <v>24.348401826484022</v>
          </cell>
          <cell r="BC11">
            <v>25.863820395738191</v>
          </cell>
          <cell r="BD11">
            <v>26.855068493150682</v>
          </cell>
          <cell r="BE11">
            <v>23.677929984779301</v>
          </cell>
          <cell r="BF11">
            <v>25.812359208523592</v>
          </cell>
          <cell r="BG11">
            <v>22.369254185692544</v>
          </cell>
          <cell r="BH11">
            <v>22.764779299847792</v>
          </cell>
          <cell r="BI11">
            <v>25.911111111111115</v>
          </cell>
          <cell r="BJ11">
            <v>21.41604938271605</v>
          </cell>
          <cell r="BK11">
            <v>24.602469135802497</v>
          </cell>
          <cell r="BL11">
            <v>25.566666666666695</v>
          </cell>
          <cell r="BM11">
            <v>24.683950617283983</v>
          </cell>
          <cell r="BN11">
            <v>24.861728395061732</v>
          </cell>
          <cell r="BO11">
            <v>25.670370370370396</v>
          </cell>
          <cell r="BP11">
            <v>26.532098765432124</v>
          </cell>
          <cell r="BQ11">
            <v>24.565432098765395</v>
          </cell>
          <cell r="BR11">
            <v>26.243209876543187</v>
          </cell>
          <cell r="BS11">
            <v>22.966666666666665</v>
          </cell>
          <cell r="BT11">
            <v>22.606172839506204</v>
          </cell>
          <cell r="BU11">
            <v>25.932051282051283</v>
          </cell>
          <cell r="BV11">
            <v>23.928205128205128</v>
          </cell>
          <cell r="BW11">
            <v>22.914102564102564</v>
          </cell>
          <cell r="BX11">
            <v>23.571794871794904</v>
          </cell>
          <cell r="BY11">
            <v>25.635897435897466</v>
          </cell>
          <cell r="BZ11">
            <v>22.002564102564072</v>
          </cell>
          <cell r="CA11">
            <v>24.596153846153875</v>
          </cell>
          <cell r="CB11">
            <v>25.869230769230768</v>
          </cell>
          <cell r="CC11">
            <v>25.597435897435929</v>
          </cell>
          <cell r="CD11">
            <v>26.614102564102588</v>
          </cell>
          <cell r="CE11">
            <v>22.928205128205128</v>
          </cell>
          <cell r="CF11">
            <v>23.811538461538461</v>
          </cell>
        </row>
        <row r="12">
          <cell r="C12" t="str">
            <v>Grupo São Paulo Novas Cidades</v>
          </cell>
          <cell r="D12">
            <v>7.6743589743589773</v>
          </cell>
          <cell r="E12">
            <v>22.928205128205136</v>
          </cell>
          <cell r="F12">
            <v>0.70000000000000095</v>
          </cell>
          <cell r="G12">
            <v>0</v>
          </cell>
          <cell r="H12">
            <v>1</v>
          </cell>
          <cell r="I12">
            <v>0.98717948717948723</v>
          </cell>
          <cell r="J12">
            <v>0.98717948717948723</v>
          </cell>
          <cell r="K12">
            <v>1</v>
          </cell>
          <cell r="L12">
            <v>1</v>
          </cell>
          <cell r="M12">
            <v>0.70000000000000095</v>
          </cell>
          <cell r="N12">
            <v>0.30000000000000043</v>
          </cell>
          <cell r="O12">
            <v>1</v>
          </cell>
          <cell r="P12">
            <v>1</v>
          </cell>
          <cell r="Q12">
            <v>1</v>
          </cell>
          <cell r="R12">
            <v>1</v>
          </cell>
          <cell r="S12">
            <v>0.98717948717948723</v>
          </cell>
          <cell r="T12">
            <v>0</v>
          </cell>
          <cell r="U12">
            <v>0.30000000000000043</v>
          </cell>
          <cell r="V12">
            <v>1</v>
          </cell>
          <cell r="W12">
            <v>1</v>
          </cell>
          <cell r="X12">
            <v>1</v>
          </cell>
          <cell r="Y12">
            <v>0</v>
          </cell>
          <cell r="Z12">
            <v>1</v>
          </cell>
          <cell r="AA12">
            <v>0.70000000000000095</v>
          </cell>
          <cell r="AB12">
            <v>0.30000000000000043</v>
          </cell>
          <cell r="AC12">
            <v>1</v>
          </cell>
          <cell r="AD12">
            <v>1</v>
          </cell>
          <cell r="AE12">
            <v>1</v>
          </cell>
          <cell r="AF12">
            <v>0.98717948717948723</v>
          </cell>
          <cell r="AG12">
            <v>0.98717948717948723</v>
          </cell>
          <cell r="AH12">
            <v>0.70000000000000095</v>
          </cell>
          <cell r="AI12">
            <v>0.29230769230769271</v>
          </cell>
          <cell r="AJ12">
            <v>0</v>
          </cell>
          <cell r="AK12">
            <v>25.502875000000003</v>
          </cell>
          <cell r="AL12">
            <v>23.840054924242423</v>
          </cell>
          <cell r="AM12">
            <v>25.795321969696971</v>
          </cell>
          <cell r="AN12">
            <v>24.726700757575756</v>
          </cell>
          <cell r="AO12">
            <v>26.442830176767679</v>
          </cell>
          <cell r="AP12">
            <v>25.456398358585858</v>
          </cell>
          <cell r="AQ12">
            <v>25.953271464646463</v>
          </cell>
          <cell r="AR12">
            <v>26.615698863636364</v>
          </cell>
          <cell r="AS12">
            <v>25.419664772727273</v>
          </cell>
          <cell r="AT12">
            <v>25.460443813131313</v>
          </cell>
          <cell r="AU12">
            <v>24.568390151515146</v>
          </cell>
          <cell r="AV12">
            <v>26.503854166666667</v>
          </cell>
          <cell r="AW12">
            <v>25.822339015151517</v>
          </cell>
          <cell r="AX12">
            <v>22.618645357686464</v>
          </cell>
          <cell r="AY12">
            <v>26.64050228310504</v>
          </cell>
          <cell r="AZ12">
            <v>22.991141552511419</v>
          </cell>
          <cell r="BA12">
            <v>25.891248097412483</v>
          </cell>
          <cell r="BB12">
            <v>24.348401826484022</v>
          </cell>
          <cell r="BC12">
            <v>25.863820395738191</v>
          </cell>
          <cell r="BD12">
            <v>26.855068493150682</v>
          </cell>
          <cell r="BE12">
            <v>23.677929984779301</v>
          </cell>
          <cell r="BF12">
            <v>25.812359208523592</v>
          </cell>
          <cell r="BG12">
            <v>22.369254185692544</v>
          </cell>
          <cell r="BH12">
            <v>22.764779299847792</v>
          </cell>
          <cell r="BI12">
            <v>25.911111111111115</v>
          </cell>
          <cell r="BJ12">
            <v>21.41604938271605</v>
          </cell>
          <cell r="BK12">
            <v>24.602469135802497</v>
          </cell>
          <cell r="BL12">
            <v>25.566666666666695</v>
          </cell>
          <cell r="BM12">
            <v>24.683950617283983</v>
          </cell>
          <cell r="BN12">
            <v>24.861728395061732</v>
          </cell>
          <cell r="BO12">
            <v>25.670370370370396</v>
          </cell>
          <cell r="BP12">
            <v>26.532098765432124</v>
          </cell>
          <cell r="BQ12">
            <v>24.565432098765395</v>
          </cell>
          <cell r="BR12">
            <v>26.243209876543187</v>
          </cell>
          <cell r="BS12">
            <v>22.966666666666665</v>
          </cell>
          <cell r="BT12">
            <v>22.606172839506204</v>
          </cell>
          <cell r="BU12">
            <v>25.932051282051283</v>
          </cell>
          <cell r="BV12">
            <v>23.928205128205128</v>
          </cell>
          <cell r="BW12">
            <v>22.914102564102564</v>
          </cell>
          <cell r="BX12">
            <v>23.571794871794904</v>
          </cell>
          <cell r="BY12">
            <v>25.635897435897466</v>
          </cell>
          <cell r="BZ12">
            <v>22.002564102564072</v>
          </cell>
          <cell r="CA12">
            <v>24.596153846153875</v>
          </cell>
          <cell r="CB12">
            <v>25.869230769230768</v>
          </cell>
          <cell r="CC12">
            <v>25.597435897435929</v>
          </cell>
          <cell r="CD12">
            <v>26.614102564102588</v>
          </cell>
          <cell r="CE12">
            <v>22.928205128205128</v>
          </cell>
          <cell r="CF12">
            <v>23.811538461538461</v>
          </cell>
        </row>
        <row r="13">
          <cell r="C13" t="str">
            <v>Cluster São Paulo Novas</v>
          </cell>
          <cell r="D13">
            <v>7.6743589743589773</v>
          </cell>
          <cell r="E13">
            <v>22.928205128205136</v>
          </cell>
          <cell r="F13">
            <v>0.70000000000000095</v>
          </cell>
          <cell r="G13">
            <v>0</v>
          </cell>
          <cell r="H13">
            <v>1</v>
          </cell>
          <cell r="I13">
            <v>0.98717948717948723</v>
          </cell>
          <cell r="J13">
            <v>0.98717948717948723</v>
          </cell>
          <cell r="K13">
            <v>1</v>
          </cell>
          <cell r="L13">
            <v>1</v>
          </cell>
          <cell r="M13">
            <v>0.70000000000000095</v>
          </cell>
          <cell r="N13">
            <v>0.30000000000000043</v>
          </cell>
          <cell r="O13">
            <v>1</v>
          </cell>
          <cell r="P13">
            <v>1</v>
          </cell>
          <cell r="Q13">
            <v>1</v>
          </cell>
          <cell r="R13">
            <v>1</v>
          </cell>
          <cell r="S13">
            <v>0.98717948717948723</v>
          </cell>
          <cell r="T13">
            <v>0</v>
          </cell>
          <cell r="U13">
            <v>0.30000000000000043</v>
          </cell>
          <cell r="V13">
            <v>1</v>
          </cell>
          <cell r="W13">
            <v>1</v>
          </cell>
          <cell r="X13">
            <v>1</v>
          </cell>
          <cell r="Y13">
            <v>0</v>
          </cell>
          <cell r="Z13">
            <v>1</v>
          </cell>
          <cell r="AA13">
            <v>0.70000000000000095</v>
          </cell>
          <cell r="AB13">
            <v>0.30000000000000043</v>
          </cell>
          <cell r="AC13">
            <v>1</v>
          </cell>
          <cell r="AD13">
            <v>1</v>
          </cell>
          <cell r="AE13">
            <v>1</v>
          </cell>
          <cell r="AF13">
            <v>0.98717948717948723</v>
          </cell>
          <cell r="AG13">
            <v>0.98717948717948723</v>
          </cell>
          <cell r="AH13">
            <v>0.70000000000000095</v>
          </cell>
          <cell r="AI13">
            <v>0.29230769230769271</v>
          </cell>
          <cell r="AJ13">
            <v>0</v>
          </cell>
          <cell r="AK13">
            <v>25.502875000000003</v>
          </cell>
          <cell r="AL13">
            <v>23.840054924242423</v>
          </cell>
          <cell r="AM13">
            <v>25.795321969696971</v>
          </cell>
          <cell r="AN13">
            <v>24.726700757575756</v>
          </cell>
          <cell r="AO13">
            <v>26.442830176767679</v>
          </cell>
          <cell r="AP13">
            <v>25.456398358585858</v>
          </cell>
          <cell r="AQ13">
            <v>25.953271464646463</v>
          </cell>
          <cell r="AR13">
            <v>26.615698863636364</v>
          </cell>
          <cell r="AS13">
            <v>25.419664772727273</v>
          </cell>
          <cell r="AT13">
            <v>25.460443813131313</v>
          </cell>
          <cell r="AU13">
            <v>24.568390151515146</v>
          </cell>
          <cell r="AV13">
            <v>26.503854166666667</v>
          </cell>
          <cell r="AW13">
            <v>25.822339015151517</v>
          </cell>
          <cell r="AX13">
            <v>22.618645357686464</v>
          </cell>
          <cell r="AY13">
            <v>26.64050228310504</v>
          </cell>
          <cell r="AZ13">
            <v>22.991141552511419</v>
          </cell>
          <cell r="BA13">
            <v>25.891248097412483</v>
          </cell>
          <cell r="BB13">
            <v>24.348401826484022</v>
          </cell>
          <cell r="BC13">
            <v>25.863820395738191</v>
          </cell>
          <cell r="BD13">
            <v>26.855068493150682</v>
          </cell>
          <cell r="BE13">
            <v>23.677929984779301</v>
          </cell>
          <cell r="BF13">
            <v>25.812359208523592</v>
          </cell>
          <cell r="BG13">
            <v>22.369254185692544</v>
          </cell>
          <cell r="BH13">
            <v>22.764779299847792</v>
          </cell>
          <cell r="BI13">
            <v>25.911111111111115</v>
          </cell>
          <cell r="BJ13">
            <v>21.41604938271605</v>
          </cell>
          <cell r="BK13">
            <v>24.602469135802497</v>
          </cell>
          <cell r="BL13">
            <v>25.566666666666695</v>
          </cell>
          <cell r="BM13">
            <v>24.683950617283983</v>
          </cell>
          <cell r="BN13">
            <v>24.861728395061732</v>
          </cell>
          <cell r="BO13">
            <v>25.670370370370396</v>
          </cell>
          <cell r="BP13">
            <v>26.532098765432124</v>
          </cell>
          <cell r="BQ13">
            <v>24.565432098765395</v>
          </cell>
          <cell r="BR13">
            <v>26.243209876543187</v>
          </cell>
          <cell r="BS13">
            <v>22.966666666666665</v>
          </cell>
          <cell r="BT13">
            <v>22.606172839506204</v>
          </cell>
          <cell r="BU13">
            <v>25.932051282051283</v>
          </cell>
          <cell r="BV13">
            <v>23.928205128205128</v>
          </cell>
          <cell r="BW13">
            <v>22.914102564102564</v>
          </cell>
          <cell r="BX13">
            <v>23.571794871794904</v>
          </cell>
          <cell r="BY13">
            <v>25.635897435897466</v>
          </cell>
          <cell r="BZ13">
            <v>22.002564102564072</v>
          </cell>
          <cell r="CA13">
            <v>24.596153846153875</v>
          </cell>
          <cell r="CB13">
            <v>25.869230769230768</v>
          </cell>
          <cell r="CC13">
            <v>25.597435897435929</v>
          </cell>
          <cell r="CD13">
            <v>26.614102564102588</v>
          </cell>
          <cell r="CE13">
            <v>22.928205128205128</v>
          </cell>
          <cell r="CF13">
            <v>23.811538461538461</v>
          </cell>
        </row>
        <row r="14">
          <cell r="C14" t="str">
            <v>Cluster São Paulo Antigas</v>
          </cell>
          <cell r="D14">
            <v>7.6743589743589773</v>
          </cell>
          <cell r="E14">
            <v>22.928205128205136</v>
          </cell>
          <cell r="F14">
            <v>0.70000000000000095</v>
          </cell>
          <cell r="G14">
            <v>0</v>
          </cell>
          <cell r="H14">
            <v>1</v>
          </cell>
          <cell r="I14">
            <v>0.98717948717948723</v>
          </cell>
          <cell r="J14">
            <v>0.98717948717948723</v>
          </cell>
          <cell r="K14">
            <v>1</v>
          </cell>
          <cell r="L14">
            <v>1</v>
          </cell>
          <cell r="M14">
            <v>0.70000000000000095</v>
          </cell>
          <cell r="N14">
            <v>0.30000000000000043</v>
          </cell>
          <cell r="O14">
            <v>1</v>
          </cell>
          <cell r="P14">
            <v>1</v>
          </cell>
          <cell r="Q14">
            <v>1</v>
          </cell>
          <cell r="R14">
            <v>1</v>
          </cell>
          <cell r="S14">
            <v>0.98717948717948723</v>
          </cell>
          <cell r="T14">
            <v>0</v>
          </cell>
          <cell r="U14">
            <v>0.30000000000000043</v>
          </cell>
          <cell r="V14">
            <v>1</v>
          </cell>
          <cell r="W14">
            <v>1</v>
          </cell>
          <cell r="X14">
            <v>1</v>
          </cell>
          <cell r="Y14">
            <v>0</v>
          </cell>
          <cell r="Z14">
            <v>1</v>
          </cell>
          <cell r="AA14">
            <v>0.70000000000000095</v>
          </cell>
          <cell r="AB14">
            <v>0.30000000000000043</v>
          </cell>
          <cell r="AC14">
            <v>1</v>
          </cell>
          <cell r="AD14">
            <v>1</v>
          </cell>
          <cell r="AE14">
            <v>1</v>
          </cell>
          <cell r="AF14">
            <v>0.98717948717948723</v>
          </cell>
          <cell r="AG14">
            <v>0.98717948717948723</v>
          </cell>
          <cell r="AH14">
            <v>0.70000000000000095</v>
          </cell>
          <cell r="AI14">
            <v>0.29230769230769271</v>
          </cell>
          <cell r="AJ14">
            <v>0</v>
          </cell>
          <cell r="AK14">
            <v>25.502875000000003</v>
          </cell>
          <cell r="AL14">
            <v>23.840054924242423</v>
          </cell>
          <cell r="AM14">
            <v>25.795321969696971</v>
          </cell>
          <cell r="AN14">
            <v>24.726700757575756</v>
          </cell>
          <cell r="AO14">
            <v>26.442830176767679</v>
          </cell>
          <cell r="AP14">
            <v>25.456398358585858</v>
          </cell>
          <cell r="AQ14">
            <v>25.953271464646463</v>
          </cell>
          <cell r="AR14">
            <v>26.615698863636364</v>
          </cell>
          <cell r="AS14">
            <v>25.419664772727273</v>
          </cell>
          <cell r="AT14">
            <v>25.460443813131313</v>
          </cell>
          <cell r="AU14">
            <v>24.568390151515146</v>
          </cell>
          <cell r="AV14">
            <v>26.503854166666667</v>
          </cell>
          <cell r="AW14">
            <v>25.822339015151517</v>
          </cell>
          <cell r="AX14">
            <v>22.618645357686464</v>
          </cell>
          <cell r="AY14">
            <v>26.64050228310504</v>
          </cell>
          <cell r="AZ14">
            <v>22.991141552511419</v>
          </cell>
          <cell r="BA14">
            <v>25.891248097412483</v>
          </cell>
          <cell r="BB14">
            <v>24.348401826484022</v>
          </cell>
          <cell r="BC14">
            <v>25.863820395738191</v>
          </cell>
          <cell r="BD14">
            <v>26.855068493150682</v>
          </cell>
          <cell r="BE14">
            <v>23.677929984779301</v>
          </cell>
          <cell r="BF14">
            <v>25.812359208523592</v>
          </cell>
          <cell r="BG14">
            <v>22.369254185692544</v>
          </cell>
          <cell r="BH14">
            <v>22.764779299847792</v>
          </cell>
          <cell r="BI14">
            <v>25.911111111111115</v>
          </cell>
          <cell r="BJ14">
            <v>21.41604938271605</v>
          </cell>
          <cell r="BK14">
            <v>24.602469135802497</v>
          </cell>
          <cell r="BL14">
            <v>25.566666666666695</v>
          </cell>
          <cell r="BM14">
            <v>24.683950617283983</v>
          </cell>
          <cell r="BN14">
            <v>24.861728395061732</v>
          </cell>
          <cell r="BO14">
            <v>25.670370370370396</v>
          </cell>
          <cell r="BP14">
            <v>26.532098765432124</v>
          </cell>
          <cell r="BQ14">
            <v>24.565432098765395</v>
          </cell>
          <cell r="BR14">
            <v>26.243209876543187</v>
          </cell>
          <cell r="BS14">
            <v>22.966666666666665</v>
          </cell>
          <cell r="BT14">
            <v>22.606172839506204</v>
          </cell>
          <cell r="BU14">
            <v>25.932051282051283</v>
          </cell>
          <cell r="BV14">
            <v>23.928205128205128</v>
          </cell>
          <cell r="BW14">
            <v>22.914102564102564</v>
          </cell>
          <cell r="BX14">
            <v>23.571794871794904</v>
          </cell>
          <cell r="BY14">
            <v>25.635897435897466</v>
          </cell>
          <cell r="BZ14">
            <v>22.002564102564072</v>
          </cell>
          <cell r="CA14">
            <v>24.596153846153875</v>
          </cell>
          <cell r="CB14">
            <v>25.869230769230768</v>
          </cell>
          <cell r="CC14">
            <v>25.597435897435929</v>
          </cell>
          <cell r="CD14">
            <v>26.614102564102588</v>
          </cell>
          <cell r="CE14">
            <v>22.928205128205128</v>
          </cell>
          <cell r="CF14">
            <v>23.811538461538461</v>
          </cell>
        </row>
        <row r="15">
          <cell r="C15" t="str">
            <v>Cluster São Paulo</v>
          </cell>
          <cell r="D15">
            <v>7.6999999999999984</v>
          </cell>
          <cell r="E15">
            <v>22.9</v>
          </cell>
          <cell r="F15">
            <v>0.69999999999999973</v>
          </cell>
          <cell r="G15">
            <v>0</v>
          </cell>
          <cell r="H15">
            <v>1</v>
          </cell>
          <cell r="I15">
            <v>1</v>
          </cell>
          <cell r="J15">
            <v>1</v>
          </cell>
          <cell r="K15">
            <v>1</v>
          </cell>
          <cell r="L15">
            <v>1</v>
          </cell>
          <cell r="M15">
            <v>0.69999999999999973</v>
          </cell>
          <cell r="N15">
            <v>0.29999999999999993</v>
          </cell>
          <cell r="O15">
            <v>1</v>
          </cell>
          <cell r="P15">
            <v>1</v>
          </cell>
          <cell r="Q15">
            <v>1</v>
          </cell>
          <cell r="R15">
            <v>1</v>
          </cell>
          <cell r="S15">
            <v>0.95</v>
          </cell>
          <cell r="T15">
            <v>0</v>
          </cell>
          <cell r="U15">
            <v>0.29999999999999993</v>
          </cell>
          <cell r="V15">
            <v>1</v>
          </cell>
          <cell r="W15">
            <v>1</v>
          </cell>
          <cell r="X15">
            <v>1</v>
          </cell>
          <cell r="Y15">
            <v>0</v>
          </cell>
          <cell r="Z15">
            <v>1</v>
          </cell>
          <cell r="AA15">
            <v>0.69999999999999973</v>
          </cell>
          <cell r="AB15">
            <v>0.29999999999999993</v>
          </cell>
          <cell r="AC15">
            <v>1</v>
          </cell>
          <cell r="AD15">
            <v>1</v>
          </cell>
          <cell r="AE15">
            <v>1</v>
          </cell>
          <cell r="AF15">
            <v>0.95</v>
          </cell>
          <cell r="AG15">
            <v>1</v>
          </cell>
          <cell r="AH15">
            <v>0.69999999999999973</v>
          </cell>
          <cell r="AI15">
            <v>0.29999999999999993</v>
          </cell>
          <cell r="AJ15">
            <v>0</v>
          </cell>
          <cell r="AK15">
            <v>25.502875000000003</v>
          </cell>
          <cell r="AL15">
            <v>23.840054924242423</v>
          </cell>
          <cell r="AM15">
            <v>25.795321969696971</v>
          </cell>
          <cell r="AN15">
            <v>24.726700757575756</v>
          </cell>
          <cell r="AO15">
            <v>26.442830176767679</v>
          </cell>
          <cell r="AP15">
            <v>25.456398358585858</v>
          </cell>
          <cell r="AQ15">
            <v>25.953271464646463</v>
          </cell>
          <cell r="AR15">
            <v>26.615698863636364</v>
          </cell>
          <cell r="AS15">
            <v>25.419664772727273</v>
          </cell>
          <cell r="AT15">
            <v>25.460443813131313</v>
          </cell>
          <cell r="AU15">
            <v>24.568390151515146</v>
          </cell>
          <cell r="AV15">
            <v>26.503854166666667</v>
          </cell>
          <cell r="AW15">
            <v>25.822339015151517</v>
          </cell>
          <cell r="AX15">
            <v>22.618645357686464</v>
          </cell>
          <cell r="AY15">
            <v>26.64050228310504</v>
          </cell>
          <cell r="AZ15">
            <v>22.991141552511419</v>
          </cell>
          <cell r="BA15">
            <v>25.891248097412483</v>
          </cell>
          <cell r="BB15">
            <v>24.348401826484022</v>
          </cell>
          <cell r="BC15">
            <v>25.863820395738191</v>
          </cell>
          <cell r="BD15">
            <v>26.855068493150682</v>
          </cell>
          <cell r="BE15">
            <v>23.677929984779301</v>
          </cell>
          <cell r="BF15">
            <v>25.812359208523592</v>
          </cell>
          <cell r="BG15">
            <v>22.369254185692544</v>
          </cell>
          <cell r="BH15">
            <v>22.764779299847792</v>
          </cell>
          <cell r="BI15">
            <v>25.940909090909091</v>
          </cell>
          <cell r="BJ15">
            <v>21.268181818181816</v>
          </cell>
          <cell r="BK15">
            <v>24.654545454545449</v>
          </cell>
          <cell r="BL15">
            <v>25.536363636363628</v>
          </cell>
          <cell r="BM15">
            <v>24.654545454545449</v>
          </cell>
          <cell r="BN15">
            <v>24.863636363636363</v>
          </cell>
          <cell r="BO15">
            <v>25.654545454545449</v>
          </cell>
          <cell r="BP15">
            <v>26.627272727272725</v>
          </cell>
          <cell r="BQ15">
            <v>24.572727272727278</v>
          </cell>
          <cell r="BR15">
            <v>26.254545454545454</v>
          </cell>
          <cell r="BS15">
            <v>23</v>
          </cell>
          <cell r="BT15">
            <v>22.645454545454538</v>
          </cell>
          <cell r="BU15">
            <v>25.964999999999996</v>
          </cell>
          <cell r="BV15">
            <v>23.8</v>
          </cell>
          <cell r="BW15">
            <v>22.85</v>
          </cell>
          <cell r="BX15">
            <v>23.599999999999991</v>
          </cell>
          <cell r="BY15">
            <v>25.649999999999995</v>
          </cell>
          <cell r="BZ15">
            <v>21.935000000000009</v>
          </cell>
          <cell r="CA15">
            <v>24.529999999999994</v>
          </cell>
          <cell r="CB15">
            <v>25.95</v>
          </cell>
          <cell r="CC15">
            <v>25.599999999999991</v>
          </cell>
          <cell r="CD15">
            <v>26.649999999999995</v>
          </cell>
          <cell r="CE15">
            <v>22.9</v>
          </cell>
          <cell r="CF15">
            <v>23.8</v>
          </cell>
        </row>
        <row r="16">
          <cell r="C16" t="str">
            <v>São Paulo</v>
          </cell>
          <cell r="D16">
            <v>7.7</v>
          </cell>
          <cell r="E16">
            <v>23</v>
          </cell>
          <cell r="F16">
            <v>0.7</v>
          </cell>
          <cell r="G16">
            <v>0</v>
          </cell>
          <cell r="H16">
            <v>1</v>
          </cell>
          <cell r="I16">
            <v>1</v>
          </cell>
          <cell r="J16">
            <v>1</v>
          </cell>
          <cell r="K16">
            <v>1</v>
          </cell>
          <cell r="L16">
            <v>1</v>
          </cell>
          <cell r="M16">
            <v>0.7</v>
          </cell>
          <cell r="N16">
            <v>0.3</v>
          </cell>
          <cell r="O16">
            <v>1</v>
          </cell>
          <cell r="P16">
            <v>1</v>
          </cell>
          <cell r="Q16">
            <v>1</v>
          </cell>
          <cell r="R16">
            <v>1</v>
          </cell>
          <cell r="S16">
            <v>1</v>
          </cell>
          <cell r="T16">
            <v>0</v>
          </cell>
          <cell r="U16">
            <v>0.3</v>
          </cell>
          <cell r="V16">
            <v>1</v>
          </cell>
          <cell r="W16">
            <v>1</v>
          </cell>
          <cell r="X16">
            <v>1</v>
          </cell>
          <cell r="Y16">
            <v>0</v>
          </cell>
          <cell r="Z16">
            <v>1</v>
          </cell>
          <cell r="AA16">
            <v>0.7</v>
          </cell>
          <cell r="AB16">
            <v>0.3</v>
          </cell>
          <cell r="AC16">
            <v>1</v>
          </cell>
          <cell r="AD16">
            <v>1</v>
          </cell>
          <cell r="AE16">
            <v>1</v>
          </cell>
          <cell r="AF16">
            <v>1</v>
          </cell>
          <cell r="AG16">
            <v>1</v>
          </cell>
          <cell r="AH16">
            <v>0.7</v>
          </cell>
          <cell r="AI16">
            <v>0.3</v>
          </cell>
          <cell r="AJ16">
            <v>0</v>
          </cell>
          <cell r="AK16">
            <v>25.502875000000003</v>
          </cell>
          <cell r="AL16">
            <v>23.840054924242423</v>
          </cell>
          <cell r="AM16">
            <v>25.795321969696971</v>
          </cell>
          <cell r="AN16">
            <v>24.726700757575756</v>
          </cell>
          <cell r="AO16">
            <v>26.442830176767679</v>
          </cell>
          <cell r="AP16">
            <v>25.456398358585858</v>
          </cell>
          <cell r="AQ16">
            <v>25.953271464646463</v>
          </cell>
          <cell r="AR16">
            <v>26.615698863636364</v>
          </cell>
          <cell r="AS16">
            <v>25.419664772727273</v>
          </cell>
          <cell r="AT16">
            <v>25.460443813131313</v>
          </cell>
          <cell r="AU16">
            <v>24.568390151515146</v>
          </cell>
          <cell r="AV16">
            <v>26.503854166666667</v>
          </cell>
          <cell r="AW16">
            <v>25.822339015151517</v>
          </cell>
          <cell r="AX16">
            <v>22.618645357686464</v>
          </cell>
          <cell r="AY16">
            <v>26.64050228310504</v>
          </cell>
          <cell r="AZ16">
            <v>22.991141552511419</v>
          </cell>
          <cell r="BA16">
            <v>25.891248097412483</v>
          </cell>
          <cell r="BB16">
            <v>24.348401826484022</v>
          </cell>
          <cell r="BC16">
            <v>25.863820395738191</v>
          </cell>
          <cell r="BD16">
            <v>26.855068493150682</v>
          </cell>
          <cell r="BE16">
            <v>23.677929984779301</v>
          </cell>
          <cell r="BF16">
            <v>25.812359208523592</v>
          </cell>
          <cell r="BG16">
            <v>22.369254185692544</v>
          </cell>
          <cell r="BH16">
            <v>22.764779299847792</v>
          </cell>
          <cell r="BI16">
            <v>25</v>
          </cell>
          <cell r="BJ16">
            <v>21</v>
          </cell>
          <cell r="BK16">
            <v>24.7</v>
          </cell>
          <cell r="BL16">
            <v>25.7</v>
          </cell>
          <cell r="BM16">
            <v>24.7</v>
          </cell>
          <cell r="BN16">
            <v>25</v>
          </cell>
          <cell r="BO16">
            <v>25.7</v>
          </cell>
          <cell r="BP16">
            <v>26.7</v>
          </cell>
          <cell r="BQ16">
            <v>24.6</v>
          </cell>
          <cell r="BR16">
            <v>26.3</v>
          </cell>
          <cell r="BS16">
            <v>23</v>
          </cell>
          <cell r="BT16">
            <v>22.7</v>
          </cell>
          <cell r="BU16">
            <v>25.3</v>
          </cell>
          <cell r="BV16">
            <v>24</v>
          </cell>
          <cell r="BW16">
            <v>23</v>
          </cell>
          <cell r="BX16">
            <v>23.7</v>
          </cell>
          <cell r="BY16">
            <v>25.7</v>
          </cell>
          <cell r="BZ16">
            <v>21.1</v>
          </cell>
          <cell r="CA16">
            <v>23.7</v>
          </cell>
          <cell r="CB16">
            <v>26</v>
          </cell>
          <cell r="CC16">
            <v>25.7</v>
          </cell>
          <cell r="CD16">
            <v>26.7</v>
          </cell>
          <cell r="CE16">
            <v>23</v>
          </cell>
          <cell r="CF16">
            <v>24</v>
          </cell>
        </row>
        <row r="17">
          <cell r="C17" t="str">
            <v>SPO - Black</v>
          </cell>
          <cell r="D17">
            <v>7.7</v>
          </cell>
          <cell r="E17">
            <v>23</v>
          </cell>
          <cell r="F17">
            <v>0.7</v>
          </cell>
          <cell r="G17">
            <v>0</v>
          </cell>
          <cell r="H17">
            <v>1</v>
          </cell>
          <cell r="I17">
            <v>1</v>
          </cell>
          <cell r="J17">
            <v>1</v>
          </cell>
          <cell r="K17">
            <v>1</v>
          </cell>
          <cell r="L17">
            <v>1</v>
          </cell>
          <cell r="M17">
            <v>0.7</v>
          </cell>
          <cell r="N17">
            <v>0.3</v>
          </cell>
          <cell r="O17">
            <v>1</v>
          </cell>
          <cell r="P17">
            <v>1</v>
          </cell>
          <cell r="Q17">
            <v>1</v>
          </cell>
          <cell r="R17">
            <v>1</v>
          </cell>
          <cell r="S17">
            <v>1</v>
          </cell>
          <cell r="T17">
            <v>0</v>
          </cell>
          <cell r="U17">
            <v>0.3</v>
          </cell>
          <cell r="V17">
            <v>1</v>
          </cell>
          <cell r="W17">
            <v>1</v>
          </cell>
          <cell r="X17">
            <v>1</v>
          </cell>
          <cell r="Y17">
            <v>0</v>
          </cell>
          <cell r="Z17">
            <v>1</v>
          </cell>
          <cell r="AA17">
            <v>0.7</v>
          </cell>
          <cell r="AB17">
            <v>0.3</v>
          </cell>
          <cell r="AC17">
            <v>1</v>
          </cell>
          <cell r="AD17">
            <v>1</v>
          </cell>
          <cell r="AE17">
            <v>1</v>
          </cell>
          <cell r="AF17">
            <v>1</v>
          </cell>
          <cell r="AG17">
            <v>1</v>
          </cell>
          <cell r="AH17">
            <v>0.7</v>
          </cell>
          <cell r="AI17">
            <v>0.3</v>
          </cell>
          <cell r="AJ17">
            <v>0</v>
          </cell>
          <cell r="AK17">
            <v>24.85</v>
          </cell>
          <cell r="AL17">
            <v>23.9375</v>
          </cell>
          <cell r="AM17">
            <v>24.992045454545455</v>
          </cell>
          <cell r="AN17">
            <v>23.668560606060606</v>
          </cell>
          <cell r="AO17">
            <v>25.910890151515151</v>
          </cell>
          <cell r="AP17">
            <v>24.945265151515152</v>
          </cell>
          <cell r="AQ17">
            <v>25.118257575757578</v>
          </cell>
          <cell r="AR17">
            <v>26.950965909090911</v>
          </cell>
          <cell r="AS17">
            <v>24.945833333333333</v>
          </cell>
          <cell r="AT17">
            <v>24.99431818181818</v>
          </cell>
          <cell r="AU17">
            <v>23.682954545454542</v>
          </cell>
          <cell r="AV17">
            <v>24.646666666666665</v>
          </cell>
          <cell r="AW17">
            <v>24.532876712328736</v>
          </cell>
          <cell r="AX17">
            <v>22.672602739726056</v>
          </cell>
          <cell r="AY17">
            <v>26.631506849315098</v>
          </cell>
          <cell r="AZ17">
            <v>23.053424657534247</v>
          </cell>
          <cell r="BA17">
            <v>25.990410958904111</v>
          </cell>
          <cell r="BB17">
            <v>24.34520547945208</v>
          </cell>
          <cell r="BC17">
            <v>25.254794520547918</v>
          </cell>
          <cell r="BD17">
            <v>26.945205479452056</v>
          </cell>
          <cell r="BE17">
            <v>23.967123287671232</v>
          </cell>
          <cell r="BF17">
            <v>25.990410958904111</v>
          </cell>
          <cell r="BG17">
            <v>22.341095890410983</v>
          </cell>
          <cell r="BH17">
            <v>22.887671232876709</v>
          </cell>
          <cell r="BI17">
            <v>25</v>
          </cell>
          <cell r="BJ17">
            <v>21</v>
          </cell>
          <cell r="BK17">
            <v>24.7</v>
          </cell>
          <cell r="BL17">
            <v>25.7</v>
          </cell>
          <cell r="BM17">
            <v>24.7</v>
          </cell>
          <cell r="BN17">
            <v>25</v>
          </cell>
          <cell r="BO17">
            <v>25.7</v>
          </cell>
          <cell r="BP17">
            <v>26.7</v>
          </cell>
          <cell r="BQ17">
            <v>24.6</v>
          </cell>
          <cell r="BR17">
            <v>26.3</v>
          </cell>
          <cell r="BS17">
            <v>23</v>
          </cell>
          <cell r="BT17">
            <v>22.7</v>
          </cell>
          <cell r="BU17">
            <v>25.3</v>
          </cell>
          <cell r="BV17">
            <v>24</v>
          </cell>
          <cell r="BW17">
            <v>23</v>
          </cell>
          <cell r="BX17">
            <v>23.7</v>
          </cell>
          <cell r="BY17">
            <v>25.7</v>
          </cell>
          <cell r="BZ17">
            <v>21.1</v>
          </cell>
          <cell r="CA17">
            <v>23.7</v>
          </cell>
          <cell r="CB17">
            <v>26</v>
          </cell>
          <cell r="CC17">
            <v>25.7</v>
          </cell>
          <cell r="CD17">
            <v>26.7</v>
          </cell>
          <cell r="CE17">
            <v>23</v>
          </cell>
          <cell r="CF17">
            <v>24</v>
          </cell>
        </row>
        <row r="18">
          <cell r="C18" t="str">
            <v>SPO - Sul</v>
          </cell>
          <cell r="D18">
            <v>7.7</v>
          </cell>
          <cell r="E18">
            <v>23</v>
          </cell>
          <cell r="F18">
            <v>0.7</v>
          </cell>
          <cell r="G18">
            <v>0</v>
          </cell>
          <cell r="H18">
            <v>1</v>
          </cell>
          <cell r="I18">
            <v>1</v>
          </cell>
          <cell r="J18">
            <v>1</v>
          </cell>
          <cell r="K18">
            <v>1</v>
          </cell>
          <cell r="L18">
            <v>1</v>
          </cell>
          <cell r="M18">
            <v>0.7</v>
          </cell>
          <cell r="N18">
            <v>0.3</v>
          </cell>
          <cell r="O18">
            <v>1</v>
          </cell>
          <cell r="P18">
            <v>1</v>
          </cell>
          <cell r="Q18">
            <v>1</v>
          </cell>
          <cell r="R18">
            <v>1</v>
          </cell>
          <cell r="S18">
            <v>1</v>
          </cell>
          <cell r="T18">
            <v>0</v>
          </cell>
          <cell r="U18">
            <v>0.3</v>
          </cell>
          <cell r="V18">
            <v>1</v>
          </cell>
          <cell r="W18">
            <v>1</v>
          </cell>
          <cell r="X18">
            <v>1</v>
          </cell>
          <cell r="Y18">
            <v>0</v>
          </cell>
          <cell r="Z18">
            <v>1</v>
          </cell>
          <cell r="AA18">
            <v>0.7</v>
          </cell>
          <cell r="AB18">
            <v>0.3</v>
          </cell>
          <cell r="AC18">
            <v>1</v>
          </cell>
          <cell r="AD18">
            <v>1</v>
          </cell>
          <cell r="AE18">
            <v>1</v>
          </cell>
          <cell r="AF18">
            <v>1</v>
          </cell>
          <cell r="AG18">
            <v>1</v>
          </cell>
          <cell r="AH18">
            <v>0.7</v>
          </cell>
          <cell r="AI18">
            <v>0.3</v>
          </cell>
          <cell r="AJ18">
            <v>0</v>
          </cell>
          <cell r="AK18">
            <v>24</v>
          </cell>
          <cell r="AL18">
            <v>24</v>
          </cell>
          <cell r="AM18">
            <v>25</v>
          </cell>
          <cell r="AN18">
            <v>23.7</v>
          </cell>
          <cell r="AO18">
            <v>26</v>
          </cell>
          <cell r="AP18">
            <v>25</v>
          </cell>
          <cell r="AQ18">
            <v>25.3</v>
          </cell>
          <cell r="AR18">
            <v>27</v>
          </cell>
          <cell r="AS18">
            <v>25</v>
          </cell>
          <cell r="AT18">
            <v>25</v>
          </cell>
          <cell r="AU18">
            <v>23.7</v>
          </cell>
          <cell r="AV18">
            <v>25</v>
          </cell>
          <cell r="AW18">
            <v>24.485714285714288</v>
          </cell>
          <cell r="AX18">
            <v>22.699999999999996</v>
          </cell>
          <cell r="AY18">
            <v>26.699999999999996</v>
          </cell>
          <cell r="AZ18">
            <v>23</v>
          </cell>
          <cell r="BA18">
            <v>26</v>
          </cell>
          <cell r="BB18">
            <v>24.400000000000002</v>
          </cell>
          <cell r="BC18">
            <v>25.200000000000006</v>
          </cell>
          <cell r="BD18">
            <v>26.857142857142858</v>
          </cell>
          <cell r="BE18">
            <v>24</v>
          </cell>
          <cell r="BF18">
            <v>26</v>
          </cell>
          <cell r="BG18">
            <v>22.400000000000002</v>
          </cell>
          <cell r="BH18">
            <v>22.7</v>
          </cell>
          <cell r="BI18">
            <v>25</v>
          </cell>
          <cell r="BJ18">
            <v>21</v>
          </cell>
          <cell r="BK18">
            <v>24.7</v>
          </cell>
          <cell r="BL18">
            <v>25.7</v>
          </cell>
          <cell r="BM18">
            <v>24.7</v>
          </cell>
          <cell r="BN18">
            <v>25</v>
          </cell>
          <cell r="BO18">
            <v>25.7</v>
          </cell>
          <cell r="BP18">
            <v>26.7</v>
          </cell>
          <cell r="BQ18">
            <v>24.6</v>
          </cell>
          <cell r="BR18">
            <v>26.3</v>
          </cell>
          <cell r="BS18">
            <v>23</v>
          </cell>
          <cell r="BT18">
            <v>22.7</v>
          </cell>
          <cell r="BU18">
            <v>25.3</v>
          </cell>
          <cell r="BV18">
            <v>24</v>
          </cell>
          <cell r="BW18">
            <v>23</v>
          </cell>
          <cell r="BX18">
            <v>23.7</v>
          </cell>
          <cell r="BY18">
            <v>25.7</v>
          </cell>
          <cell r="BZ18">
            <v>21.1</v>
          </cell>
          <cell r="CA18">
            <v>23.7</v>
          </cell>
          <cell r="CB18">
            <v>26</v>
          </cell>
          <cell r="CC18">
            <v>25.7</v>
          </cell>
          <cell r="CD18">
            <v>26.7</v>
          </cell>
          <cell r="CE18">
            <v>23</v>
          </cell>
          <cell r="CF18">
            <v>24</v>
          </cell>
        </row>
        <row r="19">
          <cell r="C19" t="str">
            <v>SPO - Leste1</v>
          </cell>
          <cell r="D19">
            <v>7.7</v>
          </cell>
          <cell r="E19">
            <v>23</v>
          </cell>
          <cell r="F19">
            <v>0.7</v>
          </cell>
          <cell r="G19">
            <v>0</v>
          </cell>
          <cell r="H19">
            <v>1</v>
          </cell>
          <cell r="I19">
            <v>1</v>
          </cell>
          <cell r="J19">
            <v>1</v>
          </cell>
          <cell r="K19">
            <v>1</v>
          </cell>
          <cell r="L19">
            <v>1</v>
          </cell>
          <cell r="M19">
            <v>0.7</v>
          </cell>
          <cell r="N19">
            <v>0.3</v>
          </cell>
          <cell r="O19">
            <v>1</v>
          </cell>
          <cell r="P19">
            <v>1</v>
          </cell>
          <cell r="Q19">
            <v>1</v>
          </cell>
          <cell r="R19">
            <v>1</v>
          </cell>
          <cell r="S19">
            <v>1</v>
          </cell>
          <cell r="T19">
            <v>0</v>
          </cell>
          <cell r="U19">
            <v>0.3</v>
          </cell>
          <cell r="V19">
            <v>1</v>
          </cell>
          <cell r="W19">
            <v>1</v>
          </cell>
          <cell r="X19">
            <v>1</v>
          </cell>
          <cell r="Y19">
            <v>0</v>
          </cell>
          <cell r="Z19">
            <v>1</v>
          </cell>
          <cell r="AA19">
            <v>0.7</v>
          </cell>
          <cell r="AB19">
            <v>0.3</v>
          </cell>
          <cell r="AC19">
            <v>1</v>
          </cell>
          <cell r="AD19">
            <v>1</v>
          </cell>
          <cell r="AE19">
            <v>1</v>
          </cell>
          <cell r="AF19">
            <v>1</v>
          </cell>
          <cell r="AG19">
            <v>1</v>
          </cell>
          <cell r="AH19">
            <v>0.7</v>
          </cell>
          <cell r="AI19">
            <v>0.3</v>
          </cell>
          <cell r="AJ19">
            <v>0</v>
          </cell>
          <cell r="AK19">
            <v>24</v>
          </cell>
          <cell r="AL19">
            <v>24</v>
          </cell>
          <cell r="AM19">
            <v>25</v>
          </cell>
          <cell r="AN19">
            <v>23.7</v>
          </cell>
          <cell r="AO19">
            <v>26</v>
          </cell>
          <cell r="AP19">
            <v>25</v>
          </cell>
          <cell r="AQ19">
            <v>25.3</v>
          </cell>
          <cell r="AR19">
            <v>27</v>
          </cell>
          <cell r="AS19">
            <v>25</v>
          </cell>
          <cell r="AT19">
            <v>25</v>
          </cell>
          <cell r="AU19">
            <v>23.7</v>
          </cell>
          <cell r="AV19">
            <v>25</v>
          </cell>
          <cell r="AW19">
            <v>23.8</v>
          </cell>
          <cell r="AX19">
            <v>22.7</v>
          </cell>
          <cell r="AY19">
            <v>26.7</v>
          </cell>
          <cell r="AZ19">
            <v>23</v>
          </cell>
          <cell r="BA19">
            <v>26</v>
          </cell>
          <cell r="BB19">
            <v>24.4</v>
          </cell>
          <cell r="BC19">
            <v>25.3</v>
          </cell>
          <cell r="BD19">
            <v>27</v>
          </cell>
          <cell r="BE19">
            <v>24</v>
          </cell>
          <cell r="BF19">
            <v>26</v>
          </cell>
          <cell r="BG19">
            <v>22.4</v>
          </cell>
          <cell r="BH19">
            <v>23</v>
          </cell>
          <cell r="BI19">
            <v>25</v>
          </cell>
          <cell r="BJ19">
            <v>21</v>
          </cell>
          <cell r="BK19">
            <v>24.7</v>
          </cell>
          <cell r="BL19">
            <v>25.7</v>
          </cell>
          <cell r="BM19">
            <v>24.7</v>
          </cell>
          <cell r="BN19">
            <v>25</v>
          </cell>
          <cell r="BO19">
            <v>25.7</v>
          </cell>
          <cell r="BP19">
            <v>26.7</v>
          </cell>
          <cell r="BQ19">
            <v>24.6</v>
          </cell>
          <cell r="BR19">
            <v>26.3</v>
          </cell>
          <cell r="BS19">
            <v>23</v>
          </cell>
          <cell r="BT19">
            <v>22.7</v>
          </cell>
          <cell r="BU19">
            <v>25.3</v>
          </cell>
          <cell r="BV19">
            <v>24</v>
          </cell>
          <cell r="BW19">
            <v>23</v>
          </cell>
          <cell r="BX19">
            <v>23.7</v>
          </cell>
          <cell r="BY19">
            <v>25.7</v>
          </cell>
          <cell r="BZ19">
            <v>21.1</v>
          </cell>
          <cell r="CA19">
            <v>23.7</v>
          </cell>
          <cell r="CB19">
            <v>26</v>
          </cell>
          <cell r="CC19">
            <v>25.7</v>
          </cell>
          <cell r="CD19">
            <v>26.7</v>
          </cell>
          <cell r="CE19">
            <v>23</v>
          </cell>
          <cell r="CF19">
            <v>24</v>
          </cell>
        </row>
        <row r="20">
          <cell r="C20" t="str">
            <v>SPO - Leste2</v>
          </cell>
          <cell r="D20">
            <v>7.7</v>
          </cell>
          <cell r="E20">
            <v>23</v>
          </cell>
          <cell r="F20">
            <v>0.7</v>
          </cell>
          <cell r="G20">
            <v>0</v>
          </cell>
          <cell r="H20">
            <v>1</v>
          </cell>
          <cell r="I20">
            <v>1</v>
          </cell>
          <cell r="J20">
            <v>1</v>
          </cell>
          <cell r="K20">
            <v>1</v>
          </cell>
          <cell r="L20">
            <v>1</v>
          </cell>
          <cell r="M20">
            <v>0.7</v>
          </cell>
          <cell r="N20">
            <v>0.3</v>
          </cell>
          <cell r="O20">
            <v>1</v>
          </cell>
          <cell r="P20">
            <v>1</v>
          </cell>
          <cell r="Q20">
            <v>1</v>
          </cell>
          <cell r="R20">
            <v>1</v>
          </cell>
          <cell r="S20">
            <v>1</v>
          </cell>
          <cell r="T20">
            <v>0</v>
          </cell>
          <cell r="U20">
            <v>0.3</v>
          </cell>
          <cell r="V20">
            <v>1</v>
          </cell>
          <cell r="W20">
            <v>1</v>
          </cell>
          <cell r="X20">
            <v>1</v>
          </cell>
          <cell r="Y20">
            <v>0</v>
          </cell>
          <cell r="Z20">
            <v>1</v>
          </cell>
          <cell r="AA20">
            <v>0.7</v>
          </cell>
          <cell r="AB20">
            <v>0.3</v>
          </cell>
          <cell r="AC20">
            <v>1</v>
          </cell>
          <cell r="AD20">
            <v>1</v>
          </cell>
          <cell r="AE20">
            <v>1</v>
          </cell>
          <cell r="AF20">
            <v>1</v>
          </cell>
          <cell r="AG20">
            <v>1</v>
          </cell>
          <cell r="AH20">
            <v>0.7</v>
          </cell>
          <cell r="AI20">
            <v>0.3</v>
          </cell>
          <cell r="AJ20">
            <v>0</v>
          </cell>
          <cell r="AK20">
            <v>24</v>
          </cell>
          <cell r="AL20">
            <v>24</v>
          </cell>
          <cell r="AM20">
            <v>25</v>
          </cell>
          <cell r="AN20">
            <v>23.7</v>
          </cell>
          <cell r="AO20">
            <v>26</v>
          </cell>
          <cell r="AP20">
            <v>25</v>
          </cell>
          <cell r="AQ20">
            <v>25.3</v>
          </cell>
          <cell r="AR20">
            <v>27</v>
          </cell>
          <cell r="AS20">
            <v>25</v>
          </cell>
          <cell r="AT20">
            <v>25</v>
          </cell>
          <cell r="AU20">
            <v>23.7</v>
          </cell>
          <cell r="AV20">
            <v>25</v>
          </cell>
          <cell r="AW20">
            <v>23.8</v>
          </cell>
          <cell r="AX20">
            <v>22.7</v>
          </cell>
          <cell r="AY20">
            <v>26.7</v>
          </cell>
          <cell r="AZ20">
            <v>23</v>
          </cell>
          <cell r="BA20">
            <v>26</v>
          </cell>
          <cell r="BB20">
            <v>24.4</v>
          </cell>
          <cell r="BC20">
            <v>25.3</v>
          </cell>
          <cell r="BD20">
            <v>27</v>
          </cell>
          <cell r="BE20">
            <v>24</v>
          </cell>
          <cell r="BF20">
            <v>26</v>
          </cell>
          <cell r="BG20">
            <v>22.4</v>
          </cell>
          <cell r="BH20">
            <v>23</v>
          </cell>
          <cell r="BI20">
            <v>25</v>
          </cell>
          <cell r="BJ20">
            <v>21</v>
          </cell>
          <cell r="BK20">
            <v>24.7</v>
          </cell>
          <cell r="BL20">
            <v>25.7</v>
          </cell>
          <cell r="BM20">
            <v>24.7</v>
          </cell>
          <cell r="BN20">
            <v>25</v>
          </cell>
          <cell r="BO20">
            <v>25.7</v>
          </cell>
          <cell r="BP20">
            <v>26.7</v>
          </cell>
          <cell r="BQ20">
            <v>24.6</v>
          </cell>
          <cell r="BR20">
            <v>26.3</v>
          </cell>
          <cell r="BS20">
            <v>23</v>
          </cell>
          <cell r="BT20">
            <v>22.7</v>
          </cell>
          <cell r="BU20">
            <v>25.3</v>
          </cell>
          <cell r="BV20">
            <v>24</v>
          </cell>
          <cell r="BW20">
            <v>23</v>
          </cell>
          <cell r="BX20">
            <v>23.7</v>
          </cell>
          <cell r="BY20">
            <v>25.7</v>
          </cell>
          <cell r="BZ20">
            <v>21.1</v>
          </cell>
          <cell r="CA20">
            <v>23.7</v>
          </cell>
          <cell r="CB20">
            <v>26</v>
          </cell>
          <cell r="CC20">
            <v>25.7</v>
          </cell>
          <cell r="CD20">
            <v>26.7</v>
          </cell>
          <cell r="CE20">
            <v>23</v>
          </cell>
          <cell r="CF20">
            <v>24</v>
          </cell>
        </row>
        <row r="21">
          <cell r="C21" t="str">
            <v>SPO - Norte1</v>
          </cell>
          <cell r="D21">
            <v>7.7</v>
          </cell>
          <cell r="E21">
            <v>23</v>
          </cell>
          <cell r="F21">
            <v>0.7</v>
          </cell>
          <cell r="G21">
            <v>0</v>
          </cell>
          <cell r="H21">
            <v>1</v>
          </cell>
          <cell r="I21">
            <v>1</v>
          </cell>
          <cell r="J21">
            <v>1</v>
          </cell>
          <cell r="K21">
            <v>1</v>
          </cell>
          <cell r="L21">
            <v>1</v>
          </cell>
          <cell r="M21">
            <v>0.7</v>
          </cell>
          <cell r="N21">
            <v>0.3</v>
          </cell>
          <cell r="O21">
            <v>1</v>
          </cell>
          <cell r="P21">
            <v>1</v>
          </cell>
          <cell r="Q21">
            <v>1</v>
          </cell>
          <cell r="R21">
            <v>1</v>
          </cell>
          <cell r="S21">
            <v>1</v>
          </cell>
          <cell r="T21">
            <v>0</v>
          </cell>
          <cell r="U21">
            <v>0.3</v>
          </cell>
          <cell r="V21">
            <v>1</v>
          </cell>
          <cell r="W21">
            <v>1</v>
          </cell>
          <cell r="X21">
            <v>1</v>
          </cell>
          <cell r="Y21">
            <v>0</v>
          </cell>
          <cell r="Z21">
            <v>1</v>
          </cell>
          <cell r="AA21">
            <v>0.7</v>
          </cell>
          <cell r="AB21">
            <v>0.3</v>
          </cell>
          <cell r="AC21">
            <v>1</v>
          </cell>
          <cell r="AD21">
            <v>1</v>
          </cell>
          <cell r="AE21">
            <v>1</v>
          </cell>
          <cell r="AF21">
            <v>1</v>
          </cell>
          <cell r="AG21">
            <v>1</v>
          </cell>
          <cell r="AH21">
            <v>0.7</v>
          </cell>
          <cell r="AI21">
            <v>0.3</v>
          </cell>
          <cell r="AJ21">
            <v>0</v>
          </cell>
          <cell r="AK21">
            <v>24</v>
          </cell>
          <cell r="AL21">
            <v>24</v>
          </cell>
          <cell r="AM21">
            <v>25</v>
          </cell>
          <cell r="AN21">
            <v>23.7</v>
          </cell>
          <cell r="AO21">
            <v>26</v>
          </cell>
          <cell r="AP21">
            <v>25</v>
          </cell>
          <cell r="AQ21">
            <v>25.3</v>
          </cell>
          <cell r="AR21">
            <v>27</v>
          </cell>
          <cell r="AS21">
            <v>25</v>
          </cell>
          <cell r="AT21">
            <v>25</v>
          </cell>
          <cell r="AU21">
            <v>23.7</v>
          </cell>
          <cell r="AV21">
            <v>25</v>
          </cell>
          <cell r="AW21">
            <v>23.8</v>
          </cell>
          <cell r="AX21">
            <v>22.7</v>
          </cell>
          <cell r="AY21">
            <v>26.7</v>
          </cell>
          <cell r="AZ21">
            <v>23</v>
          </cell>
          <cell r="BA21">
            <v>26</v>
          </cell>
          <cell r="BB21">
            <v>24.4</v>
          </cell>
          <cell r="BC21">
            <v>25.3</v>
          </cell>
          <cell r="BD21">
            <v>27</v>
          </cell>
          <cell r="BE21">
            <v>24</v>
          </cell>
          <cell r="BF21">
            <v>26</v>
          </cell>
          <cell r="BG21">
            <v>22.4</v>
          </cell>
          <cell r="BH21">
            <v>23</v>
          </cell>
          <cell r="BI21">
            <v>25</v>
          </cell>
          <cell r="BJ21">
            <v>21</v>
          </cell>
          <cell r="BK21">
            <v>24.7</v>
          </cell>
          <cell r="BL21">
            <v>25.7</v>
          </cell>
          <cell r="BM21">
            <v>24.7</v>
          </cell>
          <cell r="BN21">
            <v>25</v>
          </cell>
          <cell r="BO21">
            <v>25.7</v>
          </cell>
          <cell r="BP21">
            <v>26.7</v>
          </cell>
          <cell r="BQ21">
            <v>24.6</v>
          </cell>
          <cell r="BR21">
            <v>26.3</v>
          </cell>
          <cell r="BS21">
            <v>23</v>
          </cell>
          <cell r="BT21">
            <v>22.7</v>
          </cell>
          <cell r="BU21">
            <v>25.3</v>
          </cell>
          <cell r="BV21">
            <v>24</v>
          </cell>
          <cell r="BW21">
            <v>23</v>
          </cell>
          <cell r="BX21">
            <v>23.7</v>
          </cell>
          <cell r="BY21">
            <v>25.7</v>
          </cell>
          <cell r="BZ21">
            <v>21.1</v>
          </cell>
          <cell r="CA21">
            <v>23.7</v>
          </cell>
          <cell r="CB21">
            <v>26</v>
          </cell>
          <cell r="CC21">
            <v>25.7</v>
          </cell>
          <cell r="CD21">
            <v>26.7</v>
          </cell>
          <cell r="CE21">
            <v>23</v>
          </cell>
          <cell r="CF21">
            <v>24</v>
          </cell>
        </row>
        <row r="22">
          <cell r="C22" t="str">
            <v>SPO - Norte2</v>
          </cell>
          <cell r="D22">
            <v>7.7</v>
          </cell>
          <cell r="E22">
            <v>23</v>
          </cell>
          <cell r="F22">
            <v>0.7</v>
          </cell>
          <cell r="G22">
            <v>0</v>
          </cell>
          <cell r="H22">
            <v>1</v>
          </cell>
          <cell r="I22">
            <v>1</v>
          </cell>
          <cell r="J22">
            <v>1</v>
          </cell>
          <cell r="K22">
            <v>1</v>
          </cell>
          <cell r="L22">
            <v>1</v>
          </cell>
          <cell r="M22">
            <v>0.7</v>
          </cell>
          <cell r="N22">
            <v>0.3</v>
          </cell>
          <cell r="O22">
            <v>1</v>
          </cell>
          <cell r="P22">
            <v>1</v>
          </cell>
          <cell r="Q22">
            <v>1</v>
          </cell>
          <cell r="R22">
            <v>1</v>
          </cell>
          <cell r="S22">
            <v>1</v>
          </cell>
          <cell r="T22">
            <v>0</v>
          </cell>
          <cell r="U22">
            <v>0.3</v>
          </cell>
          <cell r="V22">
            <v>1</v>
          </cell>
          <cell r="W22">
            <v>1</v>
          </cell>
          <cell r="X22">
            <v>1</v>
          </cell>
          <cell r="Y22">
            <v>0</v>
          </cell>
          <cell r="Z22">
            <v>1</v>
          </cell>
          <cell r="AA22">
            <v>0.7</v>
          </cell>
          <cell r="AB22">
            <v>0.3</v>
          </cell>
          <cell r="AC22">
            <v>1</v>
          </cell>
          <cell r="AD22">
            <v>1</v>
          </cell>
          <cell r="AE22">
            <v>1</v>
          </cell>
          <cell r="AF22">
            <v>1</v>
          </cell>
          <cell r="AG22">
            <v>1</v>
          </cell>
          <cell r="AH22">
            <v>0.7</v>
          </cell>
          <cell r="AI22">
            <v>0.3</v>
          </cell>
          <cell r="AJ22">
            <v>0</v>
          </cell>
          <cell r="AK22">
            <v>24</v>
          </cell>
          <cell r="AL22">
            <v>24</v>
          </cell>
          <cell r="AM22">
            <v>25</v>
          </cell>
          <cell r="AN22">
            <v>23.7</v>
          </cell>
          <cell r="AO22">
            <v>26</v>
          </cell>
          <cell r="AP22">
            <v>25</v>
          </cell>
          <cell r="AQ22">
            <v>25.3</v>
          </cell>
          <cell r="AR22">
            <v>27</v>
          </cell>
          <cell r="AS22">
            <v>25</v>
          </cell>
          <cell r="AT22">
            <v>25</v>
          </cell>
          <cell r="AU22">
            <v>23.7</v>
          </cell>
          <cell r="AV22">
            <v>25</v>
          </cell>
          <cell r="AW22">
            <v>23.8</v>
          </cell>
          <cell r="AX22">
            <v>22.7</v>
          </cell>
          <cell r="AY22">
            <v>26.7</v>
          </cell>
          <cell r="AZ22">
            <v>23</v>
          </cell>
          <cell r="BA22">
            <v>26</v>
          </cell>
          <cell r="BB22">
            <v>24.4</v>
          </cell>
          <cell r="BC22">
            <v>25.3</v>
          </cell>
          <cell r="BD22">
            <v>27</v>
          </cell>
          <cell r="BE22">
            <v>24</v>
          </cell>
          <cell r="BF22">
            <v>26</v>
          </cell>
          <cell r="BG22">
            <v>22.4</v>
          </cell>
          <cell r="BH22">
            <v>23</v>
          </cell>
          <cell r="BI22">
            <v>25</v>
          </cell>
          <cell r="BJ22">
            <v>21</v>
          </cell>
          <cell r="BK22">
            <v>24.7</v>
          </cell>
          <cell r="BL22">
            <v>25.7</v>
          </cell>
          <cell r="BM22">
            <v>24.7</v>
          </cell>
          <cell r="BN22">
            <v>25</v>
          </cell>
          <cell r="BO22">
            <v>25.7</v>
          </cell>
          <cell r="BP22">
            <v>26.7</v>
          </cell>
          <cell r="BQ22">
            <v>24.6</v>
          </cell>
          <cell r="BR22">
            <v>26.3</v>
          </cell>
          <cell r="BS22">
            <v>23</v>
          </cell>
          <cell r="BT22">
            <v>22.7</v>
          </cell>
          <cell r="BU22">
            <v>25.3</v>
          </cell>
          <cell r="BV22">
            <v>24</v>
          </cell>
          <cell r="BW22">
            <v>23</v>
          </cell>
          <cell r="BX22">
            <v>23.7</v>
          </cell>
          <cell r="BY22">
            <v>25.7</v>
          </cell>
          <cell r="BZ22">
            <v>21.1</v>
          </cell>
          <cell r="CA22">
            <v>23.7</v>
          </cell>
          <cell r="CB22">
            <v>26</v>
          </cell>
          <cell r="CC22">
            <v>25.7</v>
          </cell>
          <cell r="CD22">
            <v>26.7</v>
          </cell>
          <cell r="CE22">
            <v>23</v>
          </cell>
          <cell r="CF22">
            <v>24</v>
          </cell>
        </row>
        <row r="23">
          <cell r="C23" t="str">
            <v>SPO - Não Identificado</v>
          </cell>
          <cell r="D23">
            <v>7.7</v>
          </cell>
          <cell r="E23">
            <v>23</v>
          </cell>
          <cell r="F23">
            <v>0.7</v>
          </cell>
          <cell r="G23">
            <v>0</v>
          </cell>
          <cell r="H23">
            <v>1</v>
          </cell>
          <cell r="I23">
            <v>1</v>
          </cell>
          <cell r="J23">
            <v>1</v>
          </cell>
          <cell r="K23">
            <v>1</v>
          </cell>
          <cell r="L23">
            <v>1</v>
          </cell>
          <cell r="M23">
            <v>0.7</v>
          </cell>
          <cell r="N23">
            <v>0.3</v>
          </cell>
          <cell r="O23">
            <v>1</v>
          </cell>
          <cell r="P23">
            <v>1</v>
          </cell>
          <cell r="Q23">
            <v>1</v>
          </cell>
          <cell r="R23">
            <v>1</v>
          </cell>
          <cell r="S23">
            <v>1</v>
          </cell>
          <cell r="T23">
            <v>0</v>
          </cell>
          <cell r="U23">
            <v>0.3</v>
          </cell>
          <cell r="V23">
            <v>1</v>
          </cell>
          <cell r="W23">
            <v>1</v>
          </cell>
          <cell r="X23">
            <v>1</v>
          </cell>
          <cell r="Y23">
            <v>0</v>
          </cell>
          <cell r="Z23">
            <v>1</v>
          </cell>
          <cell r="AA23">
            <v>0.7</v>
          </cell>
          <cell r="AB23">
            <v>0.3</v>
          </cell>
          <cell r="AC23">
            <v>1</v>
          </cell>
          <cell r="AD23">
            <v>1</v>
          </cell>
          <cell r="AE23">
            <v>1</v>
          </cell>
          <cell r="AF23">
            <v>1</v>
          </cell>
          <cell r="AG23">
            <v>1</v>
          </cell>
          <cell r="AH23">
            <v>0.7</v>
          </cell>
          <cell r="AI23">
            <v>0.3</v>
          </cell>
          <cell r="AJ23">
            <v>0</v>
          </cell>
          <cell r="AK23">
            <v>24</v>
          </cell>
          <cell r="AL23">
            <v>24</v>
          </cell>
          <cell r="AM23">
            <v>25</v>
          </cell>
          <cell r="AN23">
            <v>23.7</v>
          </cell>
          <cell r="AO23">
            <v>26</v>
          </cell>
          <cell r="AP23">
            <v>25</v>
          </cell>
          <cell r="AQ23">
            <v>25.3</v>
          </cell>
          <cell r="AR23">
            <v>27</v>
          </cell>
          <cell r="AS23">
            <v>25</v>
          </cell>
          <cell r="AT23">
            <v>25</v>
          </cell>
          <cell r="AU23">
            <v>23.7</v>
          </cell>
          <cell r="AV23">
            <v>25</v>
          </cell>
          <cell r="AW23">
            <v>23.8</v>
          </cell>
          <cell r="AX23">
            <v>22.7</v>
          </cell>
          <cell r="AY23">
            <v>26.7</v>
          </cell>
          <cell r="AZ23">
            <v>23</v>
          </cell>
          <cell r="BA23">
            <v>26</v>
          </cell>
          <cell r="BB23">
            <v>24.4</v>
          </cell>
          <cell r="BC23">
            <v>25.3</v>
          </cell>
          <cell r="BD23">
            <v>27</v>
          </cell>
          <cell r="BE23">
            <v>24</v>
          </cell>
          <cell r="BF23">
            <v>26</v>
          </cell>
          <cell r="BG23">
            <v>22.4</v>
          </cell>
          <cell r="BH23">
            <v>23</v>
          </cell>
          <cell r="BI23">
            <v>25</v>
          </cell>
          <cell r="BJ23">
            <v>21</v>
          </cell>
          <cell r="BK23">
            <v>24.7</v>
          </cell>
          <cell r="BL23">
            <v>25.7</v>
          </cell>
          <cell r="BM23">
            <v>24.7</v>
          </cell>
          <cell r="BN23">
            <v>25</v>
          </cell>
          <cell r="BO23">
            <v>25.7</v>
          </cell>
          <cell r="BP23">
            <v>26.7</v>
          </cell>
          <cell r="BQ23">
            <v>24.6</v>
          </cell>
          <cell r="BR23">
            <v>26.3</v>
          </cell>
          <cell r="BS23">
            <v>23</v>
          </cell>
          <cell r="BT23">
            <v>22.7</v>
          </cell>
          <cell r="BU23">
            <v>25.3</v>
          </cell>
          <cell r="BV23">
            <v>24</v>
          </cell>
          <cell r="BW23">
            <v>23</v>
          </cell>
          <cell r="BX23">
            <v>23.7</v>
          </cell>
          <cell r="BY23">
            <v>25.7</v>
          </cell>
          <cell r="BZ23">
            <v>21.1</v>
          </cell>
          <cell r="CA23">
            <v>23.7</v>
          </cell>
          <cell r="CB23">
            <v>26</v>
          </cell>
          <cell r="CC23">
            <v>25.7</v>
          </cell>
          <cell r="CD23">
            <v>26.7</v>
          </cell>
          <cell r="CE23">
            <v>23</v>
          </cell>
          <cell r="CF23">
            <v>24</v>
          </cell>
        </row>
        <row r="24">
          <cell r="C24" t="str">
            <v>Subcluster ABCDM</v>
          </cell>
          <cell r="D24">
            <v>7.7</v>
          </cell>
          <cell r="E24">
            <v>23</v>
          </cell>
          <cell r="F24">
            <v>0.70000000000000007</v>
          </cell>
          <cell r="G24">
            <v>0</v>
          </cell>
          <cell r="H24">
            <v>1</v>
          </cell>
          <cell r="I24">
            <v>1</v>
          </cell>
          <cell r="J24">
            <v>1</v>
          </cell>
          <cell r="K24">
            <v>1</v>
          </cell>
          <cell r="L24">
            <v>1</v>
          </cell>
          <cell r="M24">
            <v>0.70000000000000007</v>
          </cell>
          <cell r="N24">
            <v>0.3</v>
          </cell>
          <cell r="O24">
            <v>1</v>
          </cell>
          <cell r="P24">
            <v>1</v>
          </cell>
          <cell r="Q24">
            <v>1</v>
          </cell>
          <cell r="R24">
            <v>1</v>
          </cell>
          <cell r="S24">
            <v>1</v>
          </cell>
          <cell r="T24">
            <v>0</v>
          </cell>
          <cell r="U24">
            <v>0.3</v>
          </cell>
          <cell r="V24">
            <v>1</v>
          </cell>
          <cell r="W24">
            <v>1</v>
          </cell>
          <cell r="X24">
            <v>1</v>
          </cell>
          <cell r="Y24">
            <v>0</v>
          </cell>
          <cell r="Z24">
            <v>1</v>
          </cell>
          <cell r="AA24">
            <v>0.70000000000000007</v>
          </cell>
          <cell r="AB24">
            <v>0.3</v>
          </cell>
          <cell r="AC24">
            <v>1</v>
          </cell>
          <cell r="AD24">
            <v>1</v>
          </cell>
          <cell r="AE24">
            <v>1</v>
          </cell>
          <cell r="AF24">
            <v>1</v>
          </cell>
          <cell r="AG24">
            <v>1</v>
          </cell>
          <cell r="AH24">
            <v>0.70000000000000007</v>
          </cell>
          <cell r="AI24">
            <v>0.3</v>
          </cell>
          <cell r="AJ24">
            <v>0</v>
          </cell>
          <cell r="AK24">
            <v>24</v>
          </cell>
          <cell r="AL24">
            <v>24</v>
          </cell>
          <cell r="AM24">
            <v>25</v>
          </cell>
          <cell r="AN24">
            <v>23.7</v>
          </cell>
          <cell r="AO24">
            <v>26</v>
          </cell>
          <cell r="AP24">
            <v>25</v>
          </cell>
          <cell r="AQ24">
            <v>25.3</v>
          </cell>
          <cell r="AR24">
            <v>27</v>
          </cell>
          <cell r="AS24">
            <v>25</v>
          </cell>
          <cell r="AT24">
            <v>25</v>
          </cell>
          <cell r="AU24">
            <v>23.7</v>
          </cell>
          <cell r="AV24">
            <v>25</v>
          </cell>
          <cell r="AW24">
            <v>23.8</v>
          </cell>
          <cell r="AX24">
            <v>22.7</v>
          </cell>
          <cell r="AY24">
            <v>26.7</v>
          </cell>
          <cell r="AZ24">
            <v>23</v>
          </cell>
          <cell r="BA24">
            <v>26</v>
          </cell>
          <cell r="BB24">
            <v>24.4</v>
          </cell>
          <cell r="BC24">
            <v>25.3</v>
          </cell>
          <cell r="BD24">
            <v>27</v>
          </cell>
          <cell r="BE24">
            <v>24</v>
          </cell>
          <cell r="BF24">
            <v>26</v>
          </cell>
          <cell r="BG24">
            <v>22.4</v>
          </cell>
          <cell r="BH24">
            <v>23</v>
          </cell>
          <cell r="BI24">
            <v>26</v>
          </cell>
          <cell r="BJ24">
            <v>21.5</v>
          </cell>
          <cell r="BK24">
            <v>24.7</v>
          </cell>
          <cell r="BL24">
            <v>25.533333333333331</v>
          </cell>
          <cell r="BM24">
            <v>24.7</v>
          </cell>
          <cell r="BN24">
            <v>25</v>
          </cell>
          <cell r="BO24">
            <v>25.650000000000002</v>
          </cell>
          <cell r="BP24">
            <v>26.483333333333331</v>
          </cell>
          <cell r="BQ24">
            <v>24.599999999999998</v>
          </cell>
          <cell r="BR24">
            <v>26.3</v>
          </cell>
          <cell r="BS24">
            <v>23</v>
          </cell>
          <cell r="BT24">
            <v>22.599999999999998</v>
          </cell>
          <cell r="BU24">
            <v>26</v>
          </cell>
          <cell r="BV24">
            <v>24</v>
          </cell>
          <cell r="BW24">
            <v>22.833333333333332</v>
          </cell>
          <cell r="BX24">
            <v>23.533333333333331</v>
          </cell>
          <cell r="BY24">
            <v>25.7</v>
          </cell>
          <cell r="BZ24">
            <v>22.099999999999998</v>
          </cell>
          <cell r="CA24">
            <v>24.533333333333331</v>
          </cell>
          <cell r="CB24">
            <v>25.833333333333332</v>
          </cell>
          <cell r="CC24">
            <v>25.7</v>
          </cell>
          <cell r="CD24">
            <v>26.7</v>
          </cell>
          <cell r="CE24">
            <v>23</v>
          </cell>
          <cell r="CF24">
            <v>23.666666666666668</v>
          </cell>
        </row>
        <row r="25">
          <cell r="C25" t="str">
            <v>Santo André</v>
          </cell>
          <cell r="D25">
            <v>7.7</v>
          </cell>
          <cell r="E25">
            <v>23</v>
          </cell>
          <cell r="F25">
            <v>0.7</v>
          </cell>
          <cell r="G25">
            <v>0</v>
          </cell>
          <cell r="H25">
            <v>1</v>
          </cell>
          <cell r="I25">
            <v>1</v>
          </cell>
          <cell r="J25">
            <v>1</v>
          </cell>
          <cell r="K25">
            <v>1</v>
          </cell>
          <cell r="L25">
            <v>1</v>
          </cell>
          <cell r="M25">
            <v>0.7</v>
          </cell>
          <cell r="N25">
            <v>0.3</v>
          </cell>
          <cell r="O25">
            <v>1</v>
          </cell>
          <cell r="P25">
            <v>1</v>
          </cell>
          <cell r="Q25">
            <v>1</v>
          </cell>
          <cell r="R25">
            <v>1</v>
          </cell>
          <cell r="S25">
            <v>1</v>
          </cell>
          <cell r="T25">
            <v>0</v>
          </cell>
          <cell r="U25">
            <v>0.3</v>
          </cell>
          <cell r="V25">
            <v>1</v>
          </cell>
          <cell r="W25">
            <v>1</v>
          </cell>
          <cell r="X25">
            <v>1</v>
          </cell>
          <cell r="Y25">
            <v>0</v>
          </cell>
          <cell r="Z25">
            <v>1</v>
          </cell>
          <cell r="AA25">
            <v>0.7</v>
          </cell>
          <cell r="AB25">
            <v>0.3</v>
          </cell>
          <cell r="AC25">
            <v>1</v>
          </cell>
          <cell r="AD25">
            <v>1</v>
          </cell>
          <cell r="AE25">
            <v>1</v>
          </cell>
          <cell r="AF25">
            <v>1</v>
          </cell>
          <cell r="AG25">
            <v>1</v>
          </cell>
          <cell r="AH25">
            <v>0.7</v>
          </cell>
          <cell r="AI25">
            <v>0.3</v>
          </cell>
          <cell r="AJ25">
            <v>0</v>
          </cell>
          <cell r="AK25">
            <v>24</v>
          </cell>
          <cell r="AL25">
            <v>24</v>
          </cell>
          <cell r="AM25">
            <v>25</v>
          </cell>
          <cell r="AN25">
            <v>23.7</v>
          </cell>
          <cell r="AO25">
            <v>26</v>
          </cell>
          <cell r="AP25">
            <v>25</v>
          </cell>
          <cell r="AQ25">
            <v>25.3</v>
          </cell>
          <cell r="AR25">
            <v>27</v>
          </cell>
          <cell r="AS25">
            <v>25</v>
          </cell>
          <cell r="AT25">
            <v>25</v>
          </cell>
          <cell r="AU25">
            <v>23.7</v>
          </cell>
          <cell r="AV25">
            <v>25</v>
          </cell>
          <cell r="AW25">
            <v>23.8</v>
          </cell>
          <cell r="AX25">
            <v>22.7</v>
          </cell>
          <cell r="AY25">
            <v>26.7</v>
          </cell>
          <cell r="AZ25">
            <v>23</v>
          </cell>
          <cell r="BA25">
            <v>26</v>
          </cell>
          <cell r="BB25">
            <v>24.4</v>
          </cell>
          <cell r="BC25">
            <v>25.3</v>
          </cell>
          <cell r="BD25">
            <v>27</v>
          </cell>
          <cell r="BE25">
            <v>24</v>
          </cell>
          <cell r="BF25">
            <v>26</v>
          </cell>
          <cell r="BG25">
            <v>22.4</v>
          </cell>
          <cell r="BH25">
            <v>23</v>
          </cell>
          <cell r="BI25">
            <v>26</v>
          </cell>
          <cell r="BJ25">
            <v>21.5</v>
          </cell>
          <cell r="BK25">
            <v>24.7</v>
          </cell>
          <cell r="BL25">
            <v>24.7</v>
          </cell>
          <cell r="BM25">
            <v>24.7</v>
          </cell>
          <cell r="BN25">
            <v>25</v>
          </cell>
          <cell r="BO25">
            <v>25.7</v>
          </cell>
          <cell r="BP25">
            <v>26.7</v>
          </cell>
          <cell r="BQ25">
            <v>24.6</v>
          </cell>
          <cell r="BR25">
            <v>26.3</v>
          </cell>
          <cell r="BS25">
            <v>23</v>
          </cell>
          <cell r="BT25">
            <v>22.7</v>
          </cell>
          <cell r="BU25">
            <v>26</v>
          </cell>
          <cell r="BV25">
            <v>24</v>
          </cell>
          <cell r="BW25">
            <v>23</v>
          </cell>
          <cell r="BX25">
            <v>22.7</v>
          </cell>
          <cell r="BY25">
            <v>25.7</v>
          </cell>
          <cell r="BZ25">
            <v>22.1</v>
          </cell>
          <cell r="CA25">
            <v>24.7</v>
          </cell>
          <cell r="CB25">
            <v>26</v>
          </cell>
          <cell r="CC25">
            <v>25.7</v>
          </cell>
          <cell r="CD25">
            <v>26.7</v>
          </cell>
          <cell r="CE25">
            <v>23</v>
          </cell>
          <cell r="CF25">
            <v>24</v>
          </cell>
        </row>
        <row r="26">
          <cell r="C26" t="str">
            <v>São Bernardo do Campo</v>
          </cell>
          <cell r="D26">
            <v>7.7</v>
          </cell>
          <cell r="E26">
            <v>23</v>
          </cell>
          <cell r="F26">
            <v>0.7</v>
          </cell>
          <cell r="G26">
            <v>0</v>
          </cell>
          <cell r="H26">
            <v>1</v>
          </cell>
          <cell r="I26">
            <v>1</v>
          </cell>
          <cell r="J26">
            <v>1</v>
          </cell>
          <cell r="K26">
            <v>1</v>
          </cell>
          <cell r="L26">
            <v>1</v>
          </cell>
          <cell r="M26">
            <v>0.7</v>
          </cell>
          <cell r="N26">
            <v>0.3</v>
          </cell>
          <cell r="O26">
            <v>1</v>
          </cell>
          <cell r="P26">
            <v>1</v>
          </cell>
          <cell r="Q26">
            <v>1</v>
          </cell>
          <cell r="R26">
            <v>1</v>
          </cell>
          <cell r="S26">
            <v>1</v>
          </cell>
          <cell r="T26">
            <v>0</v>
          </cell>
          <cell r="U26">
            <v>0.3</v>
          </cell>
          <cell r="V26">
            <v>1</v>
          </cell>
          <cell r="W26">
            <v>1</v>
          </cell>
          <cell r="X26">
            <v>1</v>
          </cell>
          <cell r="Y26">
            <v>0</v>
          </cell>
          <cell r="Z26">
            <v>1</v>
          </cell>
          <cell r="AA26">
            <v>0.7</v>
          </cell>
          <cell r="AB26">
            <v>0.3</v>
          </cell>
          <cell r="AC26">
            <v>1</v>
          </cell>
          <cell r="AD26">
            <v>1</v>
          </cell>
          <cell r="AE26">
            <v>1</v>
          </cell>
          <cell r="AF26">
            <v>1</v>
          </cell>
          <cell r="AG26">
            <v>1</v>
          </cell>
          <cell r="AH26">
            <v>0.7</v>
          </cell>
          <cell r="AI26">
            <v>0.3</v>
          </cell>
          <cell r="AJ26">
            <v>0</v>
          </cell>
          <cell r="AK26">
            <v>24</v>
          </cell>
          <cell r="AL26">
            <v>24</v>
          </cell>
          <cell r="AM26">
            <v>25</v>
          </cell>
          <cell r="AN26">
            <v>23.7</v>
          </cell>
          <cell r="AO26">
            <v>26</v>
          </cell>
          <cell r="AP26">
            <v>25</v>
          </cell>
          <cell r="AQ26">
            <v>25.3</v>
          </cell>
          <cell r="AR26">
            <v>27</v>
          </cell>
          <cell r="AS26">
            <v>25</v>
          </cell>
          <cell r="AT26">
            <v>25</v>
          </cell>
          <cell r="AU26">
            <v>23.7</v>
          </cell>
          <cell r="AV26">
            <v>25</v>
          </cell>
          <cell r="AW26">
            <v>23.8</v>
          </cell>
          <cell r="AX26">
            <v>22.7</v>
          </cell>
          <cell r="AY26">
            <v>26.7</v>
          </cell>
          <cell r="AZ26">
            <v>23</v>
          </cell>
          <cell r="BA26">
            <v>26</v>
          </cell>
          <cell r="BB26">
            <v>24.4</v>
          </cell>
          <cell r="BC26">
            <v>25.3</v>
          </cell>
          <cell r="BD26">
            <v>27</v>
          </cell>
          <cell r="BE26">
            <v>24</v>
          </cell>
          <cell r="BF26">
            <v>26</v>
          </cell>
          <cell r="BG26">
            <v>22.4</v>
          </cell>
          <cell r="BH26">
            <v>23</v>
          </cell>
          <cell r="BI26">
            <v>26</v>
          </cell>
          <cell r="BJ26">
            <v>21.5</v>
          </cell>
          <cell r="BK26">
            <v>24.7</v>
          </cell>
          <cell r="BL26">
            <v>25.7</v>
          </cell>
          <cell r="BM26">
            <v>24.7</v>
          </cell>
          <cell r="BN26">
            <v>25</v>
          </cell>
          <cell r="BO26">
            <v>25.7</v>
          </cell>
          <cell r="BP26">
            <v>25.4</v>
          </cell>
          <cell r="BQ26">
            <v>24.6</v>
          </cell>
          <cell r="BR26">
            <v>26.3</v>
          </cell>
          <cell r="BS26">
            <v>23</v>
          </cell>
          <cell r="BT26">
            <v>22.7</v>
          </cell>
          <cell r="BU26">
            <v>26</v>
          </cell>
          <cell r="BV26">
            <v>24</v>
          </cell>
          <cell r="BW26">
            <v>23</v>
          </cell>
          <cell r="BX26">
            <v>23.7</v>
          </cell>
          <cell r="BY26">
            <v>25.7</v>
          </cell>
          <cell r="BZ26">
            <v>22.1</v>
          </cell>
          <cell r="CA26">
            <v>24.7</v>
          </cell>
          <cell r="CB26">
            <v>25</v>
          </cell>
          <cell r="CC26">
            <v>25.7</v>
          </cell>
          <cell r="CD26">
            <v>26.7</v>
          </cell>
          <cell r="CE26">
            <v>23</v>
          </cell>
          <cell r="CF26">
            <v>24</v>
          </cell>
        </row>
        <row r="27">
          <cell r="C27" t="str">
            <v>São Caetano do Sul</v>
          </cell>
          <cell r="D27">
            <v>7.7</v>
          </cell>
          <cell r="E27">
            <v>23</v>
          </cell>
          <cell r="F27">
            <v>0.7</v>
          </cell>
          <cell r="G27">
            <v>0</v>
          </cell>
          <cell r="H27">
            <v>1</v>
          </cell>
          <cell r="I27">
            <v>1</v>
          </cell>
          <cell r="J27">
            <v>1</v>
          </cell>
          <cell r="K27">
            <v>1</v>
          </cell>
          <cell r="L27">
            <v>1</v>
          </cell>
          <cell r="M27">
            <v>0.7</v>
          </cell>
          <cell r="N27">
            <v>0.3</v>
          </cell>
          <cell r="O27">
            <v>1</v>
          </cell>
          <cell r="P27">
            <v>1</v>
          </cell>
          <cell r="Q27">
            <v>1</v>
          </cell>
          <cell r="R27">
            <v>1</v>
          </cell>
          <cell r="S27">
            <v>1</v>
          </cell>
          <cell r="T27">
            <v>0</v>
          </cell>
          <cell r="U27">
            <v>0.3</v>
          </cell>
          <cell r="V27">
            <v>1</v>
          </cell>
          <cell r="W27">
            <v>1</v>
          </cell>
          <cell r="X27">
            <v>1</v>
          </cell>
          <cell r="Y27">
            <v>0</v>
          </cell>
          <cell r="Z27">
            <v>1</v>
          </cell>
          <cell r="AA27">
            <v>0.7</v>
          </cell>
          <cell r="AB27">
            <v>0.3</v>
          </cell>
          <cell r="AC27">
            <v>1</v>
          </cell>
          <cell r="AD27">
            <v>1</v>
          </cell>
          <cell r="AE27">
            <v>1</v>
          </cell>
          <cell r="AF27">
            <v>1</v>
          </cell>
          <cell r="AG27">
            <v>1</v>
          </cell>
          <cell r="AH27">
            <v>0.7</v>
          </cell>
          <cell r="AI27">
            <v>0.3</v>
          </cell>
          <cell r="AJ27">
            <v>0</v>
          </cell>
          <cell r="AK27">
            <v>25.3</v>
          </cell>
          <cell r="AL27">
            <v>23.75</v>
          </cell>
          <cell r="AM27">
            <v>25</v>
          </cell>
          <cell r="AN27">
            <v>23.7</v>
          </cell>
          <cell r="AO27">
            <v>25.824999999999999</v>
          </cell>
          <cell r="AP27">
            <v>25</v>
          </cell>
          <cell r="AQ27">
            <v>24.65</v>
          </cell>
          <cell r="AR27">
            <v>27</v>
          </cell>
          <cell r="AS27">
            <v>25</v>
          </cell>
          <cell r="AT27">
            <v>25</v>
          </cell>
          <cell r="AU27">
            <v>23.7</v>
          </cell>
          <cell r="AV27">
            <v>23.85</v>
          </cell>
          <cell r="AW27">
            <v>24.333333333333332</v>
          </cell>
          <cell r="AX27">
            <v>22.7</v>
          </cell>
          <cell r="AY27">
            <v>26.7</v>
          </cell>
          <cell r="AZ27">
            <v>23</v>
          </cell>
          <cell r="BA27">
            <v>26</v>
          </cell>
          <cell r="BB27">
            <v>24.399999999999995</v>
          </cell>
          <cell r="BC27">
            <v>25.3</v>
          </cell>
          <cell r="BD27">
            <v>27</v>
          </cell>
          <cell r="BE27">
            <v>24</v>
          </cell>
          <cell r="BF27">
            <v>26</v>
          </cell>
          <cell r="BG27">
            <v>22.399999999999995</v>
          </cell>
          <cell r="BH27">
            <v>23</v>
          </cell>
          <cell r="BI27">
            <v>26</v>
          </cell>
          <cell r="BJ27">
            <v>21.5</v>
          </cell>
          <cell r="BK27">
            <v>24.7</v>
          </cell>
          <cell r="BL27">
            <v>25.7</v>
          </cell>
          <cell r="BM27">
            <v>24.7</v>
          </cell>
          <cell r="BN27">
            <v>25</v>
          </cell>
          <cell r="BO27">
            <v>25.4</v>
          </cell>
          <cell r="BP27">
            <v>26.7</v>
          </cell>
          <cell r="BQ27">
            <v>24.6</v>
          </cell>
          <cell r="BR27">
            <v>26.3</v>
          </cell>
          <cell r="BS27">
            <v>23</v>
          </cell>
          <cell r="BT27">
            <v>22.7</v>
          </cell>
          <cell r="BU27">
            <v>26</v>
          </cell>
          <cell r="BV27">
            <v>24</v>
          </cell>
          <cell r="BW27">
            <v>23</v>
          </cell>
          <cell r="BX27">
            <v>23.7</v>
          </cell>
          <cell r="BY27">
            <v>25.7</v>
          </cell>
          <cell r="BZ27">
            <v>22.1</v>
          </cell>
          <cell r="CA27">
            <v>23.7</v>
          </cell>
          <cell r="CB27">
            <v>26</v>
          </cell>
          <cell r="CC27">
            <v>25.7</v>
          </cell>
          <cell r="CD27">
            <v>26.7</v>
          </cell>
          <cell r="CE27">
            <v>23</v>
          </cell>
          <cell r="CF27">
            <v>24</v>
          </cell>
        </row>
        <row r="28">
          <cell r="C28" t="str">
            <v>Diadema</v>
          </cell>
          <cell r="D28">
            <v>7.7</v>
          </cell>
          <cell r="E28">
            <v>23</v>
          </cell>
          <cell r="F28">
            <v>0.7</v>
          </cell>
          <cell r="G28">
            <v>0</v>
          </cell>
          <cell r="H28">
            <v>1</v>
          </cell>
          <cell r="I28">
            <v>1</v>
          </cell>
          <cell r="J28">
            <v>1</v>
          </cell>
          <cell r="K28">
            <v>1</v>
          </cell>
          <cell r="L28">
            <v>1</v>
          </cell>
          <cell r="M28">
            <v>0.7</v>
          </cell>
          <cell r="N28">
            <v>0.3</v>
          </cell>
          <cell r="O28">
            <v>1</v>
          </cell>
          <cell r="P28">
            <v>1</v>
          </cell>
          <cell r="Q28">
            <v>1</v>
          </cell>
          <cell r="R28">
            <v>1</v>
          </cell>
          <cell r="S28">
            <v>1</v>
          </cell>
          <cell r="T28">
            <v>0</v>
          </cell>
          <cell r="U28">
            <v>0.3</v>
          </cell>
          <cell r="V28">
            <v>1</v>
          </cell>
          <cell r="W28">
            <v>1</v>
          </cell>
          <cell r="X28">
            <v>1</v>
          </cell>
          <cell r="Y28">
            <v>0</v>
          </cell>
          <cell r="Z28">
            <v>1</v>
          </cell>
          <cell r="AA28">
            <v>0.7</v>
          </cell>
          <cell r="AB28">
            <v>0.3</v>
          </cell>
          <cell r="AC28">
            <v>1</v>
          </cell>
          <cell r="AD28">
            <v>1</v>
          </cell>
          <cell r="AE28">
            <v>1</v>
          </cell>
          <cell r="AF28">
            <v>1</v>
          </cell>
          <cell r="AG28">
            <v>1</v>
          </cell>
          <cell r="AH28">
            <v>0.7</v>
          </cell>
          <cell r="AI28">
            <v>0.3</v>
          </cell>
          <cell r="AJ28">
            <v>0</v>
          </cell>
          <cell r="AK28">
            <v>25.3</v>
          </cell>
          <cell r="AL28">
            <v>24</v>
          </cell>
          <cell r="AM28">
            <v>25</v>
          </cell>
          <cell r="AN28">
            <v>23.7</v>
          </cell>
          <cell r="AO28">
            <v>26</v>
          </cell>
          <cell r="AP28">
            <v>25</v>
          </cell>
          <cell r="AQ28">
            <v>24</v>
          </cell>
          <cell r="AR28">
            <v>27</v>
          </cell>
          <cell r="AS28">
            <v>25</v>
          </cell>
          <cell r="AT28">
            <v>25</v>
          </cell>
          <cell r="AU28">
            <v>23.7</v>
          </cell>
          <cell r="AV28">
            <v>23.7</v>
          </cell>
          <cell r="AW28">
            <v>24.6</v>
          </cell>
          <cell r="AX28">
            <v>22.7</v>
          </cell>
          <cell r="AY28">
            <v>26.7</v>
          </cell>
          <cell r="AZ28">
            <v>23</v>
          </cell>
          <cell r="BA28">
            <v>26</v>
          </cell>
          <cell r="BB28">
            <v>24.4</v>
          </cell>
          <cell r="BC28">
            <v>25.3</v>
          </cell>
          <cell r="BD28">
            <v>27</v>
          </cell>
          <cell r="BE28">
            <v>24</v>
          </cell>
          <cell r="BF28">
            <v>26</v>
          </cell>
          <cell r="BG28">
            <v>22.4</v>
          </cell>
          <cell r="BH28">
            <v>23</v>
          </cell>
          <cell r="BI28">
            <v>26</v>
          </cell>
          <cell r="BJ28">
            <v>21.5</v>
          </cell>
          <cell r="BK28">
            <v>24.7</v>
          </cell>
          <cell r="BL28">
            <v>25.7</v>
          </cell>
          <cell r="BM28">
            <v>24.7</v>
          </cell>
          <cell r="BN28">
            <v>25</v>
          </cell>
          <cell r="BO28">
            <v>25.7</v>
          </cell>
          <cell r="BP28">
            <v>26.7</v>
          </cell>
          <cell r="BQ28">
            <v>24.6</v>
          </cell>
          <cell r="BR28">
            <v>26.3</v>
          </cell>
          <cell r="BS28">
            <v>23</v>
          </cell>
          <cell r="BT28">
            <v>22.4</v>
          </cell>
          <cell r="BU28">
            <v>26</v>
          </cell>
          <cell r="BV28">
            <v>24</v>
          </cell>
          <cell r="BW28">
            <v>23</v>
          </cell>
          <cell r="BX28">
            <v>23.7</v>
          </cell>
          <cell r="BY28">
            <v>25.7</v>
          </cell>
          <cell r="BZ28">
            <v>22.1</v>
          </cell>
          <cell r="CA28">
            <v>24.7</v>
          </cell>
          <cell r="CB28">
            <v>26</v>
          </cell>
          <cell r="CC28">
            <v>25.7</v>
          </cell>
          <cell r="CD28">
            <v>26.7</v>
          </cell>
          <cell r="CE28">
            <v>23</v>
          </cell>
          <cell r="CF28">
            <v>23</v>
          </cell>
        </row>
        <row r="29">
          <cell r="C29" t="str">
            <v>Mauá</v>
          </cell>
          <cell r="D29">
            <v>7.7</v>
          </cell>
          <cell r="E29">
            <v>23</v>
          </cell>
          <cell r="F29">
            <v>0.7</v>
          </cell>
          <cell r="G29">
            <v>0</v>
          </cell>
          <cell r="H29">
            <v>1</v>
          </cell>
          <cell r="I29">
            <v>1</v>
          </cell>
          <cell r="J29">
            <v>1</v>
          </cell>
          <cell r="K29">
            <v>1</v>
          </cell>
          <cell r="L29">
            <v>1</v>
          </cell>
          <cell r="M29">
            <v>0.7</v>
          </cell>
          <cell r="N29">
            <v>0.3</v>
          </cell>
          <cell r="O29">
            <v>1</v>
          </cell>
          <cell r="P29">
            <v>1</v>
          </cell>
          <cell r="Q29">
            <v>1</v>
          </cell>
          <cell r="R29">
            <v>1</v>
          </cell>
          <cell r="S29">
            <v>1</v>
          </cell>
          <cell r="T29">
            <v>0</v>
          </cell>
          <cell r="U29">
            <v>0.3</v>
          </cell>
          <cell r="V29">
            <v>1</v>
          </cell>
          <cell r="W29">
            <v>1</v>
          </cell>
          <cell r="X29">
            <v>1</v>
          </cell>
          <cell r="Y29">
            <v>0</v>
          </cell>
          <cell r="Z29">
            <v>1</v>
          </cell>
          <cell r="AA29">
            <v>0.7</v>
          </cell>
          <cell r="AB29">
            <v>0.3</v>
          </cell>
          <cell r="AC29">
            <v>1</v>
          </cell>
          <cell r="AD29">
            <v>1</v>
          </cell>
          <cell r="AE29">
            <v>1</v>
          </cell>
          <cell r="AF29">
            <v>1</v>
          </cell>
          <cell r="AG29">
            <v>1</v>
          </cell>
          <cell r="AH29">
            <v>0.7</v>
          </cell>
          <cell r="AI29">
            <v>0.3</v>
          </cell>
          <cell r="AJ29">
            <v>0</v>
          </cell>
          <cell r="AK29">
            <v>25.3</v>
          </cell>
          <cell r="AL29">
            <v>23.5</v>
          </cell>
          <cell r="AM29">
            <v>25</v>
          </cell>
          <cell r="AN29">
            <v>23.7</v>
          </cell>
          <cell r="AO29">
            <v>25.65</v>
          </cell>
          <cell r="AP29">
            <v>25</v>
          </cell>
          <cell r="AQ29">
            <v>25.3</v>
          </cell>
          <cell r="AR29">
            <v>27</v>
          </cell>
          <cell r="AS29">
            <v>25</v>
          </cell>
          <cell r="AT29">
            <v>25</v>
          </cell>
          <cell r="AU29">
            <v>23.7</v>
          </cell>
          <cell r="AV29">
            <v>24</v>
          </cell>
          <cell r="AW29">
            <v>24.200000000000003</v>
          </cell>
          <cell r="AX29">
            <v>22.7</v>
          </cell>
          <cell r="AY29">
            <v>26.7</v>
          </cell>
          <cell r="AZ29">
            <v>23</v>
          </cell>
          <cell r="BA29">
            <v>26</v>
          </cell>
          <cell r="BB29">
            <v>24.4</v>
          </cell>
          <cell r="BC29">
            <v>25.3</v>
          </cell>
          <cell r="BD29">
            <v>27</v>
          </cell>
          <cell r="BE29">
            <v>24</v>
          </cell>
          <cell r="BF29">
            <v>26</v>
          </cell>
          <cell r="BG29">
            <v>22.4</v>
          </cell>
          <cell r="BH29">
            <v>23</v>
          </cell>
          <cell r="BI29">
            <v>26</v>
          </cell>
          <cell r="BJ29">
            <v>21.5</v>
          </cell>
          <cell r="BK29">
            <v>24.7</v>
          </cell>
          <cell r="BL29">
            <v>25.7</v>
          </cell>
          <cell r="BM29">
            <v>24.7</v>
          </cell>
          <cell r="BN29">
            <v>25</v>
          </cell>
          <cell r="BO29">
            <v>25.7</v>
          </cell>
          <cell r="BP29">
            <v>26.7</v>
          </cell>
          <cell r="BQ29">
            <v>24.6</v>
          </cell>
          <cell r="BR29">
            <v>26.3</v>
          </cell>
          <cell r="BS29">
            <v>23</v>
          </cell>
          <cell r="BT29">
            <v>22.4</v>
          </cell>
          <cell r="BU29">
            <v>26</v>
          </cell>
          <cell r="BV29">
            <v>24</v>
          </cell>
          <cell r="BW29">
            <v>23</v>
          </cell>
          <cell r="BX29">
            <v>23.7</v>
          </cell>
          <cell r="BY29">
            <v>25.7</v>
          </cell>
          <cell r="BZ29">
            <v>22.1</v>
          </cell>
          <cell r="CA29">
            <v>24.7</v>
          </cell>
          <cell r="CB29">
            <v>26</v>
          </cell>
          <cell r="CC29">
            <v>25.7</v>
          </cell>
          <cell r="CD29">
            <v>26.7</v>
          </cell>
          <cell r="CE29">
            <v>23</v>
          </cell>
          <cell r="CF29">
            <v>23</v>
          </cell>
        </row>
        <row r="30">
          <cell r="C30" t="str">
            <v>Ribeirão Pires</v>
          </cell>
          <cell r="D30">
            <v>7.7</v>
          </cell>
          <cell r="E30">
            <v>23</v>
          </cell>
          <cell r="F30">
            <v>0.7</v>
          </cell>
          <cell r="G30">
            <v>0</v>
          </cell>
          <cell r="H30">
            <v>1</v>
          </cell>
          <cell r="I30">
            <v>1</v>
          </cell>
          <cell r="J30">
            <v>1</v>
          </cell>
          <cell r="K30">
            <v>1</v>
          </cell>
          <cell r="L30">
            <v>1</v>
          </cell>
          <cell r="M30">
            <v>0.7</v>
          </cell>
          <cell r="N30">
            <v>0.3</v>
          </cell>
          <cell r="O30">
            <v>1</v>
          </cell>
          <cell r="P30">
            <v>1</v>
          </cell>
          <cell r="Q30">
            <v>1</v>
          </cell>
          <cell r="R30">
            <v>1</v>
          </cell>
          <cell r="S30">
            <v>1</v>
          </cell>
          <cell r="T30">
            <v>0</v>
          </cell>
          <cell r="U30">
            <v>0.3</v>
          </cell>
          <cell r="V30">
            <v>1</v>
          </cell>
          <cell r="W30">
            <v>1</v>
          </cell>
          <cell r="X30">
            <v>1</v>
          </cell>
          <cell r="Y30">
            <v>0</v>
          </cell>
          <cell r="Z30">
            <v>1</v>
          </cell>
          <cell r="AA30">
            <v>0.7</v>
          </cell>
          <cell r="AB30">
            <v>0.3</v>
          </cell>
          <cell r="AC30">
            <v>1</v>
          </cell>
          <cell r="AD30">
            <v>1</v>
          </cell>
          <cell r="AE30">
            <v>1</v>
          </cell>
          <cell r="AF30">
            <v>1</v>
          </cell>
          <cell r="AG30">
            <v>1</v>
          </cell>
          <cell r="AH30">
            <v>0.7</v>
          </cell>
          <cell r="AI30">
            <v>0.3</v>
          </cell>
          <cell r="AJ30">
            <v>0</v>
          </cell>
          <cell r="AK30">
            <v>25.3</v>
          </cell>
          <cell r="AL30">
            <v>23</v>
          </cell>
          <cell r="AM30">
            <v>25</v>
          </cell>
          <cell r="AN30">
            <v>23.7</v>
          </cell>
          <cell r="AO30">
            <v>26</v>
          </cell>
          <cell r="AP30">
            <v>25</v>
          </cell>
          <cell r="AQ30">
            <v>25.3</v>
          </cell>
          <cell r="AR30">
            <v>27</v>
          </cell>
          <cell r="AS30">
            <v>25</v>
          </cell>
          <cell r="AT30">
            <v>25</v>
          </cell>
          <cell r="AU30">
            <v>23.7</v>
          </cell>
          <cell r="AV30">
            <v>23</v>
          </cell>
          <cell r="AW30">
            <v>24.6</v>
          </cell>
          <cell r="AX30">
            <v>22.7</v>
          </cell>
          <cell r="AY30">
            <v>26.7</v>
          </cell>
          <cell r="AZ30">
            <v>23</v>
          </cell>
          <cell r="BA30">
            <v>26</v>
          </cell>
          <cell r="BB30">
            <v>24.4</v>
          </cell>
          <cell r="BC30">
            <v>25.3</v>
          </cell>
          <cell r="BD30">
            <v>27</v>
          </cell>
          <cell r="BE30">
            <v>24</v>
          </cell>
          <cell r="BF30">
            <v>26</v>
          </cell>
          <cell r="BG30">
            <v>22.4</v>
          </cell>
          <cell r="BH30">
            <v>23</v>
          </cell>
          <cell r="BI30">
            <v>26</v>
          </cell>
          <cell r="BJ30">
            <v>21.5</v>
          </cell>
          <cell r="BK30">
            <v>24.7</v>
          </cell>
          <cell r="BL30">
            <v>25.7</v>
          </cell>
          <cell r="BM30">
            <v>24.7</v>
          </cell>
          <cell r="BN30">
            <v>25</v>
          </cell>
          <cell r="BO30">
            <v>25.7</v>
          </cell>
          <cell r="BP30">
            <v>26.7</v>
          </cell>
          <cell r="BQ30">
            <v>24.6</v>
          </cell>
          <cell r="BR30">
            <v>26.3</v>
          </cell>
          <cell r="BS30">
            <v>23</v>
          </cell>
          <cell r="BT30">
            <v>22.7</v>
          </cell>
          <cell r="BU30">
            <v>26</v>
          </cell>
          <cell r="BV30">
            <v>24</v>
          </cell>
          <cell r="BW30">
            <v>22</v>
          </cell>
          <cell r="BX30">
            <v>23.7</v>
          </cell>
          <cell r="BY30">
            <v>25.7</v>
          </cell>
          <cell r="BZ30">
            <v>22.1</v>
          </cell>
          <cell r="CA30">
            <v>24.7</v>
          </cell>
          <cell r="CB30">
            <v>26</v>
          </cell>
          <cell r="CC30">
            <v>25.7</v>
          </cell>
          <cell r="CD30">
            <v>26.7</v>
          </cell>
          <cell r="CE30">
            <v>23</v>
          </cell>
          <cell r="CF30">
            <v>24</v>
          </cell>
        </row>
        <row r="31">
          <cell r="C31" t="str">
            <v>Subcluster SP Oeste</v>
          </cell>
          <cell r="D31">
            <v>7.7</v>
          </cell>
          <cell r="E31">
            <v>22.81818181818182</v>
          </cell>
          <cell r="F31">
            <v>0.70000000000000007</v>
          </cell>
          <cell r="G31">
            <v>0</v>
          </cell>
          <cell r="H31">
            <v>1</v>
          </cell>
          <cell r="I31">
            <v>1</v>
          </cell>
          <cell r="J31">
            <v>1</v>
          </cell>
          <cell r="K31">
            <v>1</v>
          </cell>
          <cell r="L31">
            <v>1</v>
          </cell>
          <cell r="M31">
            <v>0.70000000000000007</v>
          </cell>
          <cell r="N31">
            <v>0.29999999999999993</v>
          </cell>
          <cell r="O31">
            <v>1</v>
          </cell>
          <cell r="P31">
            <v>1</v>
          </cell>
          <cell r="Q31">
            <v>1</v>
          </cell>
          <cell r="R31">
            <v>1</v>
          </cell>
          <cell r="S31">
            <v>0.90909090909090906</v>
          </cell>
          <cell r="T31">
            <v>0</v>
          </cell>
          <cell r="U31">
            <v>0.29999999999999993</v>
          </cell>
          <cell r="V31">
            <v>1</v>
          </cell>
          <cell r="W31">
            <v>1</v>
          </cell>
          <cell r="X31">
            <v>1</v>
          </cell>
          <cell r="Y31">
            <v>0</v>
          </cell>
          <cell r="Z31">
            <v>1</v>
          </cell>
          <cell r="AA31">
            <v>0.70000000000000007</v>
          </cell>
          <cell r="AB31">
            <v>0.29999999999999993</v>
          </cell>
          <cell r="AC31">
            <v>1</v>
          </cell>
          <cell r="AD31">
            <v>1</v>
          </cell>
          <cell r="AE31">
            <v>1</v>
          </cell>
          <cell r="AF31">
            <v>0.90909090909090906</v>
          </cell>
          <cell r="AG31">
            <v>1</v>
          </cell>
          <cell r="AH31">
            <v>0.70000000000000007</v>
          </cell>
          <cell r="AI31">
            <v>0.29999999999999993</v>
          </cell>
          <cell r="AJ31">
            <v>0</v>
          </cell>
          <cell r="AK31">
            <v>25.3</v>
          </cell>
          <cell r="AL31">
            <v>24</v>
          </cell>
          <cell r="AM31">
            <v>25</v>
          </cell>
          <cell r="AN31">
            <v>23.7</v>
          </cell>
          <cell r="AO31">
            <v>25.3</v>
          </cell>
          <cell r="AP31">
            <v>25</v>
          </cell>
          <cell r="AQ31">
            <v>25.3</v>
          </cell>
          <cell r="AR31">
            <v>27</v>
          </cell>
          <cell r="AS31">
            <v>25</v>
          </cell>
          <cell r="AT31">
            <v>25</v>
          </cell>
          <cell r="AU31">
            <v>23.7</v>
          </cell>
          <cell r="AV31">
            <v>25</v>
          </cell>
          <cell r="AW31">
            <v>23.800000000000004</v>
          </cell>
          <cell r="AX31">
            <v>22.7</v>
          </cell>
          <cell r="AY31">
            <v>26.7</v>
          </cell>
          <cell r="AZ31">
            <v>23</v>
          </cell>
          <cell r="BA31">
            <v>26</v>
          </cell>
          <cell r="BB31">
            <v>24.4</v>
          </cell>
          <cell r="BC31">
            <v>25.3</v>
          </cell>
          <cell r="BD31">
            <v>27</v>
          </cell>
          <cell r="BE31">
            <v>24</v>
          </cell>
          <cell r="BF31">
            <v>26</v>
          </cell>
          <cell r="BG31">
            <v>22.4</v>
          </cell>
          <cell r="BH31">
            <v>23</v>
          </cell>
          <cell r="BI31">
            <v>26</v>
          </cell>
          <cell r="BJ31">
            <v>21.081818181818178</v>
          </cell>
          <cell r="BK31">
            <v>24.609090909090902</v>
          </cell>
          <cell r="BL31">
            <v>25.581818181818178</v>
          </cell>
          <cell r="BM31">
            <v>24.609090909090902</v>
          </cell>
          <cell r="BN31">
            <v>24.727272727272727</v>
          </cell>
          <cell r="BO31">
            <v>25.609090909090902</v>
          </cell>
          <cell r="BP31">
            <v>26.699999999999992</v>
          </cell>
          <cell r="BQ31">
            <v>24.599999999999998</v>
          </cell>
          <cell r="BR31">
            <v>26.209090909090914</v>
          </cell>
          <cell r="BS31">
            <v>22.818181818181817</v>
          </cell>
          <cell r="BT31">
            <v>22.672727272727268</v>
          </cell>
          <cell r="BU31">
            <v>26</v>
          </cell>
          <cell r="BV31">
            <v>23.636363636363637</v>
          </cell>
          <cell r="BW31">
            <v>22.818181818181817</v>
          </cell>
          <cell r="BX31">
            <v>23.609090909090902</v>
          </cell>
          <cell r="BY31">
            <v>25.609090909090902</v>
          </cell>
          <cell r="BZ31">
            <v>21.890909090909087</v>
          </cell>
          <cell r="CA31">
            <v>24.63636363636363</v>
          </cell>
          <cell r="CB31">
            <v>26</v>
          </cell>
          <cell r="CC31">
            <v>25.609090909090902</v>
          </cell>
          <cell r="CD31">
            <v>26.609090909090902</v>
          </cell>
          <cell r="CE31">
            <v>22.818181818181817</v>
          </cell>
          <cell r="CF31">
            <v>23.90909090909091</v>
          </cell>
        </row>
        <row r="32">
          <cell r="C32" t="str">
            <v>Osasco</v>
          </cell>
          <cell r="D32">
            <v>7.7</v>
          </cell>
          <cell r="E32">
            <v>23</v>
          </cell>
          <cell r="F32">
            <v>0.7</v>
          </cell>
          <cell r="G32">
            <v>0</v>
          </cell>
          <cell r="H32">
            <v>1</v>
          </cell>
          <cell r="I32">
            <v>1</v>
          </cell>
          <cell r="J32">
            <v>1</v>
          </cell>
          <cell r="K32">
            <v>1</v>
          </cell>
          <cell r="L32">
            <v>1</v>
          </cell>
          <cell r="M32">
            <v>0.7</v>
          </cell>
          <cell r="N32">
            <v>0.3</v>
          </cell>
          <cell r="O32">
            <v>1</v>
          </cell>
          <cell r="P32">
            <v>1</v>
          </cell>
          <cell r="Q32">
            <v>1</v>
          </cell>
          <cell r="R32">
            <v>1</v>
          </cell>
          <cell r="S32">
            <v>1</v>
          </cell>
          <cell r="T32">
            <v>0</v>
          </cell>
          <cell r="U32">
            <v>0.3</v>
          </cell>
          <cell r="V32">
            <v>1</v>
          </cell>
          <cell r="W32">
            <v>1</v>
          </cell>
          <cell r="X32">
            <v>1</v>
          </cell>
          <cell r="Y32">
            <v>0</v>
          </cell>
          <cell r="Z32">
            <v>1</v>
          </cell>
          <cell r="AA32">
            <v>0.7</v>
          </cell>
          <cell r="AB32">
            <v>0.3</v>
          </cell>
          <cell r="AC32">
            <v>1</v>
          </cell>
          <cell r="AD32">
            <v>1</v>
          </cell>
          <cell r="AE32">
            <v>1</v>
          </cell>
          <cell r="AF32">
            <v>1</v>
          </cell>
          <cell r="AG32">
            <v>1</v>
          </cell>
          <cell r="AH32">
            <v>0.7</v>
          </cell>
          <cell r="AI32">
            <v>0.3</v>
          </cell>
          <cell r="AJ32">
            <v>0</v>
          </cell>
          <cell r="AK32">
            <v>24.8</v>
          </cell>
          <cell r="AL32">
            <v>24</v>
          </cell>
          <cell r="AM32">
            <v>25</v>
          </cell>
          <cell r="AN32">
            <v>23.583333333333332</v>
          </cell>
          <cell r="AO32">
            <v>25.833333333333332</v>
          </cell>
          <cell r="AP32">
            <v>24.833333333333332</v>
          </cell>
          <cell r="AQ32">
            <v>25.25</v>
          </cell>
          <cell r="AR32">
            <v>27</v>
          </cell>
          <cell r="AS32">
            <v>24.783333333333331</v>
          </cell>
          <cell r="AT32">
            <v>25</v>
          </cell>
          <cell r="AU32">
            <v>23.7</v>
          </cell>
          <cell r="AV32">
            <v>25</v>
          </cell>
          <cell r="AW32">
            <v>24.450000000000003</v>
          </cell>
          <cell r="AX32">
            <v>22.7</v>
          </cell>
          <cell r="AY32">
            <v>26.7</v>
          </cell>
          <cell r="AZ32">
            <v>23</v>
          </cell>
          <cell r="BA32">
            <v>26</v>
          </cell>
          <cell r="BB32">
            <v>24.400000000000002</v>
          </cell>
          <cell r="BC32">
            <v>25.466666666666669</v>
          </cell>
          <cell r="BD32">
            <v>27</v>
          </cell>
          <cell r="BE32">
            <v>23.883333333333336</v>
          </cell>
          <cell r="BF32">
            <v>26</v>
          </cell>
          <cell r="BG32">
            <v>22.400000000000002</v>
          </cell>
          <cell r="BH32">
            <v>23</v>
          </cell>
          <cell r="BI32">
            <v>26</v>
          </cell>
          <cell r="BJ32">
            <v>20.2</v>
          </cell>
          <cell r="BK32">
            <v>24.7</v>
          </cell>
          <cell r="BL32">
            <v>25.7</v>
          </cell>
          <cell r="BM32">
            <v>24.7</v>
          </cell>
          <cell r="BN32">
            <v>23.7</v>
          </cell>
          <cell r="BO32">
            <v>25.7</v>
          </cell>
          <cell r="BP32">
            <v>26.7</v>
          </cell>
          <cell r="BQ32">
            <v>24.6</v>
          </cell>
          <cell r="BR32">
            <v>26.3</v>
          </cell>
          <cell r="BS32">
            <v>23</v>
          </cell>
          <cell r="BT32">
            <v>22.7</v>
          </cell>
          <cell r="BU32">
            <v>26</v>
          </cell>
          <cell r="BV32">
            <v>23</v>
          </cell>
          <cell r="BW32">
            <v>23</v>
          </cell>
          <cell r="BX32">
            <v>23.7</v>
          </cell>
          <cell r="BY32">
            <v>25.7</v>
          </cell>
          <cell r="BZ32">
            <v>21.1</v>
          </cell>
          <cell r="CA32">
            <v>24.7</v>
          </cell>
          <cell r="CB32">
            <v>26</v>
          </cell>
          <cell r="CC32">
            <v>25.7</v>
          </cell>
          <cell r="CD32">
            <v>26.7</v>
          </cell>
          <cell r="CE32">
            <v>23</v>
          </cell>
          <cell r="CF32">
            <v>24</v>
          </cell>
        </row>
        <row r="33">
          <cell r="C33" t="str">
            <v>Barueri</v>
          </cell>
          <cell r="D33">
            <v>7.7</v>
          </cell>
          <cell r="E33">
            <v>23</v>
          </cell>
          <cell r="F33">
            <v>0.7</v>
          </cell>
          <cell r="G33">
            <v>0</v>
          </cell>
          <cell r="H33">
            <v>1</v>
          </cell>
          <cell r="I33">
            <v>1</v>
          </cell>
          <cell r="J33">
            <v>1</v>
          </cell>
          <cell r="K33">
            <v>1</v>
          </cell>
          <cell r="L33">
            <v>1</v>
          </cell>
          <cell r="M33">
            <v>0.7</v>
          </cell>
          <cell r="N33">
            <v>0.3</v>
          </cell>
          <cell r="O33">
            <v>1</v>
          </cell>
          <cell r="P33">
            <v>1</v>
          </cell>
          <cell r="Q33">
            <v>1</v>
          </cell>
          <cell r="R33">
            <v>1</v>
          </cell>
          <cell r="S33">
            <v>1</v>
          </cell>
          <cell r="T33">
            <v>0</v>
          </cell>
          <cell r="U33">
            <v>0.3</v>
          </cell>
          <cell r="V33">
            <v>1</v>
          </cell>
          <cell r="W33">
            <v>1</v>
          </cell>
          <cell r="X33">
            <v>1</v>
          </cell>
          <cell r="Y33">
            <v>0</v>
          </cell>
          <cell r="Z33">
            <v>1</v>
          </cell>
          <cell r="AA33">
            <v>0.7</v>
          </cell>
          <cell r="AB33">
            <v>0.3</v>
          </cell>
          <cell r="AC33">
            <v>1</v>
          </cell>
          <cell r="AD33">
            <v>1</v>
          </cell>
          <cell r="AE33">
            <v>1</v>
          </cell>
          <cell r="AF33">
            <v>1</v>
          </cell>
          <cell r="AG33">
            <v>1</v>
          </cell>
          <cell r="AH33">
            <v>0.7</v>
          </cell>
          <cell r="AI33">
            <v>0.3</v>
          </cell>
          <cell r="AJ33">
            <v>0</v>
          </cell>
          <cell r="AK33">
            <v>24.3</v>
          </cell>
          <cell r="AL33">
            <v>24</v>
          </cell>
          <cell r="AM33">
            <v>25</v>
          </cell>
          <cell r="AN33">
            <v>23.7</v>
          </cell>
          <cell r="AO33">
            <v>26</v>
          </cell>
          <cell r="AP33">
            <v>25</v>
          </cell>
          <cell r="AQ33">
            <v>25.3</v>
          </cell>
          <cell r="AR33">
            <v>27</v>
          </cell>
          <cell r="AS33">
            <v>23.7</v>
          </cell>
          <cell r="AT33">
            <v>25</v>
          </cell>
          <cell r="AU33">
            <v>23.7</v>
          </cell>
          <cell r="AV33">
            <v>25</v>
          </cell>
          <cell r="AW33">
            <v>23.7</v>
          </cell>
          <cell r="AX33">
            <v>22.7</v>
          </cell>
          <cell r="AY33">
            <v>26.7</v>
          </cell>
          <cell r="AZ33">
            <v>23</v>
          </cell>
          <cell r="BA33">
            <v>26</v>
          </cell>
          <cell r="BB33">
            <v>24.4</v>
          </cell>
          <cell r="BC33">
            <v>26.3</v>
          </cell>
          <cell r="BD33">
            <v>27</v>
          </cell>
          <cell r="BE33">
            <v>23.3</v>
          </cell>
          <cell r="BF33">
            <v>26</v>
          </cell>
          <cell r="BG33">
            <v>22.4</v>
          </cell>
          <cell r="BH33">
            <v>23</v>
          </cell>
          <cell r="BI33">
            <v>26</v>
          </cell>
          <cell r="BJ33">
            <v>21.5</v>
          </cell>
          <cell r="BK33">
            <v>24.7</v>
          </cell>
          <cell r="BL33">
            <v>25.7</v>
          </cell>
          <cell r="BM33">
            <v>24.7</v>
          </cell>
          <cell r="BN33">
            <v>24</v>
          </cell>
          <cell r="BO33">
            <v>25.7</v>
          </cell>
          <cell r="BP33">
            <v>26.7</v>
          </cell>
          <cell r="BQ33">
            <v>24.6</v>
          </cell>
          <cell r="BR33">
            <v>26.3</v>
          </cell>
          <cell r="BS33">
            <v>23</v>
          </cell>
          <cell r="BT33">
            <v>22.7</v>
          </cell>
          <cell r="BU33">
            <v>26</v>
          </cell>
          <cell r="BV33">
            <v>24</v>
          </cell>
          <cell r="BW33">
            <v>22</v>
          </cell>
          <cell r="BX33">
            <v>23.7</v>
          </cell>
          <cell r="BY33">
            <v>25.7</v>
          </cell>
          <cell r="BZ33">
            <v>21.1</v>
          </cell>
          <cell r="CA33">
            <v>24.7</v>
          </cell>
          <cell r="CB33">
            <v>26</v>
          </cell>
          <cell r="CC33">
            <v>25.7</v>
          </cell>
          <cell r="CD33">
            <v>26.7</v>
          </cell>
          <cell r="CE33">
            <v>23</v>
          </cell>
          <cell r="CF33">
            <v>24</v>
          </cell>
        </row>
        <row r="34">
          <cell r="C34" t="str">
            <v>Carapicuíba</v>
          </cell>
          <cell r="D34">
            <v>7.7</v>
          </cell>
          <cell r="E34">
            <v>23</v>
          </cell>
          <cell r="F34">
            <v>0.7</v>
          </cell>
          <cell r="G34">
            <v>0</v>
          </cell>
          <cell r="H34">
            <v>1</v>
          </cell>
          <cell r="I34">
            <v>1</v>
          </cell>
          <cell r="J34">
            <v>1</v>
          </cell>
          <cell r="K34">
            <v>1</v>
          </cell>
          <cell r="L34">
            <v>1</v>
          </cell>
          <cell r="M34">
            <v>0.7</v>
          </cell>
          <cell r="N34">
            <v>0.3</v>
          </cell>
          <cell r="O34">
            <v>1</v>
          </cell>
          <cell r="P34">
            <v>1</v>
          </cell>
          <cell r="Q34">
            <v>1</v>
          </cell>
          <cell r="R34">
            <v>1</v>
          </cell>
          <cell r="S34">
            <v>1</v>
          </cell>
          <cell r="T34">
            <v>0</v>
          </cell>
          <cell r="U34">
            <v>0.3</v>
          </cell>
          <cell r="V34">
            <v>1</v>
          </cell>
          <cell r="W34">
            <v>1</v>
          </cell>
          <cell r="X34">
            <v>1</v>
          </cell>
          <cell r="Y34">
            <v>0</v>
          </cell>
          <cell r="Z34">
            <v>1</v>
          </cell>
          <cell r="AA34">
            <v>0.7</v>
          </cell>
          <cell r="AB34">
            <v>0.3</v>
          </cell>
          <cell r="AC34">
            <v>1</v>
          </cell>
          <cell r="AD34">
            <v>1</v>
          </cell>
          <cell r="AE34">
            <v>1</v>
          </cell>
          <cell r="AF34">
            <v>1</v>
          </cell>
          <cell r="AG34">
            <v>1</v>
          </cell>
          <cell r="AH34">
            <v>0.7</v>
          </cell>
          <cell r="AI34">
            <v>0.3</v>
          </cell>
          <cell r="AJ34">
            <v>0</v>
          </cell>
          <cell r="AK34">
            <v>25.3</v>
          </cell>
          <cell r="AL34">
            <v>24</v>
          </cell>
          <cell r="AM34">
            <v>25</v>
          </cell>
          <cell r="AN34">
            <v>23.7</v>
          </cell>
          <cell r="AO34">
            <v>25</v>
          </cell>
          <cell r="AP34">
            <v>25</v>
          </cell>
          <cell r="AQ34">
            <v>25.3</v>
          </cell>
          <cell r="AR34">
            <v>27</v>
          </cell>
          <cell r="AS34">
            <v>25</v>
          </cell>
          <cell r="AT34">
            <v>25</v>
          </cell>
          <cell r="AU34">
            <v>23.7</v>
          </cell>
          <cell r="AV34">
            <v>25</v>
          </cell>
          <cell r="AW34">
            <v>24.6</v>
          </cell>
          <cell r="AX34">
            <v>22.7</v>
          </cell>
          <cell r="AY34">
            <v>26.7</v>
          </cell>
          <cell r="AZ34">
            <v>23</v>
          </cell>
          <cell r="BA34">
            <v>26</v>
          </cell>
          <cell r="BB34">
            <v>24.4</v>
          </cell>
          <cell r="BC34">
            <v>25.3</v>
          </cell>
          <cell r="BD34">
            <v>27</v>
          </cell>
          <cell r="BE34">
            <v>24</v>
          </cell>
          <cell r="BF34">
            <v>26</v>
          </cell>
          <cell r="BG34">
            <v>22.4</v>
          </cell>
          <cell r="BH34">
            <v>23</v>
          </cell>
          <cell r="BI34">
            <v>26</v>
          </cell>
          <cell r="BJ34">
            <v>21.5</v>
          </cell>
          <cell r="BK34">
            <v>23.7</v>
          </cell>
          <cell r="BL34">
            <v>25.7</v>
          </cell>
          <cell r="BM34">
            <v>24.7</v>
          </cell>
          <cell r="BN34">
            <v>24.3</v>
          </cell>
          <cell r="BO34">
            <v>25.7</v>
          </cell>
          <cell r="BP34">
            <v>26.7</v>
          </cell>
          <cell r="BQ34">
            <v>24.6</v>
          </cell>
          <cell r="BR34">
            <v>26.3</v>
          </cell>
          <cell r="BS34">
            <v>23</v>
          </cell>
          <cell r="BT34">
            <v>22.7</v>
          </cell>
          <cell r="BU34">
            <v>26</v>
          </cell>
          <cell r="BV34">
            <v>24</v>
          </cell>
          <cell r="BW34">
            <v>22</v>
          </cell>
          <cell r="BX34">
            <v>23.7</v>
          </cell>
          <cell r="BY34">
            <v>25.7</v>
          </cell>
          <cell r="BZ34">
            <v>21.8</v>
          </cell>
          <cell r="CA34">
            <v>24.7</v>
          </cell>
          <cell r="CB34">
            <v>26</v>
          </cell>
          <cell r="CC34">
            <v>25.7</v>
          </cell>
          <cell r="CD34">
            <v>26.7</v>
          </cell>
          <cell r="CE34">
            <v>23</v>
          </cell>
          <cell r="CF34">
            <v>24</v>
          </cell>
        </row>
        <row r="35">
          <cell r="C35" t="str">
            <v>Cotia</v>
          </cell>
          <cell r="D35">
            <v>7.7</v>
          </cell>
          <cell r="E35">
            <v>23</v>
          </cell>
          <cell r="F35">
            <v>0.7</v>
          </cell>
          <cell r="G35">
            <v>0</v>
          </cell>
          <cell r="H35">
            <v>1</v>
          </cell>
          <cell r="I35">
            <v>1</v>
          </cell>
          <cell r="J35">
            <v>1</v>
          </cell>
          <cell r="K35">
            <v>1</v>
          </cell>
          <cell r="L35">
            <v>1</v>
          </cell>
          <cell r="M35">
            <v>0.7</v>
          </cell>
          <cell r="N35">
            <v>0.3</v>
          </cell>
          <cell r="O35">
            <v>1</v>
          </cell>
          <cell r="P35">
            <v>1</v>
          </cell>
          <cell r="Q35">
            <v>1</v>
          </cell>
          <cell r="R35">
            <v>1</v>
          </cell>
          <cell r="S35">
            <v>1</v>
          </cell>
          <cell r="T35">
            <v>0</v>
          </cell>
          <cell r="U35">
            <v>0.3</v>
          </cell>
          <cell r="V35">
            <v>1</v>
          </cell>
          <cell r="W35">
            <v>1</v>
          </cell>
          <cell r="X35">
            <v>1</v>
          </cell>
          <cell r="Y35">
            <v>0</v>
          </cell>
          <cell r="Z35">
            <v>1</v>
          </cell>
          <cell r="AA35">
            <v>0.7</v>
          </cell>
          <cell r="AB35">
            <v>0.3</v>
          </cell>
          <cell r="AC35">
            <v>1</v>
          </cell>
          <cell r="AD35">
            <v>1</v>
          </cell>
          <cell r="AE35">
            <v>1</v>
          </cell>
          <cell r="AF35">
            <v>1</v>
          </cell>
          <cell r="AG35">
            <v>1</v>
          </cell>
          <cell r="AH35">
            <v>0.7</v>
          </cell>
          <cell r="AI35">
            <v>0.3</v>
          </cell>
          <cell r="AJ35">
            <v>0</v>
          </cell>
          <cell r="AK35">
            <v>25.3</v>
          </cell>
          <cell r="AL35">
            <v>24</v>
          </cell>
          <cell r="AM35">
            <v>25</v>
          </cell>
          <cell r="AN35">
            <v>23</v>
          </cell>
          <cell r="AO35">
            <v>26</v>
          </cell>
          <cell r="AP35">
            <v>25</v>
          </cell>
          <cell r="AQ35">
            <v>25.3</v>
          </cell>
          <cell r="AR35">
            <v>27</v>
          </cell>
          <cell r="AS35">
            <v>25</v>
          </cell>
          <cell r="AT35">
            <v>25</v>
          </cell>
          <cell r="AU35">
            <v>23.7</v>
          </cell>
          <cell r="AV35">
            <v>25</v>
          </cell>
          <cell r="AW35">
            <v>24.6</v>
          </cell>
          <cell r="AX35">
            <v>22.7</v>
          </cell>
          <cell r="AY35">
            <v>26.7</v>
          </cell>
          <cell r="AZ35">
            <v>23</v>
          </cell>
          <cell r="BA35">
            <v>26</v>
          </cell>
          <cell r="BB35">
            <v>24.4</v>
          </cell>
          <cell r="BC35">
            <v>25.3</v>
          </cell>
          <cell r="BD35">
            <v>27</v>
          </cell>
          <cell r="BE35">
            <v>24</v>
          </cell>
          <cell r="BF35">
            <v>26</v>
          </cell>
          <cell r="BG35">
            <v>22.4</v>
          </cell>
          <cell r="BH35">
            <v>23</v>
          </cell>
          <cell r="BI35">
            <v>26</v>
          </cell>
          <cell r="BJ35">
            <v>21.5</v>
          </cell>
          <cell r="BK35">
            <v>24.7</v>
          </cell>
          <cell r="BL35">
            <v>24.4</v>
          </cell>
          <cell r="BM35">
            <v>24.7</v>
          </cell>
          <cell r="BN35">
            <v>25</v>
          </cell>
          <cell r="BO35">
            <v>25.7</v>
          </cell>
          <cell r="BP35">
            <v>26.7</v>
          </cell>
          <cell r="BQ35">
            <v>24.6</v>
          </cell>
          <cell r="BR35">
            <v>26.3</v>
          </cell>
          <cell r="BS35">
            <v>23</v>
          </cell>
          <cell r="BT35">
            <v>22.7</v>
          </cell>
          <cell r="BU35">
            <v>26</v>
          </cell>
          <cell r="BV35">
            <v>24</v>
          </cell>
          <cell r="BW35">
            <v>23</v>
          </cell>
          <cell r="BX35">
            <v>22.7</v>
          </cell>
          <cell r="BY35">
            <v>25.7</v>
          </cell>
          <cell r="BZ35">
            <v>22.1</v>
          </cell>
          <cell r="CA35">
            <v>24.7</v>
          </cell>
          <cell r="CB35">
            <v>26</v>
          </cell>
          <cell r="CC35">
            <v>24.7</v>
          </cell>
          <cell r="CD35">
            <v>26.7</v>
          </cell>
          <cell r="CE35">
            <v>23</v>
          </cell>
          <cell r="CF35">
            <v>24</v>
          </cell>
        </row>
        <row r="36">
          <cell r="C36" t="str">
            <v>Embu</v>
          </cell>
          <cell r="D36">
            <v>7.7</v>
          </cell>
          <cell r="E36">
            <v>23</v>
          </cell>
          <cell r="F36">
            <v>0.7</v>
          </cell>
          <cell r="G36">
            <v>0</v>
          </cell>
          <cell r="H36">
            <v>1</v>
          </cell>
          <cell r="I36">
            <v>1</v>
          </cell>
          <cell r="J36">
            <v>1</v>
          </cell>
          <cell r="K36">
            <v>1</v>
          </cell>
          <cell r="L36">
            <v>1</v>
          </cell>
          <cell r="M36">
            <v>0.7</v>
          </cell>
          <cell r="N36">
            <v>0.3</v>
          </cell>
          <cell r="O36">
            <v>1</v>
          </cell>
          <cell r="P36">
            <v>1</v>
          </cell>
          <cell r="Q36">
            <v>1</v>
          </cell>
          <cell r="R36">
            <v>1</v>
          </cell>
          <cell r="S36">
            <v>1</v>
          </cell>
          <cell r="T36">
            <v>0</v>
          </cell>
          <cell r="U36">
            <v>0.3</v>
          </cell>
          <cell r="V36">
            <v>1</v>
          </cell>
          <cell r="W36">
            <v>1</v>
          </cell>
          <cell r="X36">
            <v>1</v>
          </cell>
          <cell r="Y36">
            <v>0</v>
          </cell>
          <cell r="Z36">
            <v>1</v>
          </cell>
          <cell r="AA36">
            <v>0.7</v>
          </cell>
          <cell r="AB36">
            <v>0.3</v>
          </cell>
          <cell r="AC36">
            <v>1</v>
          </cell>
          <cell r="AD36">
            <v>1</v>
          </cell>
          <cell r="AE36">
            <v>1</v>
          </cell>
          <cell r="AF36">
            <v>1</v>
          </cell>
          <cell r="AG36">
            <v>1</v>
          </cell>
          <cell r="AH36">
            <v>0.7</v>
          </cell>
          <cell r="AI36">
            <v>0.3</v>
          </cell>
          <cell r="AJ36">
            <v>0</v>
          </cell>
          <cell r="AK36">
            <v>25.3</v>
          </cell>
          <cell r="AL36">
            <v>24</v>
          </cell>
          <cell r="AM36">
            <v>25</v>
          </cell>
          <cell r="AN36">
            <v>23.7</v>
          </cell>
          <cell r="AO36">
            <v>26</v>
          </cell>
          <cell r="AP36">
            <v>24</v>
          </cell>
          <cell r="AQ36">
            <v>25</v>
          </cell>
          <cell r="AR36">
            <v>27</v>
          </cell>
          <cell r="AS36">
            <v>25</v>
          </cell>
          <cell r="AT36">
            <v>25</v>
          </cell>
          <cell r="AU36">
            <v>23.7</v>
          </cell>
          <cell r="AV36">
            <v>25</v>
          </cell>
          <cell r="AW36">
            <v>24.6</v>
          </cell>
          <cell r="AX36">
            <v>22.7</v>
          </cell>
          <cell r="AY36">
            <v>26.7</v>
          </cell>
          <cell r="AZ36">
            <v>23</v>
          </cell>
          <cell r="BA36">
            <v>26</v>
          </cell>
          <cell r="BB36">
            <v>24.4</v>
          </cell>
          <cell r="BC36">
            <v>25.3</v>
          </cell>
          <cell r="BD36">
            <v>27</v>
          </cell>
          <cell r="BE36">
            <v>24</v>
          </cell>
          <cell r="BF36">
            <v>26</v>
          </cell>
          <cell r="BG36">
            <v>22.4</v>
          </cell>
          <cell r="BH36">
            <v>23</v>
          </cell>
          <cell r="BI36">
            <v>26</v>
          </cell>
          <cell r="BJ36">
            <v>20.5</v>
          </cell>
          <cell r="BK36">
            <v>24.7</v>
          </cell>
          <cell r="BL36">
            <v>25.7</v>
          </cell>
          <cell r="BM36">
            <v>24.7</v>
          </cell>
          <cell r="BN36">
            <v>25</v>
          </cell>
          <cell r="BO36">
            <v>25.7</v>
          </cell>
          <cell r="BP36">
            <v>26.7</v>
          </cell>
          <cell r="BQ36">
            <v>24.6</v>
          </cell>
          <cell r="BR36">
            <v>26.3</v>
          </cell>
          <cell r="BS36">
            <v>23</v>
          </cell>
          <cell r="BT36">
            <v>22.7</v>
          </cell>
          <cell r="BU36">
            <v>26</v>
          </cell>
          <cell r="BV36">
            <v>23</v>
          </cell>
          <cell r="BW36">
            <v>23</v>
          </cell>
          <cell r="BX36">
            <v>23.7</v>
          </cell>
          <cell r="BY36">
            <v>25.7</v>
          </cell>
          <cell r="BZ36">
            <v>22.1</v>
          </cell>
          <cell r="CA36">
            <v>24.7</v>
          </cell>
          <cell r="CB36">
            <v>26</v>
          </cell>
          <cell r="CC36">
            <v>25.7</v>
          </cell>
          <cell r="CD36">
            <v>26.7</v>
          </cell>
          <cell r="CE36">
            <v>23</v>
          </cell>
          <cell r="CF36">
            <v>24</v>
          </cell>
        </row>
        <row r="37">
          <cell r="C37" t="str">
            <v>Santana De Parnaiba</v>
          </cell>
          <cell r="D37">
            <v>7.7</v>
          </cell>
          <cell r="E37">
            <v>22</v>
          </cell>
          <cell r="F37">
            <v>0.7</v>
          </cell>
          <cell r="G37">
            <v>0</v>
          </cell>
          <cell r="H37">
            <v>1</v>
          </cell>
          <cell r="I37">
            <v>1</v>
          </cell>
          <cell r="J37">
            <v>1</v>
          </cell>
          <cell r="K37">
            <v>1</v>
          </cell>
          <cell r="L37">
            <v>1</v>
          </cell>
          <cell r="M37">
            <v>0.7</v>
          </cell>
          <cell r="N37">
            <v>0.3</v>
          </cell>
          <cell r="O37">
            <v>1</v>
          </cell>
          <cell r="P37">
            <v>1</v>
          </cell>
          <cell r="Q37">
            <v>1</v>
          </cell>
          <cell r="R37">
            <v>1</v>
          </cell>
          <cell r="S37">
            <v>0</v>
          </cell>
          <cell r="T37">
            <v>0</v>
          </cell>
          <cell r="U37">
            <v>0.3</v>
          </cell>
          <cell r="V37">
            <v>1</v>
          </cell>
          <cell r="W37">
            <v>1</v>
          </cell>
          <cell r="X37">
            <v>1</v>
          </cell>
          <cell r="Y37">
            <v>0</v>
          </cell>
          <cell r="Z37">
            <v>1</v>
          </cell>
          <cell r="AA37">
            <v>0.7</v>
          </cell>
          <cell r="AB37">
            <v>0.3</v>
          </cell>
          <cell r="AC37">
            <v>1</v>
          </cell>
          <cell r="AD37">
            <v>1</v>
          </cell>
          <cell r="AE37">
            <v>1</v>
          </cell>
          <cell r="AF37">
            <v>1</v>
          </cell>
          <cell r="AG37">
            <v>1</v>
          </cell>
          <cell r="AH37">
            <v>0.7</v>
          </cell>
          <cell r="AI37">
            <v>0.3</v>
          </cell>
          <cell r="AJ37">
            <v>0</v>
          </cell>
          <cell r="AK37">
            <v>24</v>
          </cell>
          <cell r="AL37">
            <v>24</v>
          </cell>
          <cell r="AM37">
            <v>25</v>
          </cell>
          <cell r="AN37">
            <v>23.7</v>
          </cell>
          <cell r="AO37">
            <v>26</v>
          </cell>
          <cell r="AP37">
            <v>25</v>
          </cell>
          <cell r="AQ37">
            <v>25.3</v>
          </cell>
          <cell r="AR37">
            <v>27</v>
          </cell>
          <cell r="AS37">
            <v>25</v>
          </cell>
          <cell r="AT37">
            <v>25</v>
          </cell>
          <cell r="AU37">
            <v>23.7</v>
          </cell>
          <cell r="AV37">
            <v>25</v>
          </cell>
          <cell r="AW37">
            <v>24.6</v>
          </cell>
          <cell r="AX37">
            <v>22.7</v>
          </cell>
          <cell r="AY37">
            <v>26.7</v>
          </cell>
          <cell r="AZ37">
            <v>23</v>
          </cell>
          <cell r="BA37">
            <v>26</v>
          </cell>
          <cell r="BB37">
            <v>24.4</v>
          </cell>
          <cell r="BC37">
            <v>25.3</v>
          </cell>
          <cell r="BD37">
            <v>27</v>
          </cell>
          <cell r="BE37">
            <v>24</v>
          </cell>
          <cell r="BF37">
            <v>26</v>
          </cell>
          <cell r="BG37">
            <v>22.4</v>
          </cell>
          <cell r="BH37">
            <v>23</v>
          </cell>
          <cell r="BI37">
            <v>26</v>
          </cell>
          <cell r="BJ37">
            <v>21.5</v>
          </cell>
          <cell r="BK37">
            <v>24.7</v>
          </cell>
          <cell r="BL37">
            <v>25.7</v>
          </cell>
          <cell r="BM37">
            <v>24.7</v>
          </cell>
          <cell r="BN37">
            <v>25</v>
          </cell>
          <cell r="BO37">
            <v>24.7</v>
          </cell>
          <cell r="BP37">
            <v>26.7</v>
          </cell>
          <cell r="BQ37">
            <v>24.6</v>
          </cell>
          <cell r="BR37">
            <v>26.3</v>
          </cell>
          <cell r="BS37">
            <v>22</v>
          </cell>
          <cell r="BT37">
            <v>22.7</v>
          </cell>
          <cell r="BU37">
            <v>26</v>
          </cell>
          <cell r="BV37">
            <v>24</v>
          </cell>
          <cell r="BW37">
            <v>23</v>
          </cell>
          <cell r="BX37">
            <v>23.7</v>
          </cell>
          <cell r="BY37">
            <v>25.7</v>
          </cell>
          <cell r="BZ37">
            <v>22.1</v>
          </cell>
          <cell r="CA37">
            <v>24</v>
          </cell>
          <cell r="CB37">
            <v>26</v>
          </cell>
          <cell r="CC37">
            <v>25.7</v>
          </cell>
          <cell r="CD37">
            <v>26.7</v>
          </cell>
          <cell r="CE37">
            <v>22</v>
          </cell>
          <cell r="CF37">
            <v>24</v>
          </cell>
        </row>
        <row r="38">
          <cell r="C38" t="str">
            <v>Taboão da Serra</v>
          </cell>
          <cell r="D38">
            <v>7.7</v>
          </cell>
          <cell r="E38">
            <v>23</v>
          </cell>
          <cell r="F38">
            <v>0.7</v>
          </cell>
          <cell r="G38">
            <v>0</v>
          </cell>
          <cell r="H38">
            <v>1</v>
          </cell>
          <cell r="I38">
            <v>1</v>
          </cell>
          <cell r="J38">
            <v>1</v>
          </cell>
          <cell r="K38">
            <v>1</v>
          </cell>
          <cell r="L38">
            <v>1</v>
          </cell>
          <cell r="M38">
            <v>0.7</v>
          </cell>
          <cell r="N38">
            <v>0.3</v>
          </cell>
          <cell r="O38">
            <v>1</v>
          </cell>
          <cell r="P38">
            <v>1</v>
          </cell>
          <cell r="Q38">
            <v>1</v>
          </cell>
          <cell r="R38">
            <v>1</v>
          </cell>
          <cell r="S38">
            <v>1</v>
          </cell>
          <cell r="T38">
            <v>0</v>
          </cell>
          <cell r="U38">
            <v>0.3</v>
          </cell>
          <cell r="V38">
            <v>1</v>
          </cell>
          <cell r="W38">
            <v>1</v>
          </cell>
          <cell r="X38">
            <v>1</v>
          </cell>
          <cell r="Y38">
            <v>0</v>
          </cell>
          <cell r="Z38">
            <v>1</v>
          </cell>
          <cell r="AA38">
            <v>0.7</v>
          </cell>
          <cell r="AB38">
            <v>0.3</v>
          </cell>
          <cell r="AC38">
            <v>1</v>
          </cell>
          <cell r="AD38">
            <v>1</v>
          </cell>
          <cell r="AE38">
            <v>1</v>
          </cell>
          <cell r="AF38">
            <v>1</v>
          </cell>
          <cell r="AG38">
            <v>1</v>
          </cell>
          <cell r="AH38">
            <v>0.7</v>
          </cell>
          <cell r="AI38">
            <v>0.3</v>
          </cell>
          <cell r="AJ38">
            <v>0</v>
          </cell>
          <cell r="AK38">
            <v>24.6</v>
          </cell>
          <cell r="AL38">
            <v>24</v>
          </cell>
          <cell r="AM38">
            <v>25</v>
          </cell>
          <cell r="AN38">
            <v>23.7</v>
          </cell>
          <cell r="AO38">
            <v>26</v>
          </cell>
          <cell r="AP38">
            <v>25</v>
          </cell>
          <cell r="AQ38">
            <v>25.3</v>
          </cell>
          <cell r="AR38">
            <v>27</v>
          </cell>
          <cell r="AS38">
            <v>25</v>
          </cell>
          <cell r="AT38">
            <v>25</v>
          </cell>
          <cell r="AU38">
            <v>23.7</v>
          </cell>
          <cell r="AV38">
            <v>25</v>
          </cell>
          <cell r="AW38">
            <v>24.6</v>
          </cell>
          <cell r="AX38">
            <v>22.7</v>
          </cell>
          <cell r="AY38">
            <v>26.7</v>
          </cell>
          <cell r="AZ38">
            <v>23</v>
          </cell>
          <cell r="BA38">
            <v>26</v>
          </cell>
          <cell r="BB38">
            <v>24.4</v>
          </cell>
          <cell r="BC38">
            <v>25.3</v>
          </cell>
          <cell r="BD38">
            <v>27</v>
          </cell>
          <cell r="BE38">
            <v>24</v>
          </cell>
          <cell r="BF38">
            <v>26</v>
          </cell>
          <cell r="BG38">
            <v>22.4</v>
          </cell>
          <cell r="BH38">
            <v>23</v>
          </cell>
          <cell r="BI38">
            <v>26</v>
          </cell>
          <cell r="BJ38">
            <v>20.2</v>
          </cell>
          <cell r="BK38">
            <v>24.7</v>
          </cell>
          <cell r="BL38">
            <v>25.7</v>
          </cell>
          <cell r="BM38">
            <v>24.7</v>
          </cell>
          <cell r="BN38">
            <v>25</v>
          </cell>
          <cell r="BO38">
            <v>25.7</v>
          </cell>
          <cell r="BP38">
            <v>26.7</v>
          </cell>
          <cell r="BQ38">
            <v>24.6</v>
          </cell>
          <cell r="BR38">
            <v>26.3</v>
          </cell>
          <cell r="BS38">
            <v>23</v>
          </cell>
          <cell r="BT38">
            <v>22.7</v>
          </cell>
          <cell r="BU38">
            <v>26</v>
          </cell>
          <cell r="BV38">
            <v>23</v>
          </cell>
          <cell r="BW38">
            <v>23</v>
          </cell>
          <cell r="BX38">
            <v>23.7</v>
          </cell>
          <cell r="BY38">
            <v>25.7</v>
          </cell>
          <cell r="BZ38">
            <v>22.1</v>
          </cell>
          <cell r="CA38">
            <v>24.7</v>
          </cell>
          <cell r="CB38">
            <v>26</v>
          </cell>
          <cell r="CC38">
            <v>25.7</v>
          </cell>
          <cell r="CD38">
            <v>26.7</v>
          </cell>
          <cell r="CE38">
            <v>23</v>
          </cell>
          <cell r="CF38">
            <v>24</v>
          </cell>
        </row>
        <row r="39">
          <cell r="C39" t="str">
            <v>Itapecerica da Serra</v>
          </cell>
          <cell r="D39">
            <v>7.7</v>
          </cell>
          <cell r="E39">
            <v>23</v>
          </cell>
          <cell r="F39">
            <v>0.7</v>
          </cell>
          <cell r="G39">
            <v>0</v>
          </cell>
          <cell r="H39">
            <v>1</v>
          </cell>
          <cell r="I39">
            <v>1</v>
          </cell>
          <cell r="J39">
            <v>1</v>
          </cell>
          <cell r="K39">
            <v>1</v>
          </cell>
          <cell r="L39">
            <v>1</v>
          </cell>
          <cell r="M39">
            <v>0.7</v>
          </cell>
          <cell r="N39">
            <v>0.3</v>
          </cell>
          <cell r="O39">
            <v>1</v>
          </cell>
          <cell r="P39">
            <v>1</v>
          </cell>
          <cell r="Q39">
            <v>1</v>
          </cell>
          <cell r="R39">
            <v>1</v>
          </cell>
          <cell r="S39">
            <v>1</v>
          </cell>
          <cell r="T39">
            <v>0</v>
          </cell>
          <cell r="U39">
            <v>0.3</v>
          </cell>
          <cell r="V39">
            <v>1</v>
          </cell>
          <cell r="W39">
            <v>1</v>
          </cell>
          <cell r="X39">
            <v>1</v>
          </cell>
          <cell r="Y39">
            <v>0</v>
          </cell>
          <cell r="Z39">
            <v>1</v>
          </cell>
          <cell r="AA39">
            <v>0.7</v>
          </cell>
          <cell r="AB39">
            <v>0.3</v>
          </cell>
          <cell r="AC39">
            <v>1</v>
          </cell>
          <cell r="AD39">
            <v>1</v>
          </cell>
          <cell r="AE39">
            <v>1</v>
          </cell>
          <cell r="AF39">
            <v>1</v>
          </cell>
          <cell r="AG39">
            <v>1</v>
          </cell>
          <cell r="AH39">
            <v>0.7</v>
          </cell>
          <cell r="AI39">
            <v>0.3</v>
          </cell>
          <cell r="AJ39">
            <v>0</v>
          </cell>
          <cell r="AK39">
            <v>25.300000000000008</v>
          </cell>
          <cell r="AL39">
            <v>24</v>
          </cell>
          <cell r="AM39">
            <v>24.968181818181815</v>
          </cell>
          <cell r="AN39">
            <v>23.690909090909084</v>
          </cell>
          <cell r="AO39">
            <v>25.985227272727272</v>
          </cell>
          <cell r="AP39">
            <v>24.947727272727274</v>
          </cell>
          <cell r="AQ39">
            <v>25.273030303030307</v>
          </cell>
          <cell r="AR39">
            <v>26.803863636363641</v>
          </cell>
          <cell r="AS39">
            <v>25</v>
          </cell>
          <cell r="AT39">
            <v>24.977272727272727</v>
          </cell>
          <cell r="AU39">
            <v>23.631818181818176</v>
          </cell>
          <cell r="AV39">
            <v>24.736666666666668</v>
          </cell>
          <cell r="AW39">
            <v>24.5529411764706</v>
          </cell>
          <cell r="AX39">
            <v>22.70000000000001</v>
          </cell>
          <cell r="AY39">
            <v>26.670588235294133</v>
          </cell>
          <cell r="AZ39">
            <v>22.941176470588236</v>
          </cell>
          <cell r="BA39">
            <v>26</v>
          </cell>
          <cell r="BB39">
            <v>24.33235294117646</v>
          </cell>
          <cell r="BC39">
            <v>25.19411764705881</v>
          </cell>
          <cell r="BD39">
            <v>26.911764705882351</v>
          </cell>
          <cell r="BE39">
            <v>23.97941176470588</v>
          </cell>
          <cell r="BF39">
            <v>26</v>
          </cell>
          <cell r="BG39">
            <v>22.36176470588234</v>
          </cell>
          <cell r="BH39">
            <v>22.879411764705878</v>
          </cell>
          <cell r="BI39">
            <v>26</v>
          </cell>
          <cell r="BJ39">
            <v>21.5</v>
          </cell>
          <cell r="BK39">
            <v>24.7</v>
          </cell>
          <cell r="BL39">
            <v>25.7</v>
          </cell>
          <cell r="BM39">
            <v>23.7</v>
          </cell>
          <cell r="BN39">
            <v>25</v>
          </cell>
          <cell r="BO39">
            <v>25.7</v>
          </cell>
          <cell r="BP39">
            <v>26.7</v>
          </cell>
          <cell r="BQ39">
            <v>24.6</v>
          </cell>
          <cell r="BR39">
            <v>26.3</v>
          </cell>
          <cell r="BS39">
            <v>23</v>
          </cell>
          <cell r="BT39">
            <v>22.7</v>
          </cell>
          <cell r="BU39">
            <v>26</v>
          </cell>
          <cell r="BV39">
            <v>24</v>
          </cell>
          <cell r="BW39">
            <v>23</v>
          </cell>
          <cell r="BX39">
            <v>23.7</v>
          </cell>
          <cell r="BY39">
            <v>24.7</v>
          </cell>
          <cell r="BZ39">
            <v>22.1</v>
          </cell>
          <cell r="CA39">
            <v>24.7</v>
          </cell>
          <cell r="CB39">
            <v>26</v>
          </cell>
          <cell r="CC39">
            <v>25.7</v>
          </cell>
          <cell r="CD39">
            <v>26.7</v>
          </cell>
          <cell r="CE39">
            <v>23</v>
          </cell>
          <cell r="CF39">
            <v>24</v>
          </cell>
        </row>
        <row r="40">
          <cell r="C40" t="str">
            <v>Jandira</v>
          </cell>
          <cell r="D40">
            <v>7.7</v>
          </cell>
          <cell r="E40">
            <v>23</v>
          </cell>
          <cell r="F40">
            <v>0.7</v>
          </cell>
          <cell r="G40">
            <v>0</v>
          </cell>
          <cell r="H40">
            <v>1</v>
          </cell>
          <cell r="I40">
            <v>1</v>
          </cell>
          <cell r="J40">
            <v>1</v>
          </cell>
          <cell r="K40">
            <v>1</v>
          </cell>
          <cell r="L40">
            <v>1</v>
          </cell>
          <cell r="M40">
            <v>0.7</v>
          </cell>
          <cell r="N40">
            <v>0.3</v>
          </cell>
          <cell r="O40">
            <v>1</v>
          </cell>
          <cell r="P40">
            <v>1</v>
          </cell>
          <cell r="Q40">
            <v>1</v>
          </cell>
          <cell r="R40">
            <v>1</v>
          </cell>
          <cell r="S40">
            <v>1</v>
          </cell>
          <cell r="T40">
            <v>0</v>
          </cell>
          <cell r="U40">
            <v>0.3</v>
          </cell>
          <cell r="V40">
            <v>1</v>
          </cell>
          <cell r="W40">
            <v>1</v>
          </cell>
          <cell r="X40">
            <v>1</v>
          </cell>
          <cell r="Y40">
            <v>0</v>
          </cell>
          <cell r="Z40">
            <v>1</v>
          </cell>
          <cell r="AA40">
            <v>0.7</v>
          </cell>
          <cell r="AB40">
            <v>0.3</v>
          </cell>
          <cell r="AC40">
            <v>1</v>
          </cell>
          <cell r="AD40">
            <v>1</v>
          </cell>
          <cell r="AE40">
            <v>1</v>
          </cell>
          <cell r="AF40">
            <v>1</v>
          </cell>
          <cell r="AG40">
            <v>1</v>
          </cell>
          <cell r="AH40">
            <v>0.7</v>
          </cell>
          <cell r="AI40">
            <v>0.3</v>
          </cell>
          <cell r="AJ40">
            <v>0</v>
          </cell>
          <cell r="AK40">
            <v>25.3</v>
          </cell>
          <cell r="AL40">
            <v>24</v>
          </cell>
          <cell r="AM40">
            <v>25</v>
          </cell>
          <cell r="AN40">
            <v>23.7</v>
          </cell>
          <cell r="AO40">
            <v>26</v>
          </cell>
          <cell r="AP40">
            <v>25</v>
          </cell>
          <cell r="AQ40">
            <v>25.3</v>
          </cell>
          <cell r="AR40">
            <v>27</v>
          </cell>
          <cell r="AS40">
            <v>25</v>
          </cell>
          <cell r="AT40">
            <v>25</v>
          </cell>
          <cell r="AU40">
            <v>23.7</v>
          </cell>
          <cell r="AV40">
            <v>25</v>
          </cell>
          <cell r="AW40">
            <v>24.6</v>
          </cell>
          <cell r="AX40">
            <v>22.7</v>
          </cell>
          <cell r="AY40">
            <v>26.7</v>
          </cell>
          <cell r="AZ40">
            <v>23</v>
          </cell>
          <cell r="BA40">
            <v>26</v>
          </cell>
          <cell r="BB40">
            <v>24.4</v>
          </cell>
          <cell r="BC40">
            <v>24</v>
          </cell>
          <cell r="BD40">
            <v>27</v>
          </cell>
          <cell r="BE40">
            <v>23.3</v>
          </cell>
          <cell r="BF40">
            <v>26</v>
          </cell>
          <cell r="BG40">
            <v>22.4</v>
          </cell>
          <cell r="BH40">
            <v>23</v>
          </cell>
          <cell r="BI40">
            <v>26</v>
          </cell>
          <cell r="BJ40">
            <v>21.5</v>
          </cell>
          <cell r="BK40">
            <v>24.7</v>
          </cell>
          <cell r="BL40">
            <v>25.7</v>
          </cell>
          <cell r="BM40">
            <v>24.7</v>
          </cell>
          <cell r="BN40">
            <v>25</v>
          </cell>
          <cell r="BO40">
            <v>25.7</v>
          </cell>
          <cell r="BP40">
            <v>26.7</v>
          </cell>
          <cell r="BQ40">
            <v>24.6</v>
          </cell>
          <cell r="BR40">
            <v>26.3</v>
          </cell>
          <cell r="BS40">
            <v>23</v>
          </cell>
          <cell r="BT40">
            <v>22.4</v>
          </cell>
          <cell r="BU40">
            <v>26</v>
          </cell>
          <cell r="BV40">
            <v>24</v>
          </cell>
          <cell r="BW40">
            <v>23</v>
          </cell>
          <cell r="BX40">
            <v>23.7</v>
          </cell>
          <cell r="BY40">
            <v>25.7</v>
          </cell>
          <cell r="BZ40">
            <v>22.1</v>
          </cell>
          <cell r="CA40">
            <v>24.7</v>
          </cell>
          <cell r="CB40">
            <v>26</v>
          </cell>
          <cell r="CC40">
            <v>25.7</v>
          </cell>
          <cell r="CD40">
            <v>26.7</v>
          </cell>
          <cell r="CE40">
            <v>23</v>
          </cell>
          <cell r="CF40">
            <v>23</v>
          </cell>
        </row>
        <row r="41">
          <cell r="C41" t="str">
            <v>Itapevi</v>
          </cell>
          <cell r="D41">
            <v>7.7</v>
          </cell>
          <cell r="E41">
            <v>23</v>
          </cell>
          <cell r="F41">
            <v>0.7</v>
          </cell>
          <cell r="G41">
            <v>0</v>
          </cell>
          <cell r="H41">
            <v>1</v>
          </cell>
          <cell r="I41">
            <v>1</v>
          </cell>
          <cell r="J41">
            <v>1</v>
          </cell>
          <cell r="K41">
            <v>1</v>
          </cell>
          <cell r="L41">
            <v>1</v>
          </cell>
          <cell r="M41">
            <v>0.7</v>
          </cell>
          <cell r="N41">
            <v>0.3</v>
          </cell>
          <cell r="O41">
            <v>1</v>
          </cell>
          <cell r="P41">
            <v>1</v>
          </cell>
          <cell r="Q41">
            <v>1</v>
          </cell>
          <cell r="R41">
            <v>1</v>
          </cell>
          <cell r="S41">
            <v>1</v>
          </cell>
          <cell r="T41">
            <v>0</v>
          </cell>
          <cell r="U41">
            <v>0.3</v>
          </cell>
          <cell r="V41">
            <v>1</v>
          </cell>
          <cell r="W41">
            <v>1</v>
          </cell>
          <cell r="X41">
            <v>1</v>
          </cell>
          <cell r="Y41">
            <v>0</v>
          </cell>
          <cell r="Z41">
            <v>1</v>
          </cell>
          <cell r="AA41">
            <v>0.7</v>
          </cell>
          <cell r="AB41">
            <v>0.3</v>
          </cell>
          <cell r="AC41">
            <v>1</v>
          </cell>
          <cell r="AD41">
            <v>1</v>
          </cell>
          <cell r="AE41">
            <v>1</v>
          </cell>
          <cell r="AF41">
            <v>1</v>
          </cell>
          <cell r="AG41">
            <v>1</v>
          </cell>
          <cell r="AH41">
            <v>0.7</v>
          </cell>
          <cell r="AI41">
            <v>0.3</v>
          </cell>
          <cell r="AJ41">
            <v>0</v>
          </cell>
          <cell r="AK41">
            <v>25.3</v>
          </cell>
          <cell r="AL41">
            <v>24</v>
          </cell>
          <cell r="AM41">
            <v>25</v>
          </cell>
          <cell r="AN41">
            <v>23.7</v>
          </cell>
          <cell r="AO41">
            <v>26</v>
          </cell>
          <cell r="AP41">
            <v>25</v>
          </cell>
          <cell r="AQ41">
            <v>25.3</v>
          </cell>
          <cell r="AR41">
            <v>27</v>
          </cell>
          <cell r="AS41">
            <v>25</v>
          </cell>
          <cell r="AT41">
            <v>25</v>
          </cell>
          <cell r="AU41">
            <v>23.7</v>
          </cell>
          <cell r="AV41">
            <v>25</v>
          </cell>
          <cell r="AW41">
            <v>24.6</v>
          </cell>
          <cell r="AX41">
            <v>22.7</v>
          </cell>
          <cell r="AY41">
            <v>26.7</v>
          </cell>
          <cell r="AZ41">
            <v>23</v>
          </cell>
          <cell r="BA41">
            <v>26</v>
          </cell>
          <cell r="BB41">
            <v>24.4</v>
          </cell>
          <cell r="BC41">
            <v>24</v>
          </cell>
          <cell r="BD41">
            <v>27</v>
          </cell>
          <cell r="BE41">
            <v>23.3</v>
          </cell>
          <cell r="BF41">
            <v>26</v>
          </cell>
          <cell r="BG41">
            <v>22.4</v>
          </cell>
          <cell r="BH41">
            <v>23</v>
          </cell>
          <cell r="BI41">
            <v>26</v>
          </cell>
          <cell r="BJ41">
            <v>20.5</v>
          </cell>
          <cell r="BK41">
            <v>24.7</v>
          </cell>
          <cell r="BL41">
            <v>25.7</v>
          </cell>
          <cell r="BM41">
            <v>24.7</v>
          </cell>
          <cell r="BN41">
            <v>25</v>
          </cell>
          <cell r="BO41">
            <v>25.7</v>
          </cell>
          <cell r="BP41">
            <v>26.7</v>
          </cell>
          <cell r="BQ41">
            <v>24.6</v>
          </cell>
          <cell r="BR41">
            <v>25.3</v>
          </cell>
          <cell r="BS41">
            <v>23</v>
          </cell>
          <cell r="BT41">
            <v>22.7</v>
          </cell>
          <cell r="BU41">
            <v>26</v>
          </cell>
          <cell r="BV41">
            <v>23</v>
          </cell>
          <cell r="BW41">
            <v>23</v>
          </cell>
          <cell r="BX41">
            <v>23.7</v>
          </cell>
          <cell r="BY41">
            <v>25.7</v>
          </cell>
          <cell r="BZ41">
            <v>22.1</v>
          </cell>
          <cell r="CA41">
            <v>24.7</v>
          </cell>
          <cell r="CB41">
            <v>26</v>
          </cell>
          <cell r="CC41">
            <v>25.7</v>
          </cell>
          <cell r="CD41">
            <v>25.7</v>
          </cell>
          <cell r="CE41">
            <v>23</v>
          </cell>
          <cell r="CF41">
            <v>24</v>
          </cell>
        </row>
        <row r="42">
          <cell r="C42" t="str">
            <v>Vargem Grande Paulista</v>
          </cell>
          <cell r="D42">
            <v>7.7</v>
          </cell>
          <cell r="E42">
            <v>22</v>
          </cell>
          <cell r="F42">
            <v>0.7</v>
          </cell>
          <cell r="G42">
            <v>0</v>
          </cell>
          <cell r="H42">
            <v>1</v>
          </cell>
          <cell r="I42">
            <v>1</v>
          </cell>
          <cell r="J42">
            <v>1</v>
          </cell>
          <cell r="K42">
            <v>1</v>
          </cell>
          <cell r="L42">
            <v>1</v>
          </cell>
          <cell r="M42">
            <v>0.7</v>
          </cell>
          <cell r="N42">
            <v>0.3</v>
          </cell>
          <cell r="O42">
            <v>1</v>
          </cell>
          <cell r="P42">
            <v>1</v>
          </cell>
          <cell r="Q42">
            <v>1</v>
          </cell>
          <cell r="R42">
            <v>1</v>
          </cell>
          <cell r="S42">
            <v>1</v>
          </cell>
          <cell r="T42">
            <v>0</v>
          </cell>
          <cell r="U42">
            <v>0.3</v>
          </cell>
          <cell r="V42">
            <v>1</v>
          </cell>
          <cell r="W42">
            <v>1</v>
          </cell>
          <cell r="X42">
            <v>1</v>
          </cell>
          <cell r="Y42">
            <v>0</v>
          </cell>
          <cell r="Z42">
            <v>1</v>
          </cell>
          <cell r="AA42">
            <v>0.7</v>
          </cell>
          <cell r="AB42">
            <v>0.3</v>
          </cell>
          <cell r="AC42">
            <v>1</v>
          </cell>
          <cell r="AD42">
            <v>1</v>
          </cell>
          <cell r="AE42">
            <v>1</v>
          </cell>
          <cell r="AF42">
            <v>0</v>
          </cell>
          <cell r="AG42">
            <v>1</v>
          </cell>
          <cell r="AH42">
            <v>0.7</v>
          </cell>
          <cell r="AI42">
            <v>0.3</v>
          </cell>
          <cell r="AJ42">
            <v>0</v>
          </cell>
          <cell r="AK42">
            <v>25.3</v>
          </cell>
          <cell r="AL42">
            <v>24</v>
          </cell>
          <cell r="AM42">
            <v>25</v>
          </cell>
          <cell r="AN42">
            <v>23.7</v>
          </cell>
          <cell r="AO42">
            <v>26</v>
          </cell>
          <cell r="AP42">
            <v>25</v>
          </cell>
          <cell r="AQ42">
            <v>25.3</v>
          </cell>
          <cell r="AR42">
            <v>27</v>
          </cell>
          <cell r="AS42">
            <v>25</v>
          </cell>
          <cell r="AT42">
            <v>25</v>
          </cell>
          <cell r="AU42">
            <v>23.7</v>
          </cell>
          <cell r="AV42">
            <v>25</v>
          </cell>
          <cell r="AW42">
            <v>24.6</v>
          </cell>
          <cell r="AX42">
            <v>22.7</v>
          </cell>
          <cell r="AY42">
            <v>26.7</v>
          </cell>
          <cell r="AZ42">
            <v>23</v>
          </cell>
          <cell r="BA42">
            <v>26</v>
          </cell>
          <cell r="BB42">
            <v>24.4</v>
          </cell>
          <cell r="BC42">
            <v>24</v>
          </cell>
          <cell r="BD42">
            <v>27</v>
          </cell>
          <cell r="BE42">
            <v>23.3</v>
          </cell>
          <cell r="BF42">
            <v>26</v>
          </cell>
          <cell r="BG42">
            <v>22.4</v>
          </cell>
          <cell r="BH42">
            <v>23</v>
          </cell>
          <cell r="BI42">
            <v>26</v>
          </cell>
          <cell r="BJ42">
            <v>21.5</v>
          </cell>
          <cell r="BK42">
            <v>24.7</v>
          </cell>
          <cell r="BL42">
            <v>25.7</v>
          </cell>
          <cell r="BM42">
            <v>24.7</v>
          </cell>
          <cell r="BN42">
            <v>25</v>
          </cell>
          <cell r="BO42">
            <v>25.7</v>
          </cell>
          <cell r="BP42">
            <v>26.7</v>
          </cell>
          <cell r="BQ42">
            <v>24.6</v>
          </cell>
          <cell r="BR42">
            <v>26.3</v>
          </cell>
          <cell r="BS42">
            <v>22</v>
          </cell>
          <cell r="BT42">
            <v>22.7</v>
          </cell>
          <cell r="BU42">
            <v>26</v>
          </cell>
          <cell r="BV42">
            <v>24</v>
          </cell>
          <cell r="BW42">
            <v>23</v>
          </cell>
          <cell r="BX42">
            <v>23.7</v>
          </cell>
          <cell r="BY42">
            <v>25.7</v>
          </cell>
          <cell r="BZ42">
            <v>22.1</v>
          </cell>
          <cell r="CA42">
            <v>24.7</v>
          </cell>
          <cell r="CB42">
            <v>26</v>
          </cell>
          <cell r="CC42">
            <v>25.7</v>
          </cell>
          <cell r="CD42">
            <v>26.7</v>
          </cell>
          <cell r="CE42">
            <v>22</v>
          </cell>
          <cell r="CF42">
            <v>24</v>
          </cell>
        </row>
        <row r="43">
          <cell r="C43" t="str">
            <v>Guarulhos</v>
          </cell>
          <cell r="D43">
            <v>7.7</v>
          </cell>
          <cell r="E43">
            <v>23</v>
          </cell>
          <cell r="F43">
            <v>0.7</v>
          </cell>
          <cell r="G43">
            <v>0</v>
          </cell>
          <cell r="H43">
            <v>1</v>
          </cell>
          <cell r="I43">
            <v>1</v>
          </cell>
          <cell r="J43">
            <v>1</v>
          </cell>
          <cell r="K43">
            <v>1</v>
          </cell>
          <cell r="L43">
            <v>1</v>
          </cell>
          <cell r="M43">
            <v>0.7</v>
          </cell>
          <cell r="N43">
            <v>0.3</v>
          </cell>
          <cell r="O43">
            <v>1</v>
          </cell>
          <cell r="P43">
            <v>1</v>
          </cell>
          <cell r="Q43">
            <v>1</v>
          </cell>
          <cell r="R43">
            <v>1</v>
          </cell>
          <cell r="S43">
            <v>1</v>
          </cell>
          <cell r="T43">
            <v>0</v>
          </cell>
          <cell r="U43">
            <v>0.3</v>
          </cell>
          <cell r="V43">
            <v>1</v>
          </cell>
          <cell r="W43">
            <v>1</v>
          </cell>
          <cell r="X43">
            <v>1</v>
          </cell>
          <cell r="Y43">
            <v>0</v>
          </cell>
          <cell r="Z43">
            <v>1</v>
          </cell>
          <cell r="AA43">
            <v>0.7</v>
          </cell>
          <cell r="AB43">
            <v>0.3</v>
          </cell>
          <cell r="AC43">
            <v>1</v>
          </cell>
          <cell r="AD43">
            <v>1</v>
          </cell>
          <cell r="AE43">
            <v>1</v>
          </cell>
          <cell r="AF43">
            <v>1</v>
          </cell>
          <cell r="AG43">
            <v>1</v>
          </cell>
          <cell r="AH43">
            <v>0.7</v>
          </cell>
          <cell r="AI43">
            <v>0.3</v>
          </cell>
          <cell r="AJ43">
            <v>0</v>
          </cell>
          <cell r="AK43">
            <v>25.3</v>
          </cell>
          <cell r="AL43">
            <v>24</v>
          </cell>
          <cell r="AM43">
            <v>25</v>
          </cell>
          <cell r="AN43">
            <v>23.7</v>
          </cell>
          <cell r="AO43">
            <v>26</v>
          </cell>
          <cell r="AP43">
            <v>25</v>
          </cell>
          <cell r="AQ43">
            <v>25.3</v>
          </cell>
          <cell r="AR43">
            <v>27</v>
          </cell>
          <cell r="AS43">
            <v>25</v>
          </cell>
          <cell r="AT43">
            <v>25</v>
          </cell>
          <cell r="AU43">
            <v>23.7</v>
          </cell>
          <cell r="AV43">
            <v>23.7</v>
          </cell>
          <cell r="AW43">
            <v>24.6</v>
          </cell>
          <cell r="AX43">
            <v>22.7</v>
          </cell>
          <cell r="AY43">
            <v>26.7</v>
          </cell>
          <cell r="AZ43">
            <v>23</v>
          </cell>
          <cell r="BA43">
            <v>26</v>
          </cell>
          <cell r="BB43">
            <v>24.4</v>
          </cell>
          <cell r="BC43">
            <v>25.3</v>
          </cell>
          <cell r="BD43">
            <v>27</v>
          </cell>
          <cell r="BE43">
            <v>24</v>
          </cell>
          <cell r="BF43">
            <v>26</v>
          </cell>
          <cell r="BG43">
            <v>22.4</v>
          </cell>
          <cell r="BH43">
            <v>22.3</v>
          </cell>
          <cell r="BI43">
            <v>26</v>
          </cell>
          <cell r="BJ43">
            <v>21.5</v>
          </cell>
          <cell r="BK43">
            <v>24.7</v>
          </cell>
          <cell r="BL43">
            <v>25.7</v>
          </cell>
          <cell r="BM43">
            <v>24.7</v>
          </cell>
          <cell r="BN43">
            <v>25</v>
          </cell>
          <cell r="BO43">
            <v>25.7</v>
          </cell>
          <cell r="BP43">
            <v>26.7</v>
          </cell>
          <cell r="BQ43">
            <v>24.6</v>
          </cell>
          <cell r="BR43">
            <v>26.3</v>
          </cell>
          <cell r="BS43">
            <v>23</v>
          </cell>
          <cell r="BT43">
            <v>22.4</v>
          </cell>
          <cell r="BU43">
            <v>26</v>
          </cell>
          <cell r="BV43">
            <v>24</v>
          </cell>
          <cell r="BW43">
            <v>23</v>
          </cell>
          <cell r="BX43">
            <v>23.7</v>
          </cell>
          <cell r="BY43">
            <v>25.7</v>
          </cell>
          <cell r="BZ43">
            <v>22.1</v>
          </cell>
          <cell r="CA43">
            <v>24.7</v>
          </cell>
          <cell r="CB43">
            <v>26</v>
          </cell>
          <cell r="CC43">
            <v>25.7</v>
          </cell>
          <cell r="CD43">
            <v>26.7</v>
          </cell>
          <cell r="CE43">
            <v>23</v>
          </cell>
          <cell r="CF43">
            <v>23</v>
          </cell>
        </row>
        <row r="44">
          <cell r="C44" t="str">
            <v>Mogi das Cruzes</v>
          </cell>
          <cell r="D44">
            <v>7.7</v>
          </cell>
          <cell r="E44">
            <v>23</v>
          </cell>
          <cell r="F44">
            <v>0.7</v>
          </cell>
          <cell r="G44">
            <v>0</v>
          </cell>
          <cell r="H44">
            <v>1</v>
          </cell>
          <cell r="I44">
            <v>1</v>
          </cell>
          <cell r="J44">
            <v>1</v>
          </cell>
          <cell r="K44">
            <v>1</v>
          </cell>
          <cell r="L44">
            <v>1</v>
          </cell>
          <cell r="M44">
            <v>0.7</v>
          </cell>
          <cell r="N44">
            <v>0.3</v>
          </cell>
          <cell r="O44">
            <v>1</v>
          </cell>
          <cell r="P44">
            <v>1</v>
          </cell>
          <cell r="Q44">
            <v>1</v>
          </cell>
          <cell r="R44">
            <v>1</v>
          </cell>
          <cell r="S44">
            <v>1</v>
          </cell>
          <cell r="T44">
            <v>0</v>
          </cell>
          <cell r="U44">
            <v>0.3</v>
          </cell>
          <cell r="V44">
            <v>1</v>
          </cell>
          <cell r="W44">
            <v>1</v>
          </cell>
          <cell r="X44">
            <v>1</v>
          </cell>
          <cell r="Y44">
            <v>0</v>
          </cell>
          <cell r="Z44">
            <v>1</v>
          </cell>
          <cell r="AA44">
            <v>0.7</v>
          </cell>
          <cell r="AB44">
            <v>0.3</v>
          </cell>
          <cell r="AC44">
            <v>1</v>
          </cell>
          <cell r="AD44">
            <v>1</v>
          </cell>
          <cell r="AE44">
            <v>1</v>
          </cell>
          <cell r="AF44">
            <v>1</v>
          </cell>
          <cell r="AG44">
            <v>1</v>
          </cell>
          <cell r="AH44">
            <v>0.7</v>
          </cell>
          <cell r="AI44">
            <v>0.3</v>
          </cell>
          <cell r="AJ44">
            <v>0</v>
          </cell>
          <cell r="AK44">
            <v>25.3</v>
          </cell>
          <cell r="AL44">
            <v>24</v>
          </cell>
          <cell r="AM44">
            <v>25</v>
          </cell>
          <cell r="AN44">
            <v>23.7</v>
          </cell>
          <cell r="AO44">
            <v>26</v>
          </cell>
          <cell r="AP44">
            <v>25</v>
          </cell>
          <cell r="AQ44">
            <v>25.3</v>
          </cell>
          <cell r="AR44">
            <v>26</v>
          </cell>
          <cell r="AS44">
            <v>25</v>
          </cell>
          <cell r="AT44">
            <v>25</v>
          </cell>
          <cell r="AU44">
            <v>23.7</v>
          </cell>
          <cell r="AV44">
            <v>25</v>
          </cell>
          <cell r="AW44">
            <v>24.6</v>
          </cell>
          <cell r="AX44">
            <v>22.7</v>
          </cell>
          <cell r="AY44">
            <v>26.7</v>
          </cell>
          <cell r="AZ44">
            <v>23</v>
          </cell>
          <cell r="BA44">
            <v>26</v>
          </cell>
          <cell r="BB44">
            <v>24.4</v>
          </cell>
          <cell r="BC44">
            <v>25.3</v>
          </cell>
          <cell r="BD44">
            <v>27</v>
          </cell>
          <cell r="BE44">
            <v>24</v>
          </cell>
          <cell r="BF44">
            <v>26</v>
          </cell>
          <cell r="BG44">
            <v>22.4</v>
          </cell>
          <cell r="BH44">
            <v>23</v>
          </cell>
          <cell r="BI44">
            <v>26</v>
          </cell>
          <cell r="BJ44">
            <v>21.5</v>
          </cell>
          <cell r="BK44">
            <v>24.7</v>
          </cell>
          <cell r="BL44">
            <v>25.7</v>
          </cell>
          <cell r="BM44">
            <v>24.7</v>
          </cell>
          <cell r="BN44">
            <v>25</v>
          </cell>
          <cell r="BO44">
            <v>24.7</v>
          </cell>
          <cell r="BP44">
            <v>26.7</v>
          </cell>
          <cell r="BQ44">
            <v>24.3</v>
          </cell>
          <cell r="BR44">
            <v>26.3</v>
          </cell>
          <cell r="BS44">
            <v>23</v>
          </cell>
          <cell r="BT44">
            <v>22.7</v>
          </cell>
          <cell r="BU44">
            <v>26</v>
          </cell>
          <cell r="BV44">
            <v>24</v>
          </cell>
          <cell r="BW44">
            <v>23</v>
          </cell>
          <cell r="BX44">
            <v>23.7</v>
          </cell>
          <cell r="BY44">
            <v>25.7</v>
          </cell>
          <cell r="BZ44">
            <v>22.1</v>
          </cell>
          <cell r="CA44">
            <v>24</v>
          </cell>
          <cell r="CB44">
            <v>26</v>
          </cell>
          <cell r="CC44">
            <v>24.7</v>
          </cell>
          <cell r="CD44">
            <v>26.7</v>
          </cell>
          <cell r="CE44">
            <v>23</v>
          </cell>
          <cell r="CF44">
            <v>24</v>
          </cell>
        </row>
        <row r="45">
          <cell r="C45" t="str">
            <v>SubCluster SP Leste</v>
          </cell>
          <cell r="D45">
            <v>7.6999999999999984</v>
          </cell>
          <cell r="E45">
            <v>22.9</v>
          </cell>
          <cell r="F45">
            <v>0.69999999999999973</v>
          </cell>
          <cell r="G45">
            <v>0</v>
          </cell>
          <cell r="H45">
            <v>1</v>
          </cell>
          <cell r="I45">
            <v>1</v>
          </cell>
          <cell r="J45">
            <v>1</v>
          </cell>
          <cell r="K45">
            <v>1</v>
          </cell>
          <cell r="L45">
            <v>1</v>
          </cell>
          <cell r="M45">
            <v>0.69999999999999973</v>
          </cell>
          <cell r="N45">
            <v>0.29999999999999993</v>
          </cell>
          <cell r="O45">
            <v>1</v>
          </cell>
          <cell r="P45">
            <v>1</v>
          </cell>
          <cell r="Q45">
            <v>1</v>
          </cell>
          <cell r="R45">
            <v>1</v>
          </cell>
          <cell r="S45">
            <v>0.95</v>
          </cell>
          <cell r="T45">
            <v>0</v>
          </cell>
          <cell r="U45">
            <v>0.29999999999999993</v>
          </cell>
          <cell r="V45">
            <v>1</v>
          </cell>
          <cell r="W45">
            <v>1</v>
          </cell>
          <cell r="X45">
            <v>1</v>
          </cell>
          <cell r="Y45">
            <v>0</v>
          </cell>
          <cell r="Z45">
            <v>1</v>
          </cell>
          <cell r="AA45">
            <v>0.69999999999999973</v>
          </cell>
          <cell r="AB45">
            <v>0.29999999999999993</v>
          </cell>
          <cell r="AC45">
            <v>1</v>
          </cell>
          <cell r="AD45">
            <v>1</v>
          </cell>
          <cell r="AE45">
            <v>1</v>
          </cell>
          <cell r="AF45">
            <v>0.95</v>
          </cell>
          <cell r="AG45">
            <v>1</v>
          </cell>
          <cell r="AH45">
            <v>0.69999999999999973</v>
          </cell>
          <cell r="AI45">
            <v>0.29999999999999993</v>
          </cell>
          <cell r="AJ45">
            <v>0</v>
          </cell>
          <cell r="AK45">
            <v>25.3</v>
          </cell>
          <cell r="AL45">
            <v>24</v>
          </cell>
          <cell r="AM45">
            <v>25</v>
          </cell>
          <cell r="AN45">
            <v>23.7</v>
          </cell>
          <cell r="AO45">
            <v>26</v>
          </cell>
          <cell r="AP45">
            <v>25</v>
          </cell>
          <cell r="AQ45">
            <v>25.3</v>
          </cell>
          <cell r="AR45">
            <v>26</v>
          </cell>
          <cell r="AS45">
            <v>25</v>
          </cell>
          <cell r="AT45">
            <v>25</v>
          </cell>
          <cell r="AU45">
            <v>23.7</v>
          </cell>
          <cell r="AV45">
            <v>25</v>
          </cell>
          <cell r="AW45">
            <v>24.6</v>
          </cell>
          <cell r="AX45">
            <v>22.7</v>
          </cell>
          <cell r="AY45">
            <v>26.7</v>
          </cell>
          <cell r="AZ45">
            <v>23</v>
          </cell>
          <cell r="BA45">
            <v>26</v>
          </cell>
          <cell r="BB45">
            <v>24.4</v>
          </cell>
          <cell r="BC45">
            <v>25.3</v>
          </cell>
          <cell r="BD45">
            <v>27</v>
          </cell>
          <cell r="BE45">
            <v>24</v>
          </cell>
          <cell r="BF45">
            <v>26</v>
          </cell>
          <cell r="BG45">
            <v>22.4</v>
          </cell>
          <cell r="BH45">
            <v>23</v>
          </cell>
          <cell r="BI45">
            <v>25.85</v>
          </cell>
          <cell r="BJ45">
            <v>21.5</v>
          </cell>
          <cell r="BK45">
            <v>24.7</v>
          </cell>
          <cell r="BL45">
            <v>25.049999999999997</v>
          </cell>
          <cell r="BM45">
            <v>24.7</v>
          </cell>
          <cell r="BN45">
            <v>25</v>
          </cell>
          <cell r="BO45">
            <v>26.35</v>
          </cell>
          <cell r="BP45">
            <v>26.549999999999997</v>
          </cell>
          <cell r="BQ45">
            <v>24.450000000000003</v>
          </cell>
          <cell r="BR45">
            <v>26.3</v>
          </cell>
          <cell r="BS45">
            <v>24</v>
          </cell>
          <cell r="BT45">
            <v>22.7</v>
          </cell>
          <cell r="BU45">
            <v>0</v>
          </cell>
          <cell r="BV45">
            <v>0</v>
          </cell>
          <cell r="BW45">
            <v>0</v>
          </cell>
          <cell r="BX45">
            <v>0</v>
          </cell>
          <cell r="BY45">
            <v>0</v>
          </cell>
          <cell r="BZ45">
            <v>0</v>
          </cell>
          <cell r="CA45">
            <v>0</v>
          </cell>
          <cell r="CB45">
            <v>0</v>
          </cell>
          <cell r="CC45">
            <v>0</v>
          </cell>
          <cell r="CD45">
            <v>0</v>
          </cell>
          <cell r="CE45">
            <v>0</v>
          </cell>
          <cell r="CF45">
            <v>0</v>
          </cell>
        </row>
        <row r="46">
          <cell r="C46" t="str">
            <v>Itaquaquecetuba</v>
          </cell>
          <cell r="D46">
            <v>7.6999999999999984</v>
          </cell>
          <cell r="E46">
            <v>22.9</v>
          </cell>
          <cell r="F46">
            <v>0.69999999999999973</v>
          </cell>
          <cell r="G46">
            <v>0</v>
          </cell>
          <cell r="H46">
            <v>1</v>
          </cell>
          <cell r="I46">
            <v>1</v>
          </cell>
          <cell r="J46">
            <v>1</v>
          </cell>
          <cell r="K46">
            <v>1</v>
          </cell>
          <cell r="L46">
            <v>1</v>
          </cell>
          <cell r="M46">
            <v>0.69999999999999973</v>
          </cell>
          <cell r="N46">
            <v>0.29999999999999993</v>
          </cell>
          <cell r="O46">
            <v>1</v>
          </cell>
          <cell r="P46">
            <v>1</v>
          </cell>
          <cell r="Q46">
            <v>1</v>
          </cell>
          <cell r="R46">
            <v>1</v>
          </cell>
          <cell r="S46">
            <v>0.95</v>
          </cell>
          <cell r="T46">
            <v>0</v>
          </cell>
          <cell r="U46">
            <v>0.29999999999999993</v>
          </cell>
          <cell r="V46">
            <v>1</v>
          </cell>
          <cell r="W46">
            <v>1</v>
          </cell>
          <cell r="X46">
            <v>1</v>
          </cell>
          <cell r="Y46">
            <v>0</v>
          </cell>
          <cell r="Z46">
            <v>1</v>
          </cell>
          <cell r="AA46">
            <v>0.69999999999999973</v>
          </cell>
          <cell r="AB46">
            <v>0.29999999999999993</v>
          </cell>
          <cell r="AC46">
            <v>1</v>
          </cell>
          <cell r="AD46">
            <v>1</v>
          </cell>
          <cell r="AE46">
            <v>1</v>
          </cell>
          <cell r="AF46">
            <v>0.95</v>
          </cell>
          <cell r="AG46">
            <v>1</v>
          </cell>
          <cell r="AH46">
            <v>0.69999999999999973</v>
          </cell>
          <cell r="AI46">
            <v>0.29999999999999993</v>
          </cell>
          <cell r="AJ46">
            <v>0</v>
          </cell>
          <cell r="AK46">
            <v>25.3</v>
          </cell>
          <cell r="AL46">
            <v>24</v>
          </cell>
          <cell r="AM46">
            <v>25</v>
          </cell>
          <cell r="AN46">
            <v>23.7</v>
          </cell>
          <cell r="AO46">
            <v>26</v>
          </cell>
          <cell r="AP46">
            <v>25</v>
          </cell>
          <cell r="AQ46">
            <v>25.3</v>
          </cell>
          <cell r="AR46">
            <v>27</v>
          </cell>
          <cell r="AS46">
            <v>25</v>
          </cell>
          <cell r="AT46">
            <v>25</v>
          </cell>
          <cell r="AU46">
            <v>23.7</v>
          </cell>
          <cell r="AV46">
            <v>25</v>
          </cell>
          <cell r="AW46">
            <v>24.6</v>
          </cell>
          <cell r="AX46">
            <v>22.7</v>
          </cell>
          <cell r="AY46">
            <v>26.7</v>
          </cell>
          <cell r="AZ46">
            <v>23</v>
          </cell>
          <cell r="BA46">
            <v>26</v>
          </cell>
          <cell r="BB46">
            <v>24.4</v>
          </cell>
          <cell r="BC46">
            <v>25.3</v>
          </cell>
          <cell r="BD46">
            <v>27</v>
          </cell>
          <cell r="BE46">
            <v>24</v>
          </cell>
          <cell r="BF46">
            <v>26</v>
          </cell>
          <cell r="BG46">
            <v>22.4</v>
          </cell>
          <cell r="BH46">
            <v>23</v>
          </cell>
          <cell r="BI46">
            <v>26</v>
          </cell>
          <cell r="BJ46">
            <v>21.5</v>
          </cell>
          <cell r="BK46">
            <v>24.7</v>
          </cell>
          <cell r="BL46">
            <v>25.7</v>
          </cell>
          <cell r="BM46">
            <v>24.7</v>
          </cell>
          <cell r="BN46">
            <v>25</v>
          </cell>
          <cell r="BO46">
            <v>27</v>
          </cell>
          <cell r="BP46">
            <v>26.4</v>
          </cell>
          <cell r="BQ46">
            <v>24.3</v>
          </cell>
          <cell r="BR46">
            <v>26.3</v>
          </cell>
          <cell r="BS46">
            <v>24</v>
          </cell>
          <cell r="BT46">
            <v>22.7</v>
          </cell>
          <cell r="BU46">
            <v>0</v>
          </cell>
          <cell r="BV46">
            <v>0</v>
          </cell>
          <cell r="BW46">
            <v>0</v>
          </cell>
          <cell r="BX46">
            <v>0</v>
          </cell>
          <cell r="BY46">
            <v>0</v>
          </cell>
          <cell r="BZ46">
            <v>0</v>
          </cell>
          <cell r="CA46">
            <v>0</v>
          </cell>
          <cell r="CB46">
            <v>0</v>
          </cell>
          <cell r="CC46">
            <v>0</v>
          </cell>
          <cell r="CD46">
            <v>0</v>
          </cell>
          <cell r="CE46">
            <v>0</v>
          </cell>
          <cell r="CF46">
            <v>0</v>
          </cell>
        </row>
        <row r="47">
          <cell r="C47" t="str">
            <v>Suzano</v>
          </cell>
          <cell r="D47">
            <v>7.6999999999999984</v>
          </cell>
          <cell r="E47">
            <v>22.9</v>
          </cell>
          <cell r="F47">
            <v>0.69999999999999973</v>
          </cell>
          <cell r="G47">
            <v>0</v>
          </cell>
          <cell r="H47">
            <v>1</v>
          </cell>
          <cell r="I47">
            <v>1</v>
          </cell>
          <cell r="J47">
            <v>1</v>
          </cell>
          <cell r="K47">
            <v>1</v>
          </cell>
          <cell r="L47">
            <v>1</v>
          </cell>
          <cell r="M47">
            <v>0.69999999999999973</v>
          </cell>
          <cell r="N47">
            <v>0.29999999999999993</v>
          </cell>
          <cell r="O47">
            <v>1</v>
          </cell>
          <cell r="P47">
            <v>1</v>
          </cell>
          <cell r="Q47">
            <v>1</v>
          </cell>
          <cell r="R47">
            <v>1</v>
          </cell>
          <cell r="S47">
            <v>0.95</v>
          </cell>
          <cell r="T47">
            <v>0</v>
          </cell>
          <cell r="U47">
            <v>0.29999999999999993</v>
          </cell>
          <cell r="V47">
            <v>1</v>
          </cell>
          <cell r="W47">
            <v>1</v>
          </cell>
          <cell r="X47">
            <v>1</v>
          </cell>
          <cell r="Y47">
            <v>0</v>
          </cell>
          <cell r="Z47">
            <v>1</v>
          </cell>
          <cell r="AA47">
            <v>0.69999999999999973</v>
          </cell>
          <cell r="AB47">
            <v>0.29999999999999993</v>
          </cell>
          <cell r="AC47">
            <v>1</v>
          </cell>
          <cell r="AD47">
            <v>1</v>
          </cell>
          <cell r="AE47">
            <v>1</v>
          </cell>
          <cell r="AF47">
            <v>0.95</v>
          </cell>
          <cell r="AG47">
            <v>1</v>
          </cell>
          <cell r="AH47">
            <v>0.69999999999999973</v>
          </cell>
          <cell r="AI47">
            <v>0.29999999999999993</v>
          </cell>
          <cell r="AJ47">
            <v>0</v>
          </cell>
          <cell r="AK47">
            <v>25.3</v>
          </cell>
          <cell r="AL47">
            <v>24</v>
          </cell>
          <cell r="AM47">
            <v>25</v>
          </cell>
          <cell r="AN47">
            <v>23.7</v>
          </cell>
          <cell r="AO47">
            <v>26</v>
          </cell>
          <cell r="AP47">
            <v>25</v>
          </cell>
          <cell r="AQ47">
            <v>25.3</v>
          </cell>
          <cell r="AR47">
            <v>27</v>
          </cell>
          <cell r="AS47">
            <v>25</v>
          </cell>
          <cell r="AT47">
            <v>25</v>
          </cell>
          <cell r="AU47">
            <v>23.7</v>
          </cell>
          <cell r="AV47">
            <v>25</v>
          </cell>
          <cell r="AW47">
            <v>24.6</v>
          </cell>
          <cell r="AX47">
            <v>22.7</v>
          </cell>
          <cell r="AY47">
            <v>26.7</v>
          </cell>
          <cell r="AZ47">
            <v>23</v>
          </cell>
          <cell r="BA47">
            <v>26</v>
          </cell>
          <cell r="BB47">
            <v>24.4</v>
          </cell>
          <cell r="BC47">
            <v>25.3</v>
          </cell>
          <cell r="BD47">
            <v>27</v>
          </cell>
          <cell r="BE47">
            <v>24</v>
          </cell>
          <cell r="BF47">
            <v>26</v>
          </cell>
          <cell r="BG47">
            <v>21.4</v>
          </cell>
          <cell r="BH47">
            <v>23</v>
          </cell>
          <cell r="BI47">
            <v>25.7</v>
          </cell>
          <cell r="BJ47">
            <v>21.5</v>
          </cell>
          <cell r="BK47">
            <v>24.7</v>
          </cell>
          <cell r="BL47">
            <v>24.4</v>
          </cell>
          <cell r="BM47">
            <v>24.7</v>
          </cell>
          <cell r="BN47">
            <v>25</v>
          </cell>
          <cell r="BO47">
            <v>25.7</v>
          </cell>
          <cell r="BP47">
            <v>26.7</v>
          </cell>
          <cell r="BQ47">
            <v>24.6</v>
          </cell>
          <cell r="BR47">
            <v>26.3</v>
          </cell>
          <cell r="BS47">
            <v>24</v>
          </cell>
          <cell r="BT47">
            <v>22.7</v>
          </cell>
          <cell r="BU47">
            <v>0</v>
          </cell>
          <cell r="BV47">
            <v>0</v>
          </cell>
          <cell r="BW47">
            <v>0</v>
          </cell>
          <cell r="BX47">
            <v>0</v>
          </cell>
          <cell r="BY47">
            <v>0</v>
          </cell>
          <cell r="BZ47">
            <v>0</v>
          </cell>
          <cell r="CA47">
            <v>0</v>
          </cell>
          <cell r="CB47">
            <v>0</v>
          </cell>
          <cell r="CC47">
            <v>0</v>
          </cell>
          <cell r="CD47">
            <v>0</v>
          </cell>
          <cell r="CE47">
            <v>0</v>
          </cell>
          <cell r="CF47">
            <v>0</v>
          </cell>
        </row>
        <row r="48">
          <cell r="C48" t="str">
            <v>Poá</v>
          </cell>
          <cell r="D48">
            <v>7.6999999999999984</v>
          </cell>
          <cell r="E48">
            <v>22.9</v>
          </cell>
          <cell r="F48">
            <v>0.69999999999999973</v>
          </cell>
          <cell r="G48">
            <v>0</v>
          </cell>
          <cell r="H48">
            <v>1</v>
          </cell>
          <cell r="I48">
            <v>1</v>
          </cell>
          <cell r="J48">
            <v>1</v>
          </cell>
          <cell r="K48">
            <v>1</v>
          </cell>
          <cell r="L48">
            <v>1</v>
          </cell>
          <cell r="M48">
            <v>0.69999999999999973</v>
          </cell>
          <cell r="N48">
            <v>0.29999999999999993</v>
          </cell>
          <cell r="O48">
            <v>1</v>
          </cell>
          <cell r="P48">
            <v>1</v>
          </cell>
          <cell r="Q48">
            <v>1</v>
          </cell>
          <cell r="R48">
            <v>1</v>
          </cell>
          <cell r="S48">
            <v>0.95</v>
          </cell>
          <cell r="T48">
            <v>0</v>
          </cell>
          <cell r="U48">
            <v>0.29999999999999993</v>
          </cell>
          <cell r="V48">
            <v>1</v>
          </cell>
          <cell r="W48">
            <v>1</v>
          </cell>
          <cell r="X48">
            <v>1</v>
          </cell>
          <cell r="Y48">
            <v>0</v>
          </cell>
          <cell r="Z48">
            <v>1</v>
          </cell>
          <cell r="AA48">
            <v>0.69999999999999973</v>
          </cell>
          <cell r="AB48">
            <v>0.29999999999999993</v>
          </cell>
          <cell r="AC48">
            <v>1</v>
          </cell>
          <cell r="AD48">
            <v>1</v>
          </cell>
          <cell r="AE48">
            <v>1</v>
          </cell>
          <cell r="AF48">
            <v>0.95</v>
          </cell>
          <cell r="AG48">
            <v>1</v>
          </cell>
          <cell r="AH48">
            <v>0.69999999999999973</v>
          </cell>
          <cell r="AI48">
            <v>0.29999999999999993</v>
          </cell>
          <cell r="AJ48">
            <v>0</v>
          </cell>
          <cell r="AK48">
            <v>25.3</v>
          </cell>
          <cell r="AL48">
            <v>24</v>
          </cell>
          <cell r="AM48">
            <v>25</v>
          </cell>
          <cell r="AN48">
            <v>23.7</v>
          </cell>
          <cell r="AO48">
            <v>26</v>
          </cell>
          <cell r="AP48">
            <v>24</v>
          </cell>
          <cell r="AQ48">
            <v>25.3</v>
          </cell>
          <cell r="AR48">
            <v>27</v>
          </cell>
          <cell r="AS48">
            <v>25</v>
          </cell>
          <cell r="AT48">
            <v>25</v>
          </cell>
          <cell r="AU48">
            <v>23.7</v>
          </cell>
          <cell r="AV48">
            <v>23.7</v>
          </cell>
          <cell r="AW48">
            <v>24.6</v>
          </cell>
          <cell r="AX48">
            <v>22.7</v>
          </cell>
          <cell r="AY48">
            <v>26.7</v>
          </cell>
          <cell r="AZ48">
            <v>23</v>
          </cell>
          <cell r="BA48">
            <v>26</v>
          </cell>
          <cell r="BB48">
            <v>23.4</v>
          </cell>
          <cell r="BC48">
            <v>25.3</v>
          </cell>
          <cell r="BD48">
            <v>27</v>
          </cell>
          <cell r="BE48">
            <v>24</v>
          </cell>
          <cell r="BF48">
            <v>26</v>
          </cell>
          <cell r="BG48">
            <v>22.4</v>
          </cell>
          <cell r="BH48">
            <v>22.3</v>
          </cell>
          <cell r="BI48">
            <v>25.7</v>
          </cell>
          <cell r="BJ48">
            <v>21.5</v>
          </cell>
          <cell r="BK48">
            <v>24.7</v>
          </cell>
          <cell r="BL48">
            <v>24.4</v>
          </cell>
          <cell r="BM48">
            <v>24.7</v>
          </cell>
          <cell r="BN48">
            <v>25</v>
          </cell>
          <cell r="BO48">
            <v>25.7</v>
          </cell>
          <cell r="BP48">
            <v>26.7</v>
          </cell>
          <cell r="BQ48">
            <v>24.6</v>
          </cell>
          <cell r="BR48">
            <v>26.3</v>
          </cell>
          <cell r="BS48">
            <v>24</v>
          </cell>
          <cell r="BT48">
            <v>22.7</v>
          </cell>
          <cell r="BU48">
            <v>0</v>
          </cell>
          <cell r="BV48">
            <v>0</v>
          </cell>
          <cell r="BW48">
            <v>0</v>
          </cell>
          <cell r="BX48">
            <v>0</v>
          </cell>
          <cell r="BY48">
            <v>0</v>
          </cell>
          <cell r="BZ48">
            <v>0</v>
          </cell>
          <cell r="CA48">
            <v>0</v>
          </cell>
          <cell r="CB48">
            <v>0</v>
          </cell>
          <cell r="CC48">
            <v>0</v>
          </cell>
          <cell r="CD48">
            <v>0</v>
          </cell>
          <cell r="CE48">
            <v>0</v>
          </cell>
          <cell r="CF48">
            <v>0</v>
          </cell>
        </row>
        <row r="49">
          <cell r="C49" t="str">
            <v>Cluster Grande Campinas Novas</v>
          </cell>
          <cell r="D49">
            <v>7.6999999999999984</v>
          </cell>
          <cell r="E49">
            <v>22.9</v>
          </cell>
          <cell r="F49">
            <v>0.69999999999999973</v>
          </cell>
          <cell r="G49">
            <v>0</v>
          </cell>
          <cell r="H49">
            <v>1</v>
          </cell>
          <cell r="I49">
            <v>1</v>
          </cell>
          <cell r="J49">
            <v>1</v>
          </cell>
          <cell r="K49">
            <v>1</v>
          </cell>
          <cell r="L49">
            <v>1</v>
          </cell>
          <cell r="M49">
            <v>0.69999999999999973</v>
          </cell>
          <cell r="N49">
            <v>0.29999999999999993</v>
          </cell>
          <cell r="O49">
            <v>1</v>
          </cell>
          <cell r="P49">
            <v>1</v>
          </cell>
          <cell r="Q49">
            <v>1</v>
          </cell>
          <cell r="R49">
            <v>1</v>
          </cell>
          <cell r="S49">
            <v>0.95</v>
          </cell>
          <cell r="T49">
            <v>0</v>
          </cell>
          <cell r="U49">
            <v>0.29999999999999993</v>
          </cell>
          <cell r="V49">
            <v>1</v>
          </cell>
          <cell r="W49">
            <v>1</v>
          </cell>
          <cell r="X49">
            <v>1</v>
          </cell>
          <cell r="Y49">
            <v>0</v>
          </cell>
          <cell r="Z49">
            <v>1</v>
          </cell>
          <cell r="AA49">
            <v>0.69999999999999973</v>
          </cell>
          <cell r="AB49">
            <v>0.29999999999999993</v>
          </cell>
          <cell r="AC49">
            <v>1</v>
          </cell>
          <cell r="AD49">
            <v>1</v>
          </cell>
          <cell r="AE49">
            <v>1</v>
          </cell>
          <cell r="AF49">
            <v>0.95</v>
          </cell>
          <cell r="AG49">
            <v>1</v>
          </cell>
          <cell r="AH49">
            <v>0.69999999999999973</v>
          </cell>
          <cell r="AI49">
            <v>0.29999999999999993</v>
          </cell>
          <cell r="AJ49">
            <v>0</v>
          </cell>
          <cell r="AK49">
            <v>25.3</v>
          </cell>
          <cell r="AL49">
            <v>24</v>
          </cell>
          <cell r="AM49">
            <v>24.3</v>
          </cell>
          <cell r="AN49">
            <v>23.7</v>
          </cell>
          <cell r="AO49">
            <v>26</v>
          </cell>
          <cell r="AP49">
            <v>25</v>
          </cell>
          <cell r="AQ49">
            <v>25.3</v>
          </cell>
          <cell r="AR49">
            <v>27</v>
          </cell>
          <cell r="AS49">
            <v>25</v>
          </cell>
          <cell r="AT49">
            <v>25</v>
          </cell>
          <cell r="AU49">
            <v>23.7</v>
          </cell>
          <cell r="AV49">
            <v>23.7</v>
          </cell>
          <cell r="AW49">
            <v>24.6</v>
          </cell>
          <cell r="AX49">
            <v>22.7</v>
          </cell>
          <cell r="AY49">
            <v>25.7</v>
          </cell>
          <cell r="AZ49">
            <v>23</v>
          </cell>
          <cell r="BA49">
            <v>26</v>
          </cell>
          <cell r="BB49">
            <v>24.4</v>
          </cell>
          <cell r="BC49">
            <v>25.3</v>
          </cell>
          <cell r="BD49">
            <v>27</v>
          </cell>
          <cell r="BE49">
            <v>24</v>
          </cell>
          <cell r="BF49">
            <v>26</v>
          </cell>
          <cell r="BG49">
            <v>22.4</v>
          </cell>
          <cell r="BH49">
            <v>22.3</v>
          </cell>
          <cell r="BI49">
            <v>25.7</v>
          </cell>
          <cell r="BJ49">
            <v>21.5</v>
          </cell>
          <cell r="BK49">
            <v>24.7</v>
          </cell>
          <cell r="BL49">
            <v>24.4</v>
          </cell>
          <cell r="BM49">
            <v>24.7</v>
          </cell>
          <cell r="BN49">
            <v>25</v>
          </cell>
          <cell r="BO49">
            <v>25.7</v>
          </cell>
          <cell r="BP49">
            <v>26.7</v>
          </cell>
          <cell r="BQ49">
            <v>24.6</v>
          </cell>
          <cell r="BR49">
            <v>26.3</v>
          </cell>
          <cell r="BS49">
            <v>24</v>
          </cell>
          <cell r="BT49">
            <v>22.7</v>
          </cell>
          <cell r="BU49">
            <v>0</v>
          </cell>
          <cell r="BV49">
            <v>0</v>
          </cell>
          <cell r="BW49">
            <v>0</v>
          </cell>
          <cell r="BX49">
            <v>0</v>
          </cell>
          <cell r="BY49">
            <v>0</v>
          </cell>
          <cell r="BZ49">
            <v>0</v>
          </cell>
          <cell r="CA49">
            <v>0</v>
          </cell>
          <cell r="CB49">
            <v>0</v>
          </cell>
          <cell r="CC49">
            <v>0</v>
          </cell>
          <cell r="CD49">
            <v>0</v>
          </cell>
          <cell r="CE49">
            <v>0</v>
          </cell>
          <cell r="CF49">
            <v>0</v>
          </cell>
        </row>
        <row r="50">
          <cell r="C50" t="str">
            <v>Cluster Grande Campinas Antigas</v>
          </cell>
          <cell r="D50">
            <v>7.6999999999999984</v>
          </cell>
          <cell r="E50">
            <v>22.9</v>
          </cell>
          <cell r="F50">
            <v>0.69999999999999973</v>
          </cell>
          <cell r="G50">
            <v>0</v>
          </cell>
          <cell r="H50">
            <v>1</v>
          </cell>
          <cell r="I50">
            <v>1</v>
          </cell>
          <cell r="J50">
            <v>1</v>
          </cell>
          <cell r="K50">
            <v>1</v>
          </cell>
          <cell r="L50">
            <v>1</v>
          </cell>
          <cell r="M50">
            <v>0.69999999999999973</v>
          </cell>
          <cell r="N50">
            <v>0.29999999999999993</v>
          </cell>
          <cell r="O50">
            <v>1</v>
          </cell>
          <cell r="P50">
            <v>1</v>
          </cell>
          <cell r="Q50">
            <v>1</v>
          </cell>
          <cell r="R50">
            <v>1</v>
          </cell>
          <cell r="S50">
            <v>0.95</v>
          </cell>
          <cell r="T50">
            <v>0</v>
          </cell>
          <cell r="U50">
            <v>0.29999999999999993</v>
          </cell>
          <cell r="V50">
            <v>1</v>
          </cell>
          <cell r="W50">
            <v>1</v>
          </cell>
          <cell r="X50">
            <v>1</v>
          </cell>
          <cell r="Y50">
            <v>0</v>
          </cell>
          <cell r="Z50">
            <v>1</v>
          </cell>
          <cell r="AA50">
            <v>0.69999999999999973</v>
          </cell>
          <cell r="AB50">
            <v>0.29999999999999993</v>
          </cell>
          <cell r="AC50">
            <v>1</v>
          </cell>
          <cell r="AD50">
            <v>1</v>
          </cell>
          <cell r="AE50">
            <v>1</v>
          </cell>
          <cell r="AF50">
            <v>0.95</v>
          </cell>
          <cell r="AG50">
            <v>1</v>
          </cell>
          <cell r="AH50">
            <v>0.69999999999999973</v>
          </cell>
          <cell r="AI50">
            <v>0.29999999999999993</v>
          </cell>
          <cell r="AJ50">
            <v>0</v>
          </cell>
          <cell r="AK50">
            <v>25.3</v>
          </cell>
          <cell r="AL50">
            <v>24</v>
          </cell>
          <cell r="AM50">
            <v>25</v>
          </cell>
          <cell r="AN50">
            <v>23.7</v>
          </cell>
          <cell r="AO50">
            <v>26</v>
          </cell>
          <cell r="AP50">
            <v>25</v>
          </cell>
          <cell r="AQ50">
            <v>25.3</v>
          </cell>
          <cell r="AR50">
            <v>26</v>
          </cell>
          <cell r="AS50">
            <v>25</v>
          </cell>
          <cell r="AT50">
            <v>25</v>
          </cell>
          <cell r="AU50">
            <v>23.7</v>
          </cell>
          <cell r="AV50">
            <v>25</v>
          </cell>
          <cell r="AW50">
            <v>24.6</v>
          </cell>
          <cell r="AX50">
            <v>22.7</v>
          </cell>
          <cell r="AY50">
            <v>26.7</v>
          </cell>
          <cell r="AZ50">
            <v>23</v>
          </cell>
          <cell r="BA50">
            <v>26</v>
          </cell>
          <cell r="BB50">
            <v>24.4</v>
          </cell>
          <cell r="BC50">
            <v>25.3</v>
          </cell>
          <cell r="BD50">
            <v>27</v>
          </cell>
          <cell r="BE50">
            <v>24</v>
          </cell>
          <cell r="BF50">
            <v>26</v>
          </cell>
          <cell r="BG50">
            <v>22.4</v>
          </cell>
          <cell r="BH50">
            <v>23</v>
          </cell>
          <cell r="BI50">
            <v>25.7</v>
          </cell>
          <cell r="BJ50">
            <v>21.5</v>
          </cell>
          <cell r="BK50">
            <v>24.7</v>
          </cell>
          <cell r="BL50">
            <v>24.4</v>
          </cell>
          <cell r="BM50">
            <v>24.7</v>
          </cell>
          <cell r="BN50">
            <v>25</v>
          </cell>
          <cell r="BO50">
            <v>25.7</v>
          </cell>
          <cell r="BP50">
            <v>26.7</v>
          </cell>
          <cell r="BQ50">
            <v>24.6</v>
          </cell>
          <cell r="BR50">
            <v>26.3</v>
          </cell>
          <cell r="BS50">
            <v>24</v>
          </cell>
          <cell r="BT50">
            <v>22.7</v>
          </cell>
          <cell r="BU50">
            <v>0</v>
          </cell>
          <cell r="BV50">
            <v>0</v>
          </cell>
          <cell r="BW50">
            <v>0</v>
          </cell>
          <cell r="BX50">
            <v>0</v>
          </cell>
          <cell r="BY50">
            <v>0</v>
          </cell>
          <cell r="BZ50">
            <v>0</v>
          </cell>
          <cell r="CA50">
            <v>0</v>
          </cell>
          <cell r="CB50">
            <v>0</v>
          </cell>
          <cell r="CC50">
            <v>0</v>
          </cell>
          <cell r="CD50">
            <v>0</v>
          </cell>
          <cell r="CE50">
            <v>0</v>
          </cell>
          <cell r="CF50">
            <v>0</v>
          </cell>
        </row>
        <row r="51">
          <cell r="C51" t="str">
            <v>Cluster Grande Campinas</v>
          </cell>
          <cell r="D51">
            <v>7.6999999999999984</v>
          </cell>
          <cell r="E51">
            <v>22.976923076923075</v>
          </cell>
          <cell r="F51">
            <v>0.69999999999999973</v>
          </cell>
          <cell r="G51">
            <v>0</v>
          </cell>
          <cell r="H51">
            <v>1</v>
          </cell>
          <cell r="I51">
            <v>1</v>
          </cell>
          <cell r="J51">
            <v>1</v>
          </cell>
          <cell r="K51">
            <v>1</v>
          </cell>
          <cell r="L51">
            <v>1</v>
          </cell>
          <cell r="M51">
            <v>0.69999999999999973</v>
          </cell>
          <cell r="N51">
            <v>0.29999999999999988</v>
          </cell>
          <cell r="O51">
            <v>1</v>
          </cell>
          <cell r="P51">
            <v>1</v>
          </cell>
          <cell r="Q51">
            <v>1</v>
          </cell>
          <cell r="R51">
            <v>1</v>
          </cell>
          <cell r="S51">
            <v>1</v>
          </cell>
          <cell r="T51">
            <v>0</v>
          </cell>
          <cell r="U51">
            <v>0.29999999999999988</v>
          </cell>
          <cell r="V51">
            <v>1</v>
          </cell>
          <cell r="W51">
            <v>1</v>
          </cell>
          <cell r="X51">
            <v>1</v>
          </cell>
          <cell r="Y51">
            <v>0</v>
          </cell>
          <cell r="Z51">
            <v>1</v>
          </cell>
          <cell r="AA51">
            <v>0.69999999999999973</v>
          </cell>
          <cell r="AB51">
            <v>0.29999999999999988</v>
          </cell>
          <cell r="AC51">
            <v>1</v>
          </cell>
          <cell r="AD51">
            <v>1</v>
          </cell>
          <cell r="AE51">
            <v>1</v>
          </cell>
          <cell r="AF51">
            <v>1</v>
          </cell>
          <cell r="AG51">
            <v>1</v>
          </cell>
          <cell r="AH51">
            <v>0.69999999999999973</v>
          </cell>
          <cell r="AI51">
            <v>0.27692307692307683</v>
          </cell>
          <cell r="AJ51">
            <v>0</v>
          </cell>
          <cell r="AK51">
            <v>25.3</v>
          </cell>
          <cell r="AL51">
            <v>24</v>
          </cell>
          <cell r="AM51">
            <v>25</v>
          </cell>
          <cell r="AN51">
            <v>23.7</v>
          </cell>
          <cell r="AO51">
            <v>26</v>
          </cell>
          <cell r="AP51">
            <v>25</v>
          </cell>
          <cell r="AQ51">
            <v>25.3</v>
          </cell>
          <cell r="AR51">
            <v>27</v>
          </cell>
          <cell r="AS51">
            <v>25</v>
          </cell>
          <cell r="AT51">
            <v>25</v>
          </cell>
          <cell r="AU51">
            <v>22.7</v>
          </cell>
          <cell r="AV51">
            <v>23.7</v>
          </cell>
          <cell r="AW51">
            <v>24.6</v>
          </cell>
          <cell r="AX51">
            <v>22.7</v>
          </cell>
          <cell r="AY51">
            <v>26.7</v>
          </cell>
          <cell r="AZ51">
            <v>23</v>
          </cell>
          <cell r="BA51">
            <v>26</v>
          </cell>
          <cell r="BB51">
            <v>24.4</v>
          </cell>
          <cell r="BC51">
            <v>25.3</v>
          </cell>
          <cell r="BD51">
            <v>27</v>
          </cell>
          <cell r="BE51">
            <v>24</v>
          </cell>
          <cell r="BF51">
            <v>26</v>
          </cell>
          <cell r="BG51">
            <v>22.4</v>
          </cell>
          <cell r="BH51">
            <v>22.3</v>
          </cell>
          <cell r="BI51">
            <v>25.950000000000003</v>
          </cell>
          <cell r="BJ51">
            <v>21.434615384615384</v>
          </cell>
          <cell r="BK51">
            <v>24.511538461538461</v>
          </cell>
          <cell r="BL51">
            <v>25.62307692307693</v>
          </cell>
          <cell r="BM51">
            <v>24.700000000000003</v>
          </cell>
          <cell r="BN51">
            <v>24.884615384615383</v>
          </cell>
          <cell r="BO51">
            <v>25.611538461538466</v>
          </cell>
          <cell r="BP51">
            <v>26.550000000000004</v>
          </cell>
          <cell r="BQ51">
            <v>24.565384615384623</v>
          </cell>
          <cell r="BR51">
            <v>26.288461538461533</v>
          </cell>
          <cell r="BS51">
            <v>22.946153846153841</v>
          </cell>
          <cell r="BT51">
            <v>22.699999999999996</v>
          </cell>
          <cell r="BU51">
            <v>25.96153846153846</v>
          </cell>
          <cell r="BV51">
            <v>23.938461538461539</v>
          </cell>
          <cell r="BW51">
            <v>22.907692307692308</v>
          </cell>
          <cell r="BX51">
            <v>23.623076923076926</v>
          </cell>
          <cell r="BY51">
            <v>25.623076923076926</v>
          </cell>
          <cell r="BZ51">
            <v>22.011538461538468</v>
          </cell>
          <cell r="CA51">
            <v>24.557692307692314</v>
          </cell>
          <cell r="CB51">
            <v>25.907692307692308</v>
          </cell>
          <cell r="CC51">
            <v>25.54615384615385</v>
          </cell>
          <cell r="CD51">
            <v>26.58461538461539</v>
          </cell>
          <cell r="CE51">
            <v>22.976923076923079</v>
          </cell>
          <cell r="CF51">
            <v>23.923076923076923</v>
          </cell>
        </row>
        <row r="52">
          <cell r="C52" t="str">
            <v>Subcluster Campinas</v>
          </cell>
          <cell r="D52">
            <v>7.6999999999999993</v>
          </cell>
          <cell r="E52">
            <v>23</v>
          </cell>
          <cell r="F52">
            <v>0.69999999999999984</v>
          </cell>
          <cell r="G52">
            <v>0</v>
          </cell>
          <cell r="H52">
            <v>1</v>
          </cell>
          <cell r="I52">
            <v>1</v>
          </cell>
          <cell r="J52">
            <v>1</v>
          </cell>
          <cell r="K52">
            <v>1</v>
          </cell>
          <cell r="L52">
            <v>1</v>
          </cell>
          <cell r="M52">
            <v>0.69999999999999984</v>
          </cell>
          <cell r="N52">
            <v>0.3</v>
          </cell>
          <cell r="O52">
            <v>1</v>
          </cell>
          <cell r="P52">
            <v>1</v>
          </cell>
          <cell r="Q52">
            <v>1</v>
          </cell>
          <cell r="R52">
            <v>1</v>
          </cell>
          <cell r="S52">
            <v>1</v>
          </cell>
          <cell r="T52">
            <v>0</v>
          </cell>
          <cell r="U52">
            <v>0.3</v>
          </cell>
          <cell r="V52">
            <v>1</v>
          </cell>
          <cell r="W52">
            <v>1</v>
          </cell>
          <cell r="X52">
            <v>1</v>
          </cell>
          <cell r="Y52">
            <v>0</v>
          </cell>
          <cell r="Z52">
            <v>1</v>
          </cell>
          <cell r="AA52">
            <v>0.69999999999999984</v>
          </cell>
          <cell r="AB52">
            <v>0.3</v>
          </cell>
          <cell r="AC52">
            <v>1</v>
          </cell>
          <cell r="AD52">
            <v>1</v>
          </cell>
          <cell r="AE52">
            <v>1</v>
          </cell>
          <cell r="AF52">
            <v>1</v>
          </cell>
          <cell r="AG52">
            <v>1</v>
          </cell>
          <cell r="AH52">
            <v>0.69999999999999984</v>
          </cell>
          <cell r="AI52">
            <v>0.3</v>
          </cell>
          <cell r="AJ52">
            <v>0</v>
          </cell>
          <cell r="AK52">
            <v>25.3</v>
          </cell>
          <cell r="AL52">
            <v>24</v>
          </cell>
          <cell r="AM52">
            <v>25</v>
          </cell>
          <cell r="AN52">
            <v>23.7</v>
          </cell>
          <cell r="AO52">
            <v>26</v>
          </cell>
          <cell r="AP52">
            <v>25</v>
          </cell>
          <cell r="AQ52">
            <v>25.3</v>
          </cell>
          <cell r="AR52">
            <v>27</v>
          </cell>
          <cell r="AS52">
            <v>25</v>
          </cell>
          <cell r="AT52">
            <v>25</v>
          </cell>
          <cell r="AU52">
            <v>23.7</v>
          </cell>
          <cell r="AV52">
            <v>25</v>
          </cell>
          <cell r="AW52">
            <v>24.6</v>
          </cell>
          <cell r="AX52">
            <v>22.7</v>
          </cell>
          <cell r="AY52">
            <v>26.7</v>
          </cell>
          <cell r="AZ52">
            <v>23</v>
          </cell>
          <cell r="BA52">
            <v>26</v>
          </cell>
          <cell r="BB52">
            <v>24.4</v>
          </cell>
          <cell r="BC52">
            <v>25.3</v>
          </cell>
          <cell r="BD52">
            <v>27</v>
          </cell>
          <cell r="BE52">
            <v>24</v>
          </cell>
          <cell r="BF52">
            <v>26</v>
          </cell>
          <cell r="BG52">
            <v>22.4</v>
          </cell>
          <cell r="BH52">
            <v>22.7</v>
          </cell>
          <cell r="BI52">
            <v>25.566666666666666</v>
          </cell>
          <cell r="BJ52">
            <v>21.5</v>
          </cell>
          <cell r="BK52">
            <v>24.7</v>
          </cell>
          <cell r="BL52">
            <v>25.7</v>
          </cell>
          <cell r="BM52">
            <v>24.7</v>
          </cell>
          <cell r="BN52">
            <v>25</v>
          </cell>
          <cell r="BO52">
            <v>25.7</v>
          </cell>
          <cell r="BP52">
            <v>26.7</v>
          </cell>
          <cell r="BQ52">
            <v>24.600000000000005</v>
          </cell>
          <cell r="BR52">
            <v>26.3</v>
          </cell>
          <cell r="BS52">
            <v>23</v>
          </cell>
          <cell r="BT52">
            <v>22.7</v>
          </cell>
          <cell r="BU52">
            <v>25.666666666666668</v>
          </cell>
          <cell r="BV52">
            <v>23.900000000000002</v>
          </cell>
          <cell r="BW52">
            <v>23</v>
          </cell>
          <cell r="BX52">
            <v>23.7</v>
          </cell>
          <cell r="BY52">
            <v>25.366666666666664</v>
          </cell>
          <cell r="BZ52">
            <v>22.100000000000005</v>
          </cell>
          <cell r="CA52">
            <v>24.366666666666664</v>
          </cell>
          <cell r="CB52">
            <v>26</v>
          </cell>
          <cell r="CC52">
            <v>25.7</v>
          </cell>
          <cell r="CD52">
            <v>26.7</v>
          </cell>
          <cell r="CE52">
            <v>23</v>
          </cell>
          <cell r="CF52">
            <v>23.666666666666668</v>
          </cell>
        </row>
        <row r="53">
          <cell r="C53" t="str">
            <v>Campinas</v>
          </cell>
          <cell r="D53">
            <v>7.7</v>
          </cell>
          <cell r="E53">
            <v>23</v>
          </cell>
          <cell r="F53">
            <v>0.7</v>
          </cell>
          <cell r="G53">
            <v>0</v>
          </cell>
          <cell r="H53">
            <v>1</v>
          </cell>
          <cell r="I53">
            <v>1</v>
          </cell>
          <cell r="J53">
            <v>1</v>
          </cell>
          <cell r="K53">
            <v>1</v>
          </cell>
          <cell r="L53">
            <v>1</v>
          </cell>
          <cell r="M53">
            <v>0.7</v>
          </cell>
          <cell r="N53">
            <v>0.3</v>
          </cell>
          <cell r="O53">
            <v>1</v>
          </cell>
          <cell r="P53">
            <v>1</v>
          </cell>
          <cell r="Q53">
            <v>1</v>
          </cell>
          <cell r="R53">
            <v>1</v>
          </cell>
          <cell r="S53">
            <v>1</v>
          </cell>
          <cell r="T53">
            <v>0</v>
          </cell>
          <cell r="U53">
            <v>0.3</v>
          </cell>
          <cell r="V53">
            <v>1</v>
          </cell>
          <cell r="W53">
            <v>1</v>
          </cell>
          <cell r="X53">
            <v>1</v>
          </cell>
          <cell r="Y53">
            <v>0</v>
          </cell>
          <cell r="Z53">
            <v>1</v>
          </cell>
          <cell r="AA53">
            <v>0.7</v>
          </cell>
          <cell r="AB53">
            <v>0.3</v>
          </cell>
          <cell r="AC53">
            <v>1</v>
          </cell>
          <cell r="AD53">
            <v>1</v>
          </cell>
          <cell r="AE53">
            <v>1</v>
          </cell>
          <cell r="AF53">
            <v>1</v>
          </cell>
          <cell r="AG53">
            <v>1</v>
          </cell>
          <cell r="AH53">
            <v>0.7</v>
          </cell>
          <cell r="AI53">
            <v>0.3</v>
          </cell>
          <cell r="AJ53">
            <v>0</v>
          </cell>
          <cell r="AK53">
            <v>25.3</v>
          </cell>
          <cell r="AL53">
            <v>24</v>
          </cell>
          <cell r="AM53">
            <v>25</v>
          </cell>
          <cell r="AN53">
            <v>23.7</v>
          </cell>
          <cell r="AO53">
            <v>26</v>
          </cell>
          <cell r="AP53">
            <v>25</v>
          </cell>
          <cell r="AQ53">
            <v>25.3</v>
          </cell>
          <cell r="AR53">
            <v>27</v>
          </cell>
          <cell r="AS53">
            <v>25</v>
          </cell>
          <cell r="AT53">
            <v>25</v>
          </cell>
          <cell r="AU53">
            <v>23.7</v>
          </cell>
          <cell r="AV53">
            <v>25</v>
          </cell>
          <cell r="AW53">
            <v>24.6</v>
          </cell>
          <cell r="AX53">
            <v>22.7</v>
          </cell>
          <cell r="AY53">
            <v>26.7</v>
          </cell>
          <cell r="AZ53">
            <v>23</v>
          </cell>
          <cell r="BA53">
            <v>26</v>
          </cell>
          <cell r="BB53">
            <v>24.4</v>
          </cell>
          <cell r="BC53">
            <v>25.3</v>
          </cell>
          <cell r="BD53">
            <v>27</v>
          </cell>
          <cell r="BE53">
            <v>24</v>
          </cell>
          <cell r="BF53">
            <v>26</v>
          </cell>
          <cell r="BG53">
            <v>22.4</v>
          </cell>
          <cell r="BH53">
            <v>23</v>
          </cell>
          <cell r="BI53">
            <v>26</v>
          </cell>
          <cell r="BJ53">
            <v>21.5</v>
          </cell>
          <cell r="BK53">
            <v>24.7</v>
          </cell>
          <cell r="BL53">
            <v>25.7</v>
          </cell>
          <cell r="BM53">
            <v>24.7</v>
          </cell>
          <cell r="BN53">
            <v>25</v>
          </cell>
          <cell r="BO53">
            <v>25.7</v>
          </cell>
          <cell r="BP53">
            <v>26.7</v>
          </cell>
          <cell r="BQ53">
            <v>24.6</v>
          </cell>
          <cell r="BR53">
            <v>26.3</v>
          </cell>
          <cell r="BS53">
            <v>23</v>
          </cell>
          <cell r="BT53">
            <v>22.7</v>
          </cell>
          <cell r="BU53">
            <v>26</v>
          </cell>
          <cell r="BV53">
            <v>24</v>
          </cell>
          <cell r="BW53">
            <v>23</v>
          </cell>
          <cell r="BX53">
            <v>23.7</v>
          </cell>
          <cell r="BY53">
            <v>25.7</v>
          </cell>
          <cell r="BZ53">
            <v>22.1</v>
          </cell>
          <cell r="CA53">
            <v>23.7</v>
          </cell>
          <cell r="CB53">
            <v>26</v>
          </cell>
          <cell r="CC53">
            <v>25.7</v>
          </cell>
          <cell r="CD53">
            <v>26.7</v>
          </cell>
          <cell r="CE53">
            <v>23</v>
          </cell>
          <cell r="CF53">
            <v>23</v>
          </cell>
        </row>
        <row r="54">
          <cell r="C54" t="str">
            <v>Indaiatuba</v>
          </cell>
          <cell r="D54">
            <v>7.7</v>
          </cell>
          <cell r="E54">
            <v>23</v>
          </cell>
          <cell r="F54">
            <v>0.7</v>
          </cell>
          <cell r="G54">
            <v>0</v>
          </cell>
          <cell r="H54">
            <v>1</v>
          </cell>
          <cell r="I54">
            <v>1</v>
          </cell>
          <cell r="J54">
            <v>1</v>
          </cell>
          <cell r="K54">
            <v>1</v>
          </cell>
          <cell r="L54">
            <v>1</v>
          </cell>
          <cell r="M54">
            <v>0.7</v>
          </cell>
          <cell r="N54">
            <v>0.3</v>
          </cell>
          <cell r="O54">
            <v>1</v>
          </cell>
          <cell r="P54">
            <v>1</v>
          </cell>
          <cell r="Q54">
            <v>1</v>
          </cell>
          <cell r="R54">
            <v>1</v>
          </cell>
          <cell r="S54">
            <v>1</v>
          </cell>
          <cell r="T54">
            <v>0</v>
          </cell>
          <cell r="U54">
            <v>0.3</v>
          </cell>
          <cell r="V54">
            <v>1</v>
          </cell>
          <cell r="W54">
            <v>1</v>
          </cell>
          <cell r="X54">
            <v>1</v>
          </cell>
          <cell r="Y54">
            <v>0</v>
          </cell>
          <cell r="Z54">
            <v>1</v>
          </cell>
          <cell r="AA54">
            <v>0.7</v>
          </cell>
          <cell r="AB54">
            <v>0.3</v>
          </cell>
          <cell r="AC54">
            <v>1</v>
          </cell>
          <cell r="AD54">
            <v>1</v>
          </cell>
          <cell r="AE54">
            <v>1</v>
          </cell>
          <cell r="AF54">
            <v>1</v>
          </cell>
          <cell r="AG54">
            <v>1</v>
          </cell>
          <cell r="AH54">
            <v>0.7</v>
          </cell>
          <cell r="AI54">
            <v>0.3</v>
          </cell>
          <cell r="AJ54">
            <v>0</v>
          </cell>
          <cell r="AK54">
            <v>25.3</v>
          </cell>
          <cell r="AL54">
            <v>24</v>
          </cell>
          <cell r="AM54">
            <v>25</v>
          </cell>
          <cell r="AN54">
            <v>23.7</v>
          </cell>
          <cell r="AO54">
            <v>26</v>
          </cell>
          <cell r="AP54">
            <v>25</v>
          </cell>
          <cell r="AQ54">
            <v>24.966666666666669</v>
          </cell>
          <cell r="AR54">
            <v>27</v>
          </cell>
          <cell r="AS54">
            <v>25</v>
          </cell>
          <cell r="AT54">
            <v>25</v>
          </cell>
          <cell r="AU54">
            <v>23.7</v>
          </cell>
          <cell r="AV54">
            <v>25</v>
          </cell>
          <cell r="AW54">
            <v>24.600000000000005</v>
          </cell>
          <cell r="AX54">
            <v>22.7</v>
          </cell>
          <cell r="AY54">
            <v>26.7</v>
          </cell>
          <cell r="AZ54">
            <v>22.566666666666666</v>
          </cell>
          <cell r="BA54">
            <v>26</v>
          </cell>
          <cell r="BB54">
            <v>24.399999999999995</v>
          </cell>
          <cell r="BC54">
            <v>24.966666666666669</v>
          </cell>
          <cell r="BD54">
            <v>27</v>
          </cell>
          <cell r="BE54">
            <v>24</v>
          </cell>
          <cell r="BF54">
            <v>26</v>
          </cell>
          <cell r="BG54">
            <v>22.399999999999995</v>
          </cell>
          <cell r="BH54">
            <v>22.766666666666666</v>
          </cell>
          <cell r="BI54">
            <v>25</v>
          </cell>
          <cell r="BJ54">
            <v>21.5</v>
          </cell>
          <cell r="BK54">
            <v>24.7</v>
          </cell>
          <cell r="BL54">
            <v>25.7</v>
          </cell>
          <cell r="BM54">
            <v>24.7</v>
          </cell>
          <cell r="BN54">
            <v>25</v>
          </cell>
          <cell r="BO54">
            <v>25.7</v>
          </cell>
          <cell r="BP54">
            <v>26.7</v>
          </cell>
          <cell r="BQ54">
            <v>24.6</v>
          </cell>
          <cell r="BR54">
            <v>26.3</v>
          </cell>
          <cell r="BS54">
            <v>23</v>
          </cell>
          <cell r="BT54">
            <v>22.7</v>
          </cell>
          <cell r="BU54">
            <v>26</v>
          </cell>
          <cell r="BV54">
            <v>23.7</v>
          </cell>
          <cell r="BW54">
            <v>23</v>
          </cell>
          <cell r="BX54">
            <v>23.7</v>
          </cell>
          <cell r="BY54">
            <v>25.7</v>
          </cell>
          <cell r="BZ54">
            <v>22.1</v>
          </cell>
          <cell r="CA54">
            <v>24.7</v>
          </cell>
          <cell r="CB54">
            <v>26</v>
          </cell>
          <cell r="CC54">
            <v>25.7</v>
          </cell>
          <cell r="CD54">
            <v>26.7</v>
          </cell>
          <cell r="CE54">
            <v>23</v>
          </cell>
          <cell r="CF54">
            <v>24</v>
          </cell>
        </row>
        <row r="55">
          <cell r="C55" t="str">
            <v>Valinhos</v>
          </cell>
          <cell r="D55">
            <v>7.7</v>
          </cell>
          <cell r="E55">
            <v>23</v>
          </cell>
          <cell r="F55">
            <v>0.7</v>
          </cell>
          <cell r="G55">
            <v>0</v>
          </cell>
          <cell r="H55">
            <v>1</v>
          </cell>
          <cell r="I55">
            <v>1</v>
          </cell>
          <cell r="J55">
            <v>1</v>
          </cell>
          <cell r="K55">
            <v>1</v>
          </cell>
          <cell r="L55">
            <v>1</v>
          </cell>
          <cell r="M55">
            <v>0.7</v>
          </cell>
          <cell r="N55">
            <v>0.3</v>
          </cell>
          <cell r="O55">
            <v>1</v>
          </cell>
          <cell r="P55">
            <v>1</v>
          </cell>
          <cell r="Q55">
            <v>1</v>
          </cell>
          <cell r="R55">
            <v>1</v>
          </cell>
          <cell r="S55">
            <v>1</v>
          </cell>
          <cell r="T55">
            <v>0</v>
          </cell>
          <cell r="U55">
            <v>0.3</v>
          </cell>
          <cell r="V55">
            <v>1</v>
          </cell>
          <cell r="W55">
            <v>1</v>
          </cell>
          <cell r="X55">
            <v>1</v>
          </cell>
          <cell r="Y55">
            <v>0</v>
          </cell>
          <cell r="Z55">
            <v>1</v>
          </cell>
          <cell r="AA55">
            <v>0.7</v>
          </cell>
          <cell r="AB55">
            <v>0.3</v>
          </cell>
          <cell r="AC55">
            <v>1</v>
          </cell>
          <cell r="AD55">
            <v>1</v>
          </cell>
          <cell r="AE55">
            <v>1</v>
          </cell>
          <cell r="AF55">
            <v>1</v>
          </cell>
          <cell r="AG55">
            <v>1</v>
          </cell>
          <cell r="AH55">
            <v>0.7</v>
          </cell>
          <cell r="AI55">
            <v>0.3</v>
          </cell>
          <cell r="AJ55">
            <v>0</v>
          </cell>
          <cell r="AK55">
            <v>25.3</v>
          </cell>
          <cell r="AL55">
            <v>24</v>
          </cell>
          <cell r="AM55">
            <v>25</v>
          </cell>
          <cell r="AN55">
            <v>23.7</v>
          </cell>
          <cell r="AO55">
            <v>26</v>
          </cell>
          <cell r="AP55">
            <v>25</v>
          </cell>
          <cell r="AQ55">
            <v>24.3</v>
          </cell>
          <cell r="AR55">
            <v>27</v>
          </cell>
          <cell r="AS55">
            <v>25</v>
          </cell>
          <cell r="AT55">
            <v>25</v>
          </cell>
          <cell r="AU55">
            <v>23.7</v>
          </cell>
          <cell r="AV55">
            <v>25</v>
          </cell>
          <cell r="AW55">
            <v>24.6</v>
          </cell>
          <cell r="AX55">
            <v>22.7</v>
          </cell>
          <cell r="AY55">
            <v>26.7</v>
          </cell>
          <cell r="AZ55">
            <v>23</v>
          </cell>
          <cell r="BA55">
            <v>26</v>
          </cell>
          <cell r="BB55">
            <v>24.4</v>
          </cell>
          <cell r="BC55">
            <v>24.3</v>
          </cell>
          <cell r="BD55">
            <v>27</v>
          </cell>
          <cell r="BE55">
            <v>24</v>
          </cell>
          <cell r="BF55">
            <v>26</v>
          </cell>
          <cell r="BG55">
            <v>22.4</v>
          </cell>
          <cell r="BH55">
            <v>23</v>
          </cell>
          <cell r="BI55">
            <v>25.7</v>
          </cell>
          <cell r="BJ55">
            <v>21.5</v>
          </cell>
          <cell r="BK55">
            <v>24.7</v>
          </cell>
          <cell r="BL55">
            <v>25.7</v>
          </cell>
          <cell r="BM55">
            <v>24.7</v>
          </cell>
          <cell r="BN55">
            <v>25</v>
          </cell>
          <cell r="BO55">
            <v>25.7</v>
          </cell>
          <cell r="BP55">
            <v>26.7</v>
          </cell>
          <cell r="BQ55">
            <v>24.6</v>
          </cell>
          <cell r="BR55">
            <v>26.3</v>
          </cell>
          <cell r="BS55">
            <v>23</v>
          </cell>
          <cell r="BT55">
            <v>22.7</v>
          </cell>
          <cell r="BU55">
            <v>25</v>
          </cell>
          <cell r="BV55">
            <v>24</v>
          </cell>
          <cell r="BW55">
            <v>23</v>
          </cell>
          <cell r="BX55">
            <v>23.7</v>
          </cell>
          <cell r="BY55">
            <v>24.7</v>
          </cell>
          <cell r="BZ55">
            <v>22.1</v>
          </cell>
          <cell r="CA55">
            <v>24.7</v>
          </cell>
          <cell r="CB55">
            <v>26</v>
          </cell>
          <cell r="CC55">
            <v>25.7</v>
          </cell>
          <cell r="CD55">
            <v>26.7</v>
          </cell>
          <cell r="CE55">
            <v>23</v>
          </cell>
          <cell r="CF55">
            <v>24</v>
          </cell>
        </row>
        <row r="56">
          <cell r="C56" t="str">
            <v>SubCluster Americana</v>
          </cell>
          <cell r="D56">
            <v>7.7</v>
          </cell>
          <cell r="E56">
            <v>23</v>
          </cell>
          <cell r="F56">
            <v>0.7</v>
          </cell>
          <cell r="G56">
            <v>0</v>
          </cell>
          <cell r="H56">
            <v>1</v>
          </cell>
          <cell r="I56">
            <v>1</v>
          </cell>
          <cell r="J56">
            <v>1</v>
          </cell>
          <cell r="K56">
            <v>1</v>
          </cell>
          <cell r="L56">
            <v>1</v>
          </cell>
          <cell r="M56">
            <v>0.7</v>
          </cell>
          <cell r="N56">
            <v>0.3</v>
          </cell>
          <cell r="O56">
            <v>1</v>
          </cell>
          <cell r="P56">
            <v>1</v>
          </cell>
          <cell r="Q56">
            <v>1</v>
          </cell>
          <cell r="R56">
            <v>1</v>
          </cell>
          <cell r="S56">
            <v>1</v>
          </cell>
          <cell r="T56">
            <v>0</v>
          </cell>
          <cell r="U56">
            <v>0.3</v>
          </cell>
          <cell r="V56">
            <v>1</v>
          </cell>
          <cell r="W56">
            <v>1</v>
          </cell>
          <cell r="X56">
            <v>1</v>
          </cell>
          <cell r="Y56">
            <v>0</v>
          </cell>
          <cell r="Z56">
            <v>1</v>
          </cell>
          <cell r="AA56">
            <v>0.7</v>
          </cell>
          <cell r="AB56">
            <v>0.3</v>
          </cell>
          <cell r="AC56">
            <v>1</v>
          </cell>
          <cell r="AD56">
            <v>1</v>
          </cell>
          <cell r="AE56">
            <v>1</v>
          </cell>
          <cell r="AF56">
            <v>1</v>
          </cell>
          <cell r="AG56">
            <v>1</v>
          </cell>
          <cell r="AH56">
            <v>0.7</v>
          </cell>
          <cell r="AI56">
            <v>0.3</v>
          </cell>
          <cell r="AJ56">
            <v>0</v>
          </cell>
          <cell r="AK56">
            <v>25.3</v>
          </cell>
          <cell r="AL56">
            <v>24</v>
          </cell>
          <cell r="AM56">
            <v>25</v>
          </cell>
          <cell r="AN56">
            <v>23.7</v>
          </cell>
          <cell r="AO56">
            <v>26</v>
          </cell>
          <cell r="AP56">
            <v>25</v>
          </cell>
          <cell r="AQ56">
            <v>25.3</v>
          </cell>
          <cell r="AR56">
            <v>27</v>
          </cell>
          <cell r="AS56">
            <v>25</v>
          </cell>
          <cell r="AT56">
            <v>25</v>
          </cell>
          <cell r="AU56">
            <v>23.7</v>
          </cell>
          <cell r="AV56">
            <v>25</v>
          </cell>
          <cell r="AW56">
            <v>24.6</v>
          </cell>
          <cell r="AX56">
            <v>22.7</v>
          </cell>
          <cell r="AY56">
            <v>26.7</v>
          </cell>
          <cell r="AZ56">
            <v>21.7</v>
          </cell>
          <cell r="BA56">
            <v>26</v>
          </cell>
          <cell r="BB56">
            <v>24.4</v>
          </cell>
          <cell r="BC56">
            <v>25.3</v>
          </cell>
          <cell r="BD56">
            <v>27</v>
          </cell>
          <cell r="BE56">
            <v>24</v>
          </cell>
          <cell r="BF56">
            <v>26</v>
          </cell>
          <cell r="BG56">
            <v>22.4</v>
          </cell>
          <cell r="BH56">
            <v>22.3</v>
          </cell>
          <cell r="BI56">
            <v>26</v>
          </cell>
          <cell r="BJ56">
            <v>21.5</v>
          </cell>
          <cell r="BK56">
            <v>24.7</v>
          </cell>
          <cell r="BL56">
            <v>25.7</v>
          </cell>
          <cell r="BM56">
            <v>24.7</v>
          </cell>
          <cell r="BN56">
            <v>25</v>
          </cell>
          <cell r="BO56">
            <v>25.7</v>
          </cell>
          <cell r="BP56">
            <v>26.7</v>
          </cell>
          <cell r="BQ56">
            <v>24.6</v>
          </cell>
          <cell r="BR56">
            <v>26.3</v>
          </cell>
          <cell r="BS56">
            <v>23</v>
          </cell>
          <cell r="BT56">
            <v>22.7</v>
          </cell>
          <cell r="BU56">
            <v>26</v>
          </cell>
          <cell r="BV56">
            <v>24</v>
          </cell>
          <cell r="BW56">
            <v>23</v>
          </cell>
          <cell r="BX56">
            <v>23.7</v>
          </cell>
          <cell r="BY56">
            <v>25.45</v>
          </cell>
          <cell r="BZ56">
            <v>22.1</v>
          </cell>
          <cell r="CA56">
            <v>24.524999999999999</v>
          </cell>
          <cell r="CB56">
            <v>25.75</v>
          </cell>
          <cell r="CC56">
            <v>25.7</v>
          </cell>
          <cell r="CD56">
            <v>26.7</v>
          </cell>
          <cell r="CE56">
            <v>23</v>
          </cell>
          <cell r="CF56">
            <v>23.75</v>
          </cell>
        </row>
        <row r="57">
          <cell r="C57" t="str">
            <v>Americana</v>
          </cell>
          <cell r="D57">
            <v>7.7</v>
          </cell>
          <cell r="E57">
            <v>23</v>
          </cell>
          <cell r="F57">
            <v>0.7</v>
          </cell>
          <cell r="G57">
            <v>0</v>
          </cell>
          <cell r="H57">
            <v>1</v>
          </cell>
          <cell r="I57">
            <v>1</v>
          </cell>
          <cell r="J57">
            <v>1</v>
          </cell>
          <cell r="K57">
            <v>1</v>
          </cell>
          <cell r="L57">
            <v>1</v>
          </cell>
          <cell r="M57">
            <v>0.7</v>
          </cell>
          <cell r="N57">
            <v>0.3</v>
          </cell>
          <cell r="O57">
            <v>1</v>
          </cell>
          <cell r="P57">
            <v>1</v>
          </cell>
          <cell r="Q57">
            <v>1</v>
          </cell>
          <cell r="R57">
            <v>1</v>
          </cell>
          <cell r="S57">
            <v>1</v>
          </cell>
          <cell r="T57">
            <v>0</v>
          </cell>
          <cell r="U57">
            <v>0.3</v>
          </cell>
          <cell r="V57">
            <v>1</v>
          </cell>
          <cell r="W57">
            <v>1</v>
          </cell>
          <cell r="X57">
            <v>1</v>
          </cell>
          <cell r="Y57">
            <v>0</v>
          </cell>
          <cell r="Z57">
            <v>1</v>
          </cell>
          <cell r="AA57">
            <v>0.7</v>
          </cell>
          <cell r="AB57">
            <v>0.3</v>
          </cell>
          <cell r="AC57">
            <v>1</v>
          </cell>
          <cell r="AD57">
            <v>1</v>
          </cell>
          <cell r="AE57">
            <v>1</v>
          </cell>
          <cell r="AF57">
            <v>1</v>
          </cell>
          <cell r="AG57">
            <v>1</v>
          </cell>
          <cell r="AH57">
            <v>0.7</v>
          </cell>
          <cell r="AI57">
            <v>0.3</v>
          </cell>
          <cell r="AJ57">
            <v>0</v>
          </cell>
          <cell r="AK57">
            <v>25.3</v>
          </cell>
          <cell r="AL57">
            <v>24</v>
          </cell>
          <cell r="AM57">
            <v>25</v>
          </cell>
          <cell r="AN57">
            <v>23.7</v>
          </cell>
          <cell r="AO57">
            <v>26</v>
          </cell>
          <cell r="AP57">
            <v>25</v>
          </cell>
          <cell r="AQ57">
            <v>25.3</v>
          </cell>
          <cell r="AR57">
            <v>27</v>
          </cell>
          <cell r="AS57">
            <v>25</v>
          </cell>
          <cell r="AT57">
            <v>25</v>
          </cell>
          <cell r="AU57">
            <v>23.7</v>
          </cell>
          <cell r="AV57">
            <v>25</v>
          </cell>
          <cell r="AW57">
            <v>24.6</v>
          </cell>
          <cell r="AX57">
            <v>22.7</v>
          </cell>
          <cell r="AY57">
            <v>26.7</v>
          </cell>
          <cell r="AZ57">
            <v>23</v>
          </cell>
          <cell r="BA57">
            <v>26</v>
          </cell>
          <cell r="BB57">
            <v>24.4</v>
          </cell>
          <cell r="BC57">
            <v>25.3</v>
          </cell>
          <cell r="BD57">
            <v>27</v>
          </cell>
          <cell r="BE57">
            <v>24</v>
          </cell>
          <cell r="BF57">
            <v>26</v>
          </cell>
          <cell r="BG57">
            <v>22.4</v>
          </cell>
          <cell r="BH57">
            <v>23</v>
          </cell>
          <cell r="BI57">
            <v>26</v>
          </cell>
          <cell r="BJ57">
            <v>21.5</v>
          </cell>
          <cell r="BK57">
            <v>24.7</v>
          </cell>
          <cell r="BL57">
            <v>25.7</v>
          </cell>
          <cell r="BM57">
            <v>24.7</v>
          </cell>
          <cell r="BN57">
            <v>25</v>
          </cell>
          <cell r="BO57">
            <v>25.7</v>
          </cell>
          <cell r="BP57">
            <v>26.7</v>
          </cell>
          <cell r="BQ57">
            <v>24.6</v>
          </cell>
          <cell r="BR57">
            <v>26.3</v>
          </cell>
          <cell r="BS57">
            <v>23</v>
          </cell>
          <cell r="BT57">
            <v>22.7</v>
          </cell>
          <cell r="BU57">
            <v>26</v>
          </cell>
          <cell r="BV57">
            <v>24</v>
          </cell>
          <cell r="BW57">
            <v>23</v>
          </cell>
          <cell r="BX57">
            <v>23.7</v>
          </cell>
          <cell r="BY57">
            <v>25.7</v>
          </cell>
          <cell r="BZ57">
            <v>22.1</v>
          </cell>
          <cell r="CA57">
            <v>24.7</v>
          </cell>
          <cell r="CB57">
            <v>25</v>
          </cell>
          <cell r="CC57">
            <v>25.7</v>
          </cell>
          <cell r="CD57">
            <v>26.7</v>
          </cell>
          <cell r="CE57">
            <v>23</v>
          </cell>
          <cell r="CF57">
            <v>24</v>
          </cell>
        </row>
        <row r="58">
          <cell r="C58" t="str">
            <v>Santa Bárbara d Oeste</v>
          </cell>
          <cell r="D58">
            <v>7.7</v>
          </cell>
          <cell r="E58">
            <v>23</v>
          </cell>
          <cell r="F58">
            <v>0.7</v>
          </cell>
          <cell r="G58">
            <v>0</v>
          </cell>
          <cell r="H58">
            <v>1</v>
          </cell>
          <cell r="I58">
            <v>1</v>
          </cell>
          <cell r="J58">
            <v>1</v>
          </cell>
          <cell r="K58">
            <v>1</v>
          </cell>
          <cell r="L58">
            <v>1</v>
          </cell>
          <cell r="M58">
            <v>0.7</v>
          </cell>
          <cell r="N58">
            <v>0.3</v>
          </cell>
          <cell r="O58">
            <v>1</v>
          </cell>
          <cell r="P58">
            <v>1</v>
          </cell>
          <cell r="Q58">
            <v>1</v>
          </cell>
          <cell r="R58">
            <v>1</v>
          </cell>
          <cell r="S58">
            <v>1</v>
          </cell>
          <cell r="T58">
            <v>0</v>
          </cell>
          <cell r="U58">
            <v>0.3</v>
          </cell>
          <cell r="V58">
            <v>1</v>
          </cell>
          <cell r="W58">
            <v>1</v>
          </cell>
          <cell r="X58">
            <v>1</v>
          </cell>
          <cell r="Y58">
            <v>0</v>
          </cell>
          <cell r="Z58">
            <v>1</v>
          </cell>
          <cell r="AA58">
            <v>0.7</v>
          </cell>
          <cell r="AB58">
            <v>0.3</v>
          </cell>
          <cell r="AC58">
            <v>1</v>
          </cell>
          <cell r="AD58">
            <v>1</v>
          </cell>
          <cell r="AE58">
            <v>1</v>
          </cell>
          <cell r="AF58">
            <v>1</v>
          </cell>
          <cell r="AG58">
            <v>1</v>
          </cell>
          <cell r="AH58">
            <v>0.7</v>
          </cell>
          <cell r="AI58">
            <v>0.3</v>
          </cell>
          <cell r="AJ58">
            <v>0</v>
          </cell>
          <cell r="AK58">
            <v>25.3</v>
          </cell>
          <cell r="AL58">
            <v>24</v>
          </cell>
          <cell r="AM58">
            <v>25</v>
          </cell>
          <cell r="AN58">
            <v>23.7</v>
          </cell>
          <cell r="AO58">
            <v>26</v>
          </cell>
          <cell r="AP58">
            <v>25</v>
          </cell>
          <cell r="AQ58">
            <v>25.3</v>
          </cell>
          <cell r="AR58">
            <v>27</v>
          </cell>
          <cell r="AS58">
            <v>25</v>
          </cell>
          <cell r="AT58">
            <v>25</v>
          </cell>
          <cell r="AU58">
            <v>23.7</v>
          </cell>
          <cell r="AV58">
            <v>24.666666666666668</v>
          </cell>
          <cell r="AW58">
            <v>24.600000000000005</v>
          </cell>
          <cell r="AX58">
            <v>22.7</v>
          </cell>
          <cell r="AY58">
            <v>26.7</v>
          </cell>
          <cell r="AZ58">
            <v>23</v>
          </cell>
          <cell r="BA58">
            <v>26</v>
          </cell>
          <cell r="BB58">
            <v>24.399999999999995</v>
          </cell>
          <cell r="BC58">
            <v>25.3</v>
          </cell>
          <cell r="BD58">
            <v>27</v>
          </cell>
          <cell r="BE58">
            <v>24</v>
          </cell>
          <cell r="BF58">
            <v>26</v>
          </cell>
          <cell r="BG58">
            <v>22.399999999999995</v>
          </cell>
          <cell r="BH58">
            <v>23</v>
          </cell>
          <cell r="BI58">
            <v>26</v>
          </cell>
          <cell r="BJ58">
            <v>21.5</v>
          </cell>
          <cell r="BK58">
            <v>24.7</v>
          </cell>
          <cell r="BL58">
            <v>25.7</v>
          </cell>
          <cell r="BM58">
            <v>24.7</v>
          </cell>
          <cell r="BN58">
            <v>25</v>
          </cell>
          <cell r="BO58">
            <v>25.7</v>
          </cell>
          <cell r="BP58">
            <v>26.7</v>
          </cell>
          <cell r="BQ58">
            <v>24.6</v>
          </cell>
          <cell r="BR58">
            <v>26.3</v>
          </cell>
          <cell r="BS58">
            <v>23</v>
          </cell>
          <cell r="BT58">
            <v>22.7</v>
          </cell>
          <cell r="BU58">
            <v>26</v>
          </cell>
          <cell r="BV58">
            <v>24</v>
          </cell>
          <cell r="BW58">
            <v>23</v>
          </cell>
          <cell r="BX58">
            <v>23.7</v>
          </cell>
          <cell r="BY58">
            <v>25.7</v>
          </cell>
          <cell r="BZ58">
            <v>22.1</v>
          </cell>
          <cell r="CA58">
            <v>24.7</v>
          </cell>
          <cell r="CB58">
            <v>26</v>
          </cell>
          <cell r="CC58">
            <v>25.7</v>
          </cell>
          <cell r="CD58">
            <v>26.7</v>
          </cell>
          <cell r="CE58">
            <v>23</v>
          </cell>
          <cell r="CF58">
            <v>23</v>
          </cell>
        </row>
        <row r="59">
          <cell r="C59" t="str">
            <v>Hortolândia</v>
          </cell>
          <cell r="D59">
            <v>7.7</v>
          </cell>
          <cell r="E59">
            <v>23</v>
          </cell>
          <cell r="F59">
            <v>0.7</v>
          </cell>
          <cell r="G59">
            <v>0</v>
          </cell>
          <cell r="H59">
            <v>1</v>
          </cell>
          <cell r="I59">
            <v>1</v>
          </cell>
          <cell r="J59">
            <v>1</v>
          </cell>
          <cell r="K59">
            <v>1</v>
          </cell>
          <cell r="L59">
            <v>1</v>
          </cell>
          <cell r="M59">
            <v>0.7</v>
          </cell>
          <cell r="N59">
            <v>0.3</v>
          </cell>
          <cell r="O59">
            <v>1</v>
          </cell>
          <cell r="P59">
            <v>1</v>
          </cell>
          <cell r="Q59">
            <v>1</v>
          </cell>
          <cell r="R59">
            <v>1</v>
          </cell>
          <cell r="S59">
            <v>1</v>
          </cell>
          <cell r="T59">
            <v>0</v>
          </cell>
          <cell r="U59">
            <v>0.3</v>
          </cell>
          <cell r="V59">
            <v>1</v>
          </cell>
          <cell r="W59">
            <v>1</v>
          </cell>
          <cell r="X59">
            <v>1</v>
          </cell>
          <cell r="Y59">
            <v>0</v>
          </cell>
          <cell r="Z59">
            <v>1</v>
          </cell>
          <cell r="AA59">
            <v>0.7</v>
          </cell>
          <cell r="AB59">
            <v>0.3</v>
          </cell>
          <cell r="AC59">
            <v>1</v>
          </cell>
          <cell r="AD59">
            <v>1</v>
          </cell>
          <cell r="AE59">
            <v>1</v>
          </cell>
          <cell r="AF59">
            <v>1</v>
          </cell>
          <cell r="AG59">
            <v>1</v>
          </cell>
          <cell r="AH59">
            <v>0.7</v>
          </cell>
          <cell r="AI59">
            <v>0.3</v>
          </cell>
          <cell r="AJ59">
            <v>0</v>
          </cell>
          <cell r="AK59">
            <v>25.3</v>
          </cell>
          <cell r="AL59">
            <v>24</v>
          </cell>
          <cell r="AM59">
            <v>25</v>
          </cell>
          <cell r="AN59">
            <v>23.7</v>
          </cell>
          <cell r="AO59">
            <v>26</v>
          </cell>
          <cell r="AP59">
            <v>25</v>
          </cell>
          <cell r="AQ59">
            <v>25.3</v>
          </cell>
          <cell r="AR59">
            <v>27</v>
          </cell>
          <cell r="AS59">
            <v>25</v>
          </cell>
          <cell r="AT59">
            <v>25</v>
          </cell>
          <cell r="AU59">
            <v>23.7</v>
          </cell>
          <cell r="AV59">
            <v>24</v>
          </cell>
          <cell r="AW59">
            <v>24.6</v>
          </cell>
          <cell r="AX59">
            <v>22.7</v>
          </cell>
          <cell r="AY59">
            <v>26.7</v>
          </cell>
          <cell r="AZ59">
            <v>23</v>
          </cell>
          <cell r="BA59">
            <v>26</v>
          </cell>
          <cell r="BB59">
            <v>24.4</v>
          </cell>
          <cell r="BC59">
            <v>25.3</v>
          </cell>
          <cell r="BD59">
            <v>27</v>
          </cell>
          <cell r="BE59">
            <v>24</v>
          </cell>
          <cell r="BF59">
            <v>26</v>
          </cell>
          <cell r="BG59">
            <v>22.4</v>
          </cell>
          <cell r="BH59">
            <v>23</v>
          </cell>
          <cell r="BI59">
            <v>26</v>
          </cell>
          <cell r="BJ59">
            <v>21.5</v>
          </cell>
          <cell r="BK59">
            <v>24.7</v>
          </cell>
          <cell r="BL59">
            <v>25.7</v>
          </cell>
          <cell r="BM59">
            <v>24.7</v>
          </cell>
          <cell r="BN59">
            <v>25</v>
          </cell>
          <cell r="BO59">
            <v>25.7</v>
          </cell>
          <cell r="BP59">
            <v>26.7</v>
          </cell>
          <cell r="BQ59">
            <v>24.6</v>
          </cell>
          <cell r="BR59">
            <v>26.3</v>
          </cell>
          <cell r="BS59">
            <v>23</v>
          </cell>
          <cell r="BT59">
            <v>22.7</v>
          </cell>
          <cell r="BU59">
            <v>26</v>
          </cell>
          <cell r="BV59">
            <v>24</v>
          </cell>
          <cell r="BW59">
            <v>23</v>
          </cell>
          <cell r="BX59">
            <v>23.7</v>
          </cell>
          <cell r="BY59">
            <v>24.7</v>
          </cell>
          <cell r="BZ59">
            <v>22.1</v>
          </cell>
          <cell r="CA59">
            <v>24.7</v>
          </cell>
          <cell r="CB59">
            <v>26</v>
          </cell>
          <cell r="CC59">
            <v>25.7</v>
          </cell>
          <cell r="CD59">
            <v>26.7</v>
          </cell>
          <cell r="CE59">
            <v>23</v>
          </cell>
          <cell r="CF59">
            <v>24</v>
          </cell>
        </row>
        <row r="60">
          <cell r="C60" t="str">
            <v>Sumaré</v>
          </cell>
          <cell r="D60">
            <v>7.7</v>
          </cell>
          <cell r="E60">
            <v>23</v>
          </cell>
          <cell r="F60">
            <v>0.7</v>
          </cell>
          <cell r="G60">
            <v>0</v>
          </cell>
          <cell r="H60">
            <v>1</v>
          </cell>
          <cell r="I60">
            <v>1</v>
          </cell>
          <cell r="J60">
            <v>1</v>
          </cell>
          <cell r="K60">
            <v>1</v>
          </cell>
          <cell r="L60">
            <v>1</v>
          </cell>
          <cell r="M60">
            <v>0.7</v>
          </cell>
          <cell r="N60">
            <v>0.3</v>
          </cell>
          <cell r="O60">
            <v>1</v>
          </cell>
          <cell r="P60">
            <v>1</v>
          </cell>
          <cell r="Q60">
            <v>1</v>
          </cell>
          <cell r="R60">
            <v>1</v>
          </cell>
          <cell r="S60">
            <v>1</v>
          </cell>
          <cell r="T60">
            <v>0</v>
          </cell>
          <cell r="U60">
            <v>0.3</v>
          </cell>
          <cell r="V60">
            <v>1</v>
          </cell>
          <cell r="W60">
            <v>1</v>
          </cell>
          <cell r="X60">
            <v>1</v>
          </cell>
          <cell r="Y60">
            <v>0</v>
          </cell>
          <cell r="Z60">
            <v>1</v>
          </cell>
          <cell r="AA60">
            <v>0.7</v>
          </cell>
          <cell r="AB60">
            <v>0.3</v>
          </cell>
          <cell r="AC60">
            <v>1</v>
          </cell>
          <cell r="AD60">
            <v>1</v>
          </cell>
          <cell r="AE60">
            <v>1</v>
          </cell>
          <cell r="AF60">
            <v>1</v>
          </cell>
          <cell r="AG60">
            <v>1</v>
          </cell>
          <cell r="AH60">
            <v>0.7</v>
          </cell>
          <cell r="AI60">
            <v>0.3</v>
          </cell>
          <cell r="AJ60">
            <v>0</v>
          </cell>
          <cell r="AK60">
            <v>25.3</v>
          </cell>
          <cell r="AL60">
            <v>24</v>
          </cell>
          <cell r="AM60">
            <v>25</v>
          </cell>
          <cell r="AN60">
            <v>23.7</v>
          </cell>
          <cell r="AO60">
            <v>26</v>
          </cell>
          <cell r="AP60">
            <v>25</v>
          </cell>
          <cell r="AQ60">
            <v>25.3</v>
          </cell>
          <cell r="AR60">
            <v>27</v>
          </cell>
          <cell r="AS60">
            <v>25</v>
          </cell>
          <cell r="AT60">
            <v>25</v>
          </cell>
          <cell r="AU60">
            <v>23.7</v>
          </cell>
          <cell r="AV60">
            <v>25</v>
          </cell>
          <cell r="AW60">
            <v>24.6</v>
          </cell>
          <cell r="AX60">
            <v>22.7</v>
          </cell>
          <cell r="AY60">
            <v>26.7</v>
          </cell>
          <cell r="AZ60">
            <v>23</v>
          </cell>
          <cell r="BA60">
            <v>26</v>
          </cell>
          <cell r="BB60">
            <v>24.4</v>
          </cell>
          <cell r="BC60">
            <v>25.3</v>
          </cell>
          <cell r="BD60">
            <v>27</v>
          </cell>
          <cell r="BE60">
            <v>24</v>
          </cell>
          <cell r="BF60">
            <v>26</v>
          </cell>
          <cell r="BG60">
            <v>22.4</v>
          </cell>
          <cell r="BH60">
            <v>23</v>
          </cell>
          <cell r="BI60">
            <v>26</v>
          </cell>
          <cell r="BJ60">
            <v>21.5</v>
          </cell>
          <cell r="BK60">
            <v>24.7</v>
          </cell>
          <cell r="BL60">
            <v>25.7</v>
          </cell>
          <cell r="BM60">
            <v>24.7</v>
          </cell>
          <cell r="BN60">
            <v>25</v>
          </cell>
          <cell r="BO60">
            <v>25.7</v>
          </cell>
          <cell r="BP60">
            <v>26.7</v>
          </cell>
          <cell r="BQ60">
            <v>24.6</v>
          </cell>
          <cell r="BR60">
            <v>26.3</v>
          </cell>
          <cell r="BS60">
            <v>23</v>
          </cell>
          <cell r="BT60">
            <v>22.7</v>
          </cell>
          <cell r="BU60">
            <v>26</v>
          </cell>
          <cell r="BV60">
            <v>24</v>
          </cell>
          <cell r="BW60">
            <v>23</v>
          </cell>
          <cell r="BX60">
            <v>23.7</v>
          </cell>
          <cell r="BY60">
            <v>25.7</v>
          </cell>
          <cell r="BZ60">
            <v>22.1</v>
          </cell>
          <cell r="CA60">
            <v>24</v>
          </cell>
          <cell r="CB60">
            <v>26</v>
          </cell>
          <cell r="CC60">
            <v>25.7</v>
          </cell>
          <cell r="CD60">
            <v>26.7</v>
          </cell>
          <cell r="CE60">
            <v>23</v>
          </cell>
          <cell r="CF60">
            <v>24</v>
          </cell>
        </row>
        <row r="61">
          <cell r="C61" t="str">
            <v>Nova Odessa</v>
          </cell>
          <cell r="D61">
            <v>7.7</v>
          </cell>
          <cell r="E61">
            <v>23</v>
          </cell>
          <cell r="F61">
            <v>0.7</v>
          </cell>
          <cell r="G61">
            <v>0</v>
          </cell>
          <cell r="H61">
            <v>1</v>
          </cell>
          <cell r="I61">
            <v>1</v>
          </cell>
          <cell r="J61">
            <v>1</v>
          </cell>
          <cell r="K61">
            <v>1</v>
          </cell>
          <cell r="L61">
            <v>1</v>
          </cell>
          <cell r="M61">
            <v>0.7</v>
          </cell>
          <cell r="N61">
            <v>0.3</v>
          </cell>
          <cell r="O61">
            <v>1</v>
          </cell>
          <cell r="P61">
            <v>1</v>
          </cell>
          <cell r="Q61">
            <v>1</v>
          </cell>
          <cell r="R61">
            <v>1</v>
          </cell>
          <cell r="S61">
            <v>1</v>
          </cell>
          <cell r="T61">
            <v>0</v>
          </cell>
          <cell r="U61">
            <v>0.3</v>
          </cell>
          <cell r="V61">
            <v>1</v>
          </cell>
          <cell r="W61">
            <v>1</v>
          </cell>
          <cell r="X61">
            <v>1</v>
          </cell>
          <cell r="Y61">
            <v>0</v>
          </cell>
          <cell r="Z61">
            <v>1</v>
          </cell>
          <cell r="AA61">
            <v>0.7</v>
          </cell>
          <cell r="AB61">
            <v>0.3</v>
          </cell>
          <cell r="AC61">
            <v>1</v>
          </cell>
          <cell r="AD61">
            <v>1</v>
          </cell>
          <cell r="AE61">
            <v>1</v>
          </cell>
          <cell r="AF61">
            <v>1</v>
          </cell>
          <cell r="AG61">
            <v>1</v>
          </cell>
          <cell r="AH61">
            <v>0.7</v>
          </cell>
          <cell r="AI61">
            <v>0.3</v>
          </cell>
          <cell r="AJ61">
            <v>0</v>
          </cell>
          <cell r="AK61">
            <v>25.3</v>
          </cell>
          <cell r="AL61">
            <v>24</v>
          </cell>
          <cell r="AM61">
            <v>25</v>
          </cell>
          <cell r="AN61">
            <v>23.7</v>
          </cell>
          <cell r="AO61">
            <v>26</v>
          </cell>
          <cell r="AP61">
            <v>25</v>
          </cell>
          <cell r="AQ61">
            <v>25.3</v>
          </cell>
          <cell r="AR61">
            <v>27</v>
          </cell>
          <cell r="AS61">
            <v>25</v>
          </cell>
          <cell r="AT61">
            <v>25</v>
          </cell>
          <cell r="AU61">
            <v>23.7</v>
          </cell>
          <cell r="AV61">
            <v>25</v>
          </cell>
          <cell r="AW61">
            <v>24.6</v>
          </cell>
          <cell r="AX61">
            <v>22.7</v>
          </cell>
          <cell r="AY61">
            <v>26.7</v>
          </cell>
          <cell r="AZ61">
            <v>23</v>
          </cell>
          <cell r="BA61">
            <v>26</v>
          </cell>
          <cell r="BB61">
            <v>24.4</v>
          </cell>
          <cell r="BC61">
            <v>25.3</v>
          </cell>
          <cell r="BD61">
            <v>27</v>
          </cell>
          <cell r="BE61">
            <v>24</v>
          </cell>
          <cell r="BF61">
            <v>26</v>
          </cell>
          <cell r="BG61">
            <v>22.4</v>
          </cell>
          <cell r="BH61">
            <v>23</v>
          </cell>
          <cell r="BI61">
            <v>26</v>
          </cell>
          <cell r="BJ61">
            <v>21.5</v>
          </cell>
          <cell r="BK61">
            <v>24.7</v>
          </cell>
          <cell r="BL61">
            <v>25.7</v>
          </cell>
          <cell r="BM61">
            <v>24.7</v>
          </cell>
          <cell r="BN61">
            <v>25</v>
          </cell>
          <cell r="BO61">
            <v>25.7</v>
          </cell>
          <cell r="BP61">
            <v>26.7</v>
          </cell>
          <cell r="BQ61">
            <v>24.6</v>
          </cell>
          <cell r="BR61">
            <v>26.3</v>
          </cell>
          <cell r="BS61">
            <v>23</v>
          </cell>
          <cell r="BT61">
            <v>22.7</v>
          </cell>
          <cell r="BU61">
            <v>26</v>
          </cell>
          <cell r="BV61">
            <v>24</v>
          </cell>
          <cell r="BW61">
            <v>23</v>
          </cell>
          <cell r="BX61">
            <v>23.7</v>
          </cell>
          <cell r="BY61">
            <v>25.7</v>
          </cell>
          <cell r="BZ61">
            <v>22.1</v>
          </cell>
          <cell r="CA61">
            <v>24</v>
          </cell>
          <cell r="CB61">
            <v>26</v>
          </cell>
          <cell r="CC61">
            <v>25.7</v>
          </cell>
          <cell r="CD61">
            <v>26.7</v>
          </cell>
          <cell r="CE61">
            <v>23</v>
          </cell>
          <cell r="CF61">
            <v>24</v>
          </cell>
        </row>
        <row r="62">
          <cell r="C62" t="str">
            <v>SubCluster Limeira</v>
          </cell>
          <cell r="D62">
            <v>7.6999999999999993</v>
          </cell>
          <cell r="E62">
            <v>23</v>
          </cell>
          <cell r="F62">
            <v>0.69999999999999984</v>
          </cell>
          <cell r="G62">
            <v>0</v>
          </cell>
          <cell r="H62">
            <v>1</v>
          </cell>
          <cell r="I62">
            <v>1</v>
          </cell>
          <cell r="J62">
            <v>1</v>
          </cell>
          <cell r="K62">
            <v>1</v>
          </cell>
          <cell r="L62">
            <v>1</v>
          </cell>
          <cell r="M62">
            <v>0.69999999999999984</v>
          </cell>
          <cell r="N62">
            <v>0.3</v>
          </cell>
          <cell r="O62">
            <v>1</v>
          </cell>
          <cell r="P62">
            <v>1</v>
          </cell>
          <cell r="Q62">
            <v>1</v>
          </cell>
          <cell r="R62">
            <v>1</v>
          </cell>
          <cell r="S62">
            <v>1</v>
          </cell>
          <cell r="T62">
            <v>0</v>
          </cell>
          <cell r="U62">
            <v>0.3</v>
          </cell>
          <cell r="V62">
            <v>1</v>
          </cell>
          <cell r="W62">
            <v>1</v>
          </cell>
          <cell r="X62">
            <v>1</v>
          </cell>
          <cell r="Y62">
            <v>0</v>
          </cell>
          <cell r="Z62">
            <v>1</v>
          </cell>
          <cell r="AA62">
            <v>0.69999999999999984</v>
          </cell>
          <cell r="AB62">
            <v>0.3</v>
          </cell>
          <cell r="AC62">
            <v>1</v>
          </cell>
          <cell r="AD62">
            <v>1</v>
          </cell>
          <cell r="AE62">
            <v>1</v>
          </cell>
          <cell r="AF62">
            <v>1</v>
          </cell>
          <cell r="AG62">
            <v>1</v>
          </cell>
          <cell r="AH62">
            <v>0.69999999999999984</v>
          </cell>
          <cell r="AI62">
            <v>0.3</v>
          </cell>
          <cell r="AJ62">
            <v>0</v>
          </cell>
          <cell r="AK62">
            <v>25.3</v>
          </cell>
          <cell r="AL62">
            <v>24</v>
          </cell>
          <cell r="AM62">
            <v>25</v>
          </cell>
          <cell r="AN62">
            <v>23.7</v>
          </cell>
          <cell r="AO62">
            <v>26</v>
          </cell>
          <cell r="AP62">
            <v>25</v>
          </cell>
          <cell r="AQ62">
            <v>25.3</v>
          </cell>
          <cell r="AR62">
            <v>27</v>
          </cell>
          <cell r="AS62">
            <v>25</v>
          </cell>
          <cell r="AT62">
            <v>24.5</v>
          </cell>
          <cell r="AU62">
            <v>23.7</v>
          </cell>
          <cell r="AV62">
            <v>25</v>
          </cell>
          <cell r="AW62">
            <v>24.6</v>
          </cell>
          <cell r="AX62">
            <v>22.7</v>
          </cell>
          <cell r="AY62">
            <v>26.7</v>
          </cell>
          <cell r="AZ62">
            <v>23</v>
          </cell>
          <cell r="BA62">
            <v>26</v>
          </cell>
          <cell r="BB62">
            <v>24.4</v>
          </cell>
          <cell r="BC62">
            <v>25.3</v>
          </cell>
          <cell r="BD62">
            <v>27</v>
          </cell>
          <cell r="BE62">
            <v>24</v>
          </cell>
          <cell r="BF62">
            <v>26</v>
          </cell>
          <cell r="BG62">
            <v>22.4</v>
          </cell>
          <cell r="BH62">
            <v>23</v>
          </cell>
          <cell r="BI62">
            <v>26</v>
          </cell>
          <cell r="BJ62">
            <v>21.5</v>
          </cell>
          <cell r="BK62">
            <v>24.7</v>
          </cell>
          <cell r="BL62">
            <v>25.7</v>
          </cell>
          <cell r="BM62">
            <v>24.7</v>
          </cell>
          <cell r="BN62">
            <v>24.666666666666668</v>
          </cell>
          <cell r="BO62">
            <v>25.7</v>
          </cell>
          <cell r="BP62">
            <v>26.266666666666666</v>
          </cell>
          <cell r="BQ62">
            <v>24.5</v>
          </cell>
          <cell r="BR62">
            <v>26.3</v>
          </cell>
          <cell r="BS62">
            <v>23</v>
          </cell>
          <cell r="BT62">
            <v>22.7</v>
          </cell>
          <cell r="BU62">
            <v>26</v>
          </cell>
          <cell r="BV62">
            <v>24</v>
          </cell>
          <cell r="BW62">
            <v>23</v>
          </cell>
          <cell r="BX62">
            <v>23.7</v>
          </cell>
          <cell r="BY62">
            <v>25.7</v>
          </cell>
          <cell r="BZ62">
            <v>21.766666666666669</v>
          </cell>
          <cell r="CA62">
            <v>24.7</v>
          </cell>
          <cell r="CB62">
            <v>25.766666666666666</v>
          </cell>
          <cell r="CC62">
            <v>25.033333333333331</v>
          </cell>
          <cell r="CD62">
            <v>26.7</v>
          </cell>
          <cell r="CE62">
            <v>23</v>
          </cell>
          <cell r="CF62">
            <v>24</v>
          </cell>
        </row>
        <row r="63">
          <cell r="C63" t="str">
            <v>Limeira</v>
          </cell>
          <cell r="D63">
            <v>7.7</v>
          </cell>
          <cell r="E63">
            <v>23</v>
          </cell>
          <cell r="F63">
            <v>0.7</v>
          </cell>
          <cell r="G63">
            <v>0</v>
          </cell>
          <cell r="H63">
            <v>1</v>
          </cell>
          <cell r="I63">
            <v>1</v>
          </cell>
          <cell r="J63">
            <v>1</v>
          </cell>
          <cell r="K63">
            <v>1</v>
          </cell>
          <cell r="L63">
            <v>1</v>
          </cell>
          <cell r="M63">
            <v>0.7</v>
          </cell>
          <cell r="N63">
            <v>0.3</v>
          </cell>
          <cell r="O63">
            <v>1</v>
          </cell>
          <cell r="P63">
            <v>1</v>
          </cell>
          <cell r="Q63">
            <v>1</v>
          </cell>
          <cell r="R63">
            <v>1</v>
          </cell>
          <cell r="S63">
            <v>1</v>
          </cell>
          <cell r="T63">
            <v>0</v>
          </cell>
          <cell r="U63">
            <v>0.3</v>
          </cell>
          <cell r="V63">
            <v>1</v>
          </cell>
          <cell r="W63">
            <v>1</v>
          </cell>
          <cell r="X63">
            <v>1</v>
          </cell>
          <cell r="Y63">
            <v>0</v>
          </cell>
          <cell r="Z63">
            <v>1</v>
          </cell>
          <cell r="AA63">
            <v>0.7</v>
          </cell>
          <cell r="AB63">
            <v>0.3</v>
          </cell>
          <cell r="AC63">
            <v>1</v>
          </cell>
          <cell r="AD63">
            <v>1</v>
          </cell>
          <cell r="AE63">
            <v>1</v>
          </cell>
          <cell r="AF63">
            <v>1</v>
          </cell>
          <cell r="AG63">
            <v>1</v>
          </cell>
          <cell r="AH63">
            <v>0.7</v>
          </cell>
          <cell r="AI63">
            <v>0.3</v>
          </cell>
          <cell r="AJ63">
            <v>0</v>
          </cell>
          <cell r="AK63">
            <v>25.3</v>
          </cell>
          <cell r="AL63">
            <v>24</v>
          </cell>
          <cell r="AM63">
            <v>25</v>
          </cell>
          <cell r="AN63">
            <v>23.7</v>
          </cell>
          <cell r="AO63">
            <v>26</v>
          </cell>
          <cell r="AP63">
            <v>25</v>
          </cell>
          <cell r="AQ63">
            <v>25.3</v>
          </cell>
          <cell r="AR63">
            <v>27</v>
          </cell>
          <cell r="AS63">
            <v>25</v>
          </cell>
          <cell r="AT63">
            <v>24</v>
          </cell>
          <cell r="AU63">
            <v>23.7</v>
          </cell>
          <cell r="AV63">
            <v>25</v>
          </cell>
          <cell r="AW63">
            <v>24.6</v>
          </cell>
          <cell r="AX63">
            <v>22.7</v>
          </cell>
          <cell r="AY63">
            <v>26.7</v>
          </cell>
          <cell r="AZ63">
            <v>23</v>
          </cell>
          <cell r="BA63">
            <v>26</v>
          </cell>
          <cell r="BB63">
            <v>24.4</v>
          </cell>
          <cell r="BC63">
            <v>25.3</v>
          </cell>
          <cell r="BD63">
            <v>27</v>
          </cell>
          <cell r="BE63">
            <v>24</v>
          </cell>
          <cell r="BF63">
            <v>26</v>
          </cell>
          <cell r="BG63">
            <v>22.4</v>
          </cell>
          <cell r="BH63">
            <v>23</v>
          </cell>
          <cell r="BI63">
            <v>26</v>
          </cell>
          <cell r="BJ63">
            <v>21.5</v>
          </cell>
          <cell r="BK63">
            <v>24.7</v>
          </cell>
          <cell r="BL63">
            <v>25.7</v>
          </cell>
          <cell r="BM63">
            <v>24.7</v>
          </cell>
          <cell r="BN63">
            <v>25</v>
          </cell>
          <cell r="BO63">
            <v>25.7</v>
          </cell>
          <cell r="BP63">
            <v>26.7</v>
          </cell>
          <cell r="BQ63">
            <v>24.3</v>
          </cell>
          <cell r="BR63">
            <v>26.3</v>
          </cell>
          <cell r="BS63">
            <v>23</v>
          </cell>
          <cell r="BT63">
            <v>22.7</v>
          </cell>
          <cell r="BU63">
            <v>26</v>
          </cell>
          <cell r="BV63">
            <v>24</v>
          </cell>
          <cell r="BW63">
            <v>23</v>
          </cell>
          <cell r="BX63">
            <v>23.7</v>
          </cell>
          <cell r="BY63">
            <v>25.7</v>
          </cell>
          <cell r="BZ63">
            <v>22.1</v>
          </cell>
          <cell r="CA63">
            <v>24.7</v>
          </cell>
          <cell r="CB63">
            <v>26</v>
          </cell>
          <cell r="CC63">
            <v>24.7</v>
          </cell>
          <cell r="CD63">
            <v>26.7</v>
          </cell>
          <cell r="CE63">
            <v>23</v>
          </cell>
          <cell r="CF63">
            <v>24</v>
          </cell>
        </row>
        <row r="64">
          <cell r="C64" t="str">
            <v>Rio Claro</v>
          </cell>
          <cell r="D64">
            <v>7.7</v>
          </cell>
          <cell r="E64">
            <v>23</v>
          </cell>
          <cell r="F64">
            <v>0.7</v>
          </cell>
          <cell r="G64">
            <v>0</v>
          </cell>
          <cell r="H64">
            <v>1</v>
          </cell>
          <cell r="I64">
            <v>1</v>
          </cell>
          <cell r="J64">
            <v>1</v>
          </cell>
          <cell r="K64">
            <v>1</v>
          </cell>
          <cell r="L64">
            <v>1</v>
          </cell>
          <cell r="M64">
            <v>0.7</v>
          </cell>
          <cell r="N64">
            <v>0.3</v>
          </cell>
          <cell r="O64">
            <v>1</v>
          </cell>
          <cell r="P64">
            <v>1</v>
          </cell>
          <cell r="Q64">
            <v>1</v>
          </cell>
          <cell r="R64">
            <v>1</v>
          </cell>
          <cell r="S64">
            <v>1</v>
          </cell>
          <cell r="T64">
            <v>0</v>
          </cell>
          <cell r="U64">
            <v>0.3</v>
          </cell>
          <cell r="V64">
            <v>1</v>
          </cell>
          <cell r="W64">
            <v>1</v>
          </cell>
          <cell r="X64">
            <v>1</v>
          </cell>
          <cell r="Y64">
            <v>0</v>
          </cell>
          <cell r="Z64">
            <v>1</v>
          </cell>
          <cell r="AA64">
            <v>0.7</v>
          </cell>
          <cell r="AB64">
            <v>0.3</v>
          </cell>
          <cell r="AC64">
            <v>1</v>
          </cell>
          <cell r="AD64">
            <v>1</v>
          </cell>
          <cell r="AE64">
            <v>1</v>
          </cell>
          <cell r="AF64">
            <v>1</v>
          </cell>
          <cell r="AG64">
            <v>1</v>
          </cell>
          <cell r="AH64">
            <v>0.7</v>
          </cell>
          <cell r="AI64">
            <v>0.3</v>
          </cell>
          <cell r="AJ64">
            <v>0</v>
          </cell>
          <cell r="AK64">
            <v>25.3</v>
          </cell>
          <cell r="AL64">
            <v>24</v>
          </cell>
          <cell r="AM64">
            <v>25</v>
          </cell>
          <cell r="AN64">
            <v>23.7</v>
          </cell>
          <cell r="AO64">
            <v>26</v>
          </cell>
          <cell r="AP64">
            <v>25</v>
          </cell>
          <cell r="AQ64">
            <v>25.3</v>
          </cell>
          <cell r="AR64">
            <v>27</v>
          </cell>
          <cell r="AS64">
            <v>25</v>
          </cell>
          <cell r="AT64">
            <v>25</v>
          </cell>
          <cell r="AU64">
            <v>23.7</v>
          </cell>
          <cell r="AV64">
            <v>25</v>
          </cell>
          <cell r="AW64">
            <v>24.6</v>
          </cell>
          <cell r="AX64">
            <v>22.7</v>
          </cell>
          <cell r="AY64">
            <v>26.7</v>
          </cell>
          <cell r="AZ64">
            <v>23</v>
          </cell>
          <cell r="BA64">
            <v>26</v>
          </cell>
          <cell r="BB64">
            <v>24.4</v>
          </cell>
          <cell r="BC64">
            <v>25.3</v>
          </cell>
          <cell r="BD64">
            <v>27</v>
          </cell>
          <cell r="BE64">
            <v>24</v>
          </cell>
          <cell r="BF64">
            <v>26</v>
          </cell>
          <cell r="BG64">
            <v>22.4</v>
          </cell>
          <cell r="BH64">
            <v>23</v>
          </cell>
          <cell r="BI64">
            <v>26</v>
          </cell>
          <cell r="BJ64">
            <v>21.5</v>
          </cell>
          <cell r="BK64">
            <v>24.7</v>
          </cell>
          <cell r="BL64">
            <v>25.7</v>
          </cell>
          <cell r="BM64">
            <v>24.7</v>
          </cell>
          <cell r="BN64">
            <v>24</v>
          </cell>
          <cell r="BO64">
            <v>25.7</v>
          </cell>
          <cell r="BP64">
            <v>26.7</v>
          </cell>
          <cell r="BQ64">
            <v>24.6</v>
          </cell>
          <cell r="BR64">
            <v>26.3</v>
          </cell>
          <cell r="BS64">
            <v>23</v>
          </cell>
          <cell r="BT64">
            <v>22.7</v>
          </cell>
          <cell r="BU64">
            <v>26</v>
          </cell>
          <cell r="BV64">
            <v>24</v>
          </cell>
          <cell r="BW64">
            <v>23</v>
          </cell>
          <cell r="BX64">
            <v>23.7</v>
          </cell>
          <cell r="BY64">
            <v>25.7</v>
          </cell>
          <cell r="BZ64">
            <v>21.1</v>
          </cell>
          <cell r="CA64">
            <v>24.7</v>
          </cell>
          <cell r="CB64">
            <v>26</v>
          </cell>
          <cell r="CC64">
            <v>24.7</v>
          </cell>
          <cell r="CD64">
            <v>26.7</v>
          </cell>
          <cell r="CE64">
            <v>23</v>
          </cell>
          <cell r="CF64">
            <v>24</v>
          </cell>
        </row>
        <row r="65">
          <cell r="C65" t="str">
            <v>Araras</v>
          </cell>
          <cell r="D65">
            <v>7.7</v>
          </cell>
          <cell r="E65">
            <v>23</v>
          </cell>
          <cell r="F65">
            <v>0.7</v>
          </cell>
          <cell r="G65">
            <v>0</v>
          </cell>
          <cell r="H65">
            <v>1</v>
          </cell>
          <cell r="I65">
            <v>1</v>
          </cell>
          <cell r="J65">
            <v>1</v>
          </cell>
          <cell r="K65">
            <v>1</v>
          </cell>
          <cell r="L65">
            <v>1</v>
          </cell>
          <cell r="M65">
            <v>0.7</v>
          </cell>
          <cell r="N65">
            <v>0.3</v>
          </cell>
          <cell r="O65">
            <v>1</v>
          </cell>
          <cell r="P65">
            <v>1</v>
          </cell>
          <cell r="Q65">
            <v>1</v>
          </cell>
          <cell r="R65">
            <v>1</v>
          </cell>
          <cell r="S65">
            <v>1</v>
          </cell>
          <cell r="T65">
            <v>0</v>
          </cell>
          <cell r="U65">
            <v>0.3</v>
          </cell>
          <cell r="V65">
            <v>1</v>
          </cell>
          <cell r="W65">
            <v>1</v>
          </cell>
          <cell r="X65">
            <v>1</v>
          </cell>
          <cell r="Y65">
            <v>0</v>
          </cell>
          <cell r="Z65">
            <v>1</v>
          </cell>
          <cell r="AA65">
            <v>0.7</v>
          </cell>
          <cell r="AB65">
            <v>0.3</v>
          </cell>
          <cell r="AC65">
            <v>1</v>
          </cell>
          <cell r="AD65">
            <v>1</v>
          </cell>
          <cell r="AE65">
            <v>1</v>
          </cell>
          <cell r="AF65">
            <v>1</v>
          </cell>
          <cell r="AG65">
            <v>1</v>
          </cell>
          <cell r="AH65">
            <v>0.7</v>
          </cell>
          <cell r="AI65">
            <v>0.3</v>
          </cell>
          <cell r="AJ65">
            <v>0</v>
          </cell>
          <cell r="AK65">
            <v>25.3</v>
          </cell>
          <cell r="AL65">
            <v>24</v>
          </cell>
          <cell r="AM65">
            <v>25</v>
          </cell>
          <cell r="AN65">
            <v>23.5</v>
          </cell>
          <cell r="AO65">
            <v>26</v>
          </cell>
          <cell r="AP65">
            <v>25</v>
          </cell>
          <cell r="AQ65">
            <v>25.04</v>
          </cell>
          <cell r="AR65">
            <v>26.860000000000003</v>
          </cell>
          <cell r="AS65">
            <v>25</v>
          </cell>
          <cell r="AT65">
            <v>25</v>
          </cell>
          <cell r="AU65">
            <v>23.7</v>
          </cell>
          <cell r="AV65">
            <v>24.740000000000002</v>
          </cell>
          <cell r="AW65">
            <v>24.6</v>
          </cell>
          <cell r="AX65">
            <v>22.7</v>
          </cell>
          <cell r="AY65">
            <v>26.7</v>
          </cell>
          <cell r="AZ65">
            <v>23</v>
          </cell>
          <cell r="BA65">
            <v>26</v>
          </cell>
          <cell r="BB65">
            <v>24.4</v>
          </cell>
          <cell r="BC65">
            <v>25.160000000000004</v>
          </cell>
          <cell r="BD65">
            <v>26.8</v>
          </cell>
          <cell r="BE65">
            <v>24</v>
          </cell>
          <cell r="BF65">
            <v>26</v>
          </cell>
          <cell r="BG65">
            <v>22.4</v>
          </cell>
          <cell r="BH65">
            <v>22.72</v>
          </cell>
          <cell r="BI65">
            <v>26</v>
          </cell>
          <cell r="BJ65">
            <v>21.5</v>
          </cell>
          <cell r="BK65">
            <v>24.7</v>
          </cell>
          <cell r="BL65">
            <v>25.7</v>
          </cell>
          <cell r="BM65">
            <v>24.7</v>
          </cell>
          <cell r="BN65">
            <v>25</v>
          </cell>
          <cell r="BO65">
            <v>25.7</v>
          </cell>
          <cell r="BP65">
            <v>25.4</v>
          </cell>
          <cell r="BQ65">
            <v>24.6</v>
          </cell>
          <cell r="BR65">
            <v>26.3</v>
          </cell>
          <cell r="BS65">
            <v>23</v>
          </cell>
          <cell r="BT65">
            <v>22.7</v>
          </cell>
          <cell r="BU65">
            <v>26</v>
          </cell>
          <cell r="BV65">
            <v>24</v>
          </cell>
          <cell r="BW65">
            <v>23</v>
          </cell>
          <cell r="BX65">
            <v>23.7</v>
          </cell>
          <cell r="BY65">
            <v>25.7</v>
          </cell>
          <cell r="BZ65">
            <v>22.1</v>
          </cell>
          <cell r="CA65">
            <v>24.7</v>
          </cell>
          <cell r="CB65">
            <v>25.3</v>
          </cell>
          <cell r="CC65">
            <v>25.7</v>
          </cell>
          <cell r="CD65">
            <v>26.7</v>
          </cell>
          <cell r="CE65">
            <v>23</v>
          </cell>
          <cell r="CF65">
            <v>24</v>
          </cell>
        </row>
        <row r="66">
          <cell r="C66" t="str">
            <v>SubCluster Bragança Paulista</v>
          </cell>
          <cell r="D66">
            <v>7.7</v>
          </cell>
          <cell r="E66">
            <v>23</v>
          </cell>
          <cell r="F66">
            <v>0.7</v>
          </cell>
          <cell r="G66">
            <v>0</v>
          </cell>
          <cell r="H66">
            <v>1</v>
          </cell>
          <cell r="I66">
            <v>1</v>
          </cell>
          <cell r="J66">
            <v>1</v>
          </cell>
          <cell r="K66">
            <v>1</v>
          </cell>
          <cell r="L66">
            <v>1</v>
          </cell>
          <cell r="M66">
            <v>0.7</v>
          </cell>
          <cell r="N66">
            <v>0.3</v>
          </cell>
          <cell r="O66">
            <v>1</v>
          </cell>
          <cell r="P66">
            <v>1</v>
          </cell>
          <cell r="Q66">
            <v>1</v>
          </cell>
          <cell r="R66">
            <v>1</v>
          </cell>
          <cell r="S66">
            <v>1</v>
          </cell>
          <cell r="T66">
            <v>0</v>
          </cell>
          <cell r="U66">
            <v>0.3</v>
          </cell>
          <cell r="V66">
            <v>1</v>
          </cell>
          <cell r="W66">
            <v>1</v>
          </cell>
          <cell r="X66">
            <v>1</v>
          </cell>
          <cell r="Y66">
            <v>0</v>
          </cell>
          <cell r="Z66">
            <v>1</v>
          </cell>
          <cell r="AA66">
            <v>0.7</v>
          </cell>
          <cell r="AB66">
            <v>0.3</v>
          </cell>
          <cell r="AC66">
            <v>1</v>
          </cell>
          <cell r="AD66">
            <v>1</v>
          </cell>
          <cell r="AE66">
            <v>1</v>
          </cell>
          <cell r="AF66">
            <v>1</v>
          </cell>
          <cell r="AG66">
            <v>1</v>
          </cell>
          <cell r="AH66">
            <v>0.7</v>
          </cell>
          <cell r="AI66">
            <v>0.3</v>
          </cell>
          <cell r="AJ66">
            <v>0</v>
          </cell>
          <cell r="AK66">
            <v>25.3</v>
          </cell>
          <cell r="AL66">
            <v>24</v>
          </cell>
          <cell r="AM66">
            <v>25</v>
          </cell>
          <cell r="AN66">
            <v>22.7</v>
          </cell>
          <cell r="AO66">
            <v>26</v>
          </cell>
          <cell r="AP66">
            <v>25</v>
          </cell>
          <cell r="AQ66">
            <v>25.3</v>
          </cell>
          <cell r="AR66">
            <v>27</v>
          </cell>
          <cell r="AS66">
            <v>25</v>
          </cell>
          <cell r="AT66">
            <v>25</v>
          </cell>
          <cell r="AU66">
            <v>23.7</v>
          </cell>
          <cell r="AV66">
            <v>25</v>
          </cell>
          <cell r="AW66">
            <v>24.6</v>
          </cell>
          <cell r="AX66">
            <v>22.7</v>
          </cell>
          <cell r="AY66">
            <v>26.7</v>
          </cell>
          <cell r="AZ66">
            <v>23</v>
          </cell>
          <cell r="BA66">
            <v>26</v>
          </cell>
          <cell r="BB66">
            <v>24.4</v>
          </cell>
          <cell r="BC66">
            <v>25.3</v>
          </cell>
          <cell r="BD66">
            <v>27</v>
          </cell>
          <cell r="BE66">
            <v>24</v>
          </cell>
          <cell r="BF66">
            <v>26</v>
          </cell>
          <cell r="BG66">
            <v>22.4</v>
          </cell>
          <cell r="BH66">
            <v>23</v>
          </cell>
          <cell r="BI66">
            <v>26</v>
          </cell>
          <cell r="BJ66">
            <v>21.5</v>
          </cell>
          <cell r="BK66">
            <v>24.7</v>
          </cell>
          <cell r="BL66">
            <v>25.7</v>
          </cell>
          <cell r="BM66">
            <v>24.7</v>
          </cell>
          <cell r="BN66">
            <v>25</v>
          </cell>
          <cell r="BO66">
            <v>25.7</v>
          </cell>
          <cell r="BP66">
            <v>26.7</v>
          </cell>
          <cell r="BQ66">
            <v>24.6</v>
          </cell>
          <cell r="BR66">
            <v>26.3</v>
          </cell>
          <cell r="BS66">
            <v>23</v>
          </cell>
          <cell r="BT66">
            <v>22.7</v>
          </cell>
          <cell r="BU66">
            <v>26</v>
          </cell>
          <cell r="BV66">
            <v>24</v>
          </cell>
          <cell r="BW66">
            <v>23</v>
          </cell>
          <cell r="BX66">
            <v>23.7</v>
          </cell>
          <cell r="BY66">
            <v>25.7</v>
          </cell>
          <cell r="BZ66">
            <v>21.6</v>
          </cell>
          <cell r="CA66">
            <v>24.7</v>
          </cell>
          <cell r="CB66">
            <v>26</v>
          </cell>
          <cell r="CC66">
            <v>25.7</v>
          </cell>
          <cell r="CD66">
            <v>26.2</v>
          </cell>
          <cell r="CE66">
            <v>23</v>
          </cell>
          <cell r="CF66">
            <v>24</v>
          </cell>
        </row>
        <row r="67">
          <cell r="C67" t="str">
            <v>Atibaia</v>
          </cell>
          <cell r="D67">
            <v>7.7</v>
          </cell>
          <cell r="E67">
            <v>23</v>
          </cell>
          <cell r="F67">
            <v>0.7</v>
          </cell>
          <cell r="G67">
            <v>0</v>
          </cell>
          <cell r="H67">
            <v>1</v>
          </cell>
          <cell r="I67">
            <v>1</v>
          </cell>
          <cell r="J67">
            <v>1</v>
          </cell>
          <cell r="K67">
            <v>1</v>
          </cell>
          <cell r="L67">
            <v>1</v>
          </cell>
          <cell r="M67">
            <v>0.7</v>
          </cell>
          <cell r="N67">
            <v>0.3</v>
          </cell>
          <cell r="O67">
            <v>1</v>
          </cell>
          <cell r="P67">
            <v>1</v>
          </cell>
          <cell r="Q67">
            <v>1</v>
          </cell>
          <cell r="R67">
            <v>1</v>
          </cell>
          <cell r="S67">
            <v>1</v>
          </cell>
          <cell r="T67">
            <v>0</v>
          </cell>
          <cell r="U67">
            <v>0.3</v>
          </cell>
          <cell r="V67">
            <v>1</v>
          </cell>
          <cell r="W67">
            <v>1</v>
          </cell>
          <cell r="X67">
            <v>1</v>
          </cell>
          <cell r="Y67">
            <v>0</v>
          </cell>
          <cell r="Z67">
            <v>1</v>
          </cell>
          <cell r="AA67">
            <v>0.7</v>
          </cell>
          <cell r="AB67">
            <v>0.3</v>
          </cell>
          <cell r="AC67">
            <v>1</v>
          </cell>
          <cell r="AD67">
            <v>1</v>
          </cell>
          <cell r="AE67">
            <v>1</v>
          </cell>
          <cell r="AF67">
            <v>1</v>
          </cell>
          <cell r="AG67">
            <v>1</v>
          </cell>
          <cell r="AH67">
            <v>0.7</v>
          </cell>
          <cell r="AI67">
            <v>0.3</v>
          </cell>
          <cell r="AJ67">
            <v>0</v>
          </cell>
          <cell r="AK67">
            <v>25.3</v>
          </cell>
          <cell r="AL67">
            <v>24</v>
          </cell>
          <cell r="AM67">
            <v>25</v>
          </cell>
          <cell r="AN67">
            <v>23.7</v>
          </cell>
          <cell r="AO67">
            <v>26</v>
          </cell>
          <cell r="AP67">
            <v>25</v>
          </cell>
          <cell r="AQ67">
            <v>25.3</v>
          </cell>
          <cell r="AR67">
            <v>26.3</v>
          </cell>
          <cell r="AS67">
            <v>25</v>
          </cell>
          <cell r="AT67">
            <v>25</v>
          </cell>
          <cell r="AU67">
            <v>23.7</v>
          </cell>
          <cell r="AV67">
            <v>25</v>
          </cell>
          <cell r="AW67">
            <v>24.6</v>
          </cell>
          <cell r="AX67">
            <v>22.7</v>
          </cell>
          <cell r="AY67">
            <v>26.7</v>
          </cell>
          <cell r="AZ67">
            <v>23</v>
          </cell>
          <cell r="BA67">
            <v>26</v>
          </cell>
          <cell r="BB67">
            <v>24.4</v>
          </cell>
          <cell r="BC67">
            <v>25.3</v>
          </cell>
          <cell r="BD67">
            <v>26</v>
          </cell>
          <cell r="BE67">
            <v>24</v>
          </cell>
          <cell r="BF67">
            <v>26</v>
          </cell>
          <cell r="BG67">
            <v>22.4</v>
          </cell>
          <cell r="BH67">
            <v>23</v>
          </cell>
          <cell r="BI67">
            <v>26</v>
          </cell>
          <cell r="BJ67">
            <v>21.5</v>
          </cell>
          <cell r="BK67">
            <v>24.7</v>
          </cell>
          <cell r="BL67">
            <v>25.7</v>
          </cell>
          <cell r="BM67">
            <v>24.7</v>
          </cell>
          <cell r="BN67">
            <v>25</v>
          </cell>
          <cell r="BO67">
            <v>25.7</v>
          </cell>
          <cell r="BP67">
            <v>26.7</v>
          </cell>
          <cell r="BQ67">
            <v>24.6</v>
          </cell>
          <cell r="BR67">
            <v>26.3</v>
          </cell>
          <cell r="BS67">
            <v>23</v>
          </cell>
          <cell r="BT67">
            <v>22.7</v>
          </cell>
          <cell r="BU67">
            <v>26</v>
          </cell>
          <cell r="BV67">
            <v>24</v>
          </cell>
          <cell r="BW67">
            <v>23</v>
          </cell>
          <cell r="BX67">
            <v>23.7</v>
          </cell>
          <cell r="BY67">
            <v>25.7</v>
          </cell>
          <cell r="BZ67">
            <v>21.1</v>
          </cell>
          <cell r="CA67">
            <v>24.7</v>
          </cell>
          <cell r="CB67">
            <v>26</v>
          </cell>
          <cell r="CC67">
            <v>25.7</v>
          </cell>
          <cell r="CD67">
            <v>26.7</v>
          </cell>
          <cell r="CE67">
            <v>23</v>
          </cell>
          <cell r="CF67">
            <v>24</v>
          </cell>
        </row>
        <row r="68">
          <cell r="C68" t="str">
            <v>Bragança Paulista</v>
          </cell>
          <cell r="D68">
            <v>7.7</v>
          </cell>
          <cell r="E68">
            <v>23</v>
          </cell>
          <cell r="F68">
            <v>0.7</v>
          </cell>
          <cell r="G68">
            <v>0</v>
          </cell>
          <cell r="H68">
            <v>1</v>
          </cell>
          <cell r="I68">
            <v>1</v>
          </cell>
          <cell r="J68">
            <v>1</v>
          </cell>
          <cell r="K68">
            <v>1</v>
          </cell>
          <cell r="L68">
            <v>1</v>
          </cell>
          <cell r="M68">
            <v>0.7</v>
          </cell>
          <cell r="N68">
            <v>0.3</v>
          </cell>
          <cell r="O68">
            <v>1</v>
          </cell>
          <cell r="P68">
            <v>1</v>
          </cell>
          <cell r="Q68">
            <v>1</v>
          </cell>
          <cell r="R68">
            <v>1</v>
          </cell>
          <cell r="S68">
            <v>1</v>
          </cell>
          <cell r="T68">
            <v>0</v>
          </cell>
          <cell r="U68">
            <v>0.3</v>
          </cell>
          <cell r="V68">
            <v>1</v>
          </cell>
          <cell r="W68">
            <v>1</v>
          </cell>
          <cell r="X68">
            <v>1</v>
          </cell>
          <cell r="Y68">
            <v>0</v>
          </cell>
          <cell r="Z68">
            <v>1</v>
          </cell>
          <cell r="AA68">
            <v>0.7</v>
          </cell>
          <cell r="AB68">
            <v>0.3</v>
          </cell>
          <cell r="AC68">
            <v>1</v>
          </cell>
          <cell r="AD68">
            <v>1</v>
          </cell>
          <cell r="AE68">
            <v>1</v>
          </cell>
          <cell r="AF68">
            <v>1</v>
          </cell>
          <cell r="AG68">
            <v>1</v>
          </cell>
          <cell r="AH68">
            <v>0.7</v>
          </cell>
          <cell r="AI68">
            <v>0.3</v>
          </cell>
          <cell r="AJ68">
            <v>0</v>
          </cell>
          <cell r="AK68">
            <v>25.3</v>
          </cell>
          <cell r="AL68">
            <v>24</v>
          </cell>
          <cell r="AM68">
            <v>25</v>
          </cell>
          <cell r="AN68">
            <v>23.7</v>
          </cell>
          <cell r="AO68">
            <v>26</v>
          </cell>
          <cell r="AP68">
            <v>25</v>
          </cell>
          <cell r="AQ68">
            <v>24</v>
          </cell>
          <cell r="AR68">
            <v>27</v>
          </cell>
          <cell r="AS68">
            <v>25</v>
          </cell>
          <cell r="AT68">
            <v>25</v>
          </cell>
          <cell r="AU68">
            <v>23.7</v>
          </cell>
          <cell r="AV68">
            <v>25</v>
          </cell>
          <cell r="AW68">
            <v>24.6</v>
          </cell>
          <cell r="AX68">
            <v>22.7</v>
          </cell>
          <cell r="AY68">
            <v>26.7</v>
          </cell>
          <cell r="AZ68">
            <v>23</v>
          </cell>
          <cell r="BA68">
            <v>26</v>
          </cell>
          <cell r="BB68">
            <v>24.4</v>
          </cell>
          <cell r="BC68">
            <v>24.6</v>
          </cell>
          <cell r="BD68">
            <v>27</v>
          </cell>
          <cell r="BE68">
            <v>24</v>
          </cell>
          <cell r="BF68">
            <v>26</v>
          </cell>
          <cell r="BG68">
            <v>22.4</v>
          </cell>
          <cell r="BH68">
            <v>23</v>
          </cell>
          <cell r="BI68">
            <v>26</v>
          </cell>
          <cell r="BJ68">
            <v>21.5</v>
          </cell>
          <cell r="BK68">
            <v>24.7</v>
          </cell>
          <cell r="BL68">
            <v>25.7</v>
          </cell>
          <cell r="BM68">
            <v>24.7</v>
          </cell>
          <cell r="BN68">
            <v>25</v>
          </cell>
          <cell r="BO68">
            <v>25.7</v>
          </cell>
          <cell r="BP68">
            <v>26.7</v>
          </cell>
          <cell r="BQ68">
            <v>24.6</v>
          </cell>
          <cell r="BR68">
            <v>26.3</v>
          </cell>
          <cell r="BS68">
            <v>23</v>
          </cell>
          <cell r="BT68">
            <v>22.7</v>
          </cell>
          <cell r="BU68">
            <v>26</v>
          </cell>
          <cell r="BV68">
            <v>24</v>
          </cell>
          <cell r="BW68">
            <v>23</v>
          </cell>
          <cell r="BX68">
            <v>23.7</v>
          </cell>
          <cell r="BY68">
            <v>25.7</v>
          </cell>
          <cell r="BZ68">
            <v>22.1</v>
          </cell>
          <cell r="CA68">
            <v>24.7</v>
          </cell>
          <cell r="CB68">
            <v>26</v>
          </cell>
          <cell r="CC68">
            <v>25.7</v>
          </cell>
          <cell r="CD68">
            <v>25.7</v>
          </cell>
          <cell r="CE68">
            <v>23</v>
          </cell>
          <cell r="CF68">
            <v>24</v>
          </cell>
        </row>
        <row r="69">
          <cell r="C69" t="str">
            <v>SubCluster Mogi</v>
          </cell>
          <cell r="D69">
            <v>7.7</v>
          </cell>
          <cell r="E69">
            <v>23</v>
          </cell>
          <cell r="F69">
            <v>0.7</v>
          </cell>
          <cell r="G69">
            <v>0</v>
          </cell>
          <cell r="H69">
            <v>1</v>
          </cell>
          <cell r="I69">
            <v>1</v>
          </cell>
          <cell r="J69">
            <v>1</v>
          </cell>
          <cell r="K69">
            <v>1</v>
          </cell>
          <cell r="L69">
            <v>1</v>
          </cell>
          <cell r="M69">
            <v>0.7</v>
          </cell>
          <cell r="N69">
            <v>0.3</v>
          </cell>
          <cell r="O69">
            <v>1</v>
          </cell>
          <cell r="P69">
            <v>1</v>
          </cell>
          <cell r="Q69">
            <v>1</v>
          </cell>
          <cell r="R69">
            <v>1</v>
          </cell>
          <cell r="S69">
            <v>1</v>
          </cell>
          <cell r="T69">
            <v>0</v>
          </cell>
          <cell r="U69">
            <v>0.3</v>
          </cell>
          <cell r="V69">
            <v>1</v>
          </cell>
          <cell r="W69">
            <v>1</v>
          </cell>
          <cell r="X69">
            <v>1</v>
          </cell>
          <cell r="Y69">
            <v>0</v>
          </cell>
          <cell r="Z69">
            <v>1</v>
          </cell>
          <cell r="AA69">
            <v>0.7</v>
          </cell>
          <cell r="AB69">
            <v>0.3</v>
          </cell>
          <cell r="AC69">
            <v>1</v>
          </cell>
          <cell r="AD69">
            <v>1</v>
          </cell>
          <cell r="AE69">
            <v>1</v>
          </cell>
          <cell r="AF69">
            <v>1</v>
          </cell>
          <cell r="AG69">
            <v>1</v>
          </cell>
          <cell r="AH69">
            <v>0.7</v>
          </cell>
          <cell r="AI69">
            <v>0.3</v>
          </cell>
          <cell r="AJ69">
            <v>0</v>
          </cell>
          <cell r="AK69">
            <v>25.3</v>
          </cell>
          <cell r="AL69">
            <v>24</v>
          </cell>
          <cell r="AM69">
            <v>25</v>
          </cell>
          <cell r="AN69">
            <v>23.7</v>
          </cell>
          <cell r="AO69">
            <v>26</v>
          </cell>
          <cell r="AP69">
            <v>25</v>
          </cell>
          <cell r="AQ69">
            <v>25.3</v>
          </cell>
          <cell r="AR69">
            <v>27</v>
          </cell>
          <cell r="AS69">
            <v>25</v>
          </cell>
          <cell r="AT69">
            <v>25</v>
          </cell>
          <cell r="AU69">
            <v>23.7</v>
          </cell>
          <cell r="AV69">
            <v>23.7</v>
          </cell>
          <cell r="AW69">
            <v>24.6</v>
          </cell>
          <cell r="AX69">
            <v>22.7</v>
          </cell>
          <cell r="AY69">
            <v>26.7</v>
          </cell>
          <cell r="AZ69">
            <v>23</v>
          </cell>
          <cell r="BA69">
            <v>26</v>
          </cell>
          <cell r="BB69">
            <v>24.4</v>
          </cell>
          <cell r="BC69">
            <v>25.3</v>
          </cell>
          <cell r="BD69">
            <v>27</v>
          </cell>
          <cell r="BE69">
            <v>24</v>
          </cell>
          <cell r="BF69">
            <v>26</v>
          </cell>
          <cell r="BG69">
            <v>22.4</v>
          </cell>
          <cell r="BH69">
            <v>22.3</v>
          </cell>
          <cell r="BI69">
            <v>26</v>
          </cell>
          <cell r="BJ69">
            <v>21.5</v>
          </cell>
          <cell r="BK69">
            <v>24.7</v>
          </cell>
          <cell r="BL69">
            <v>25.7</v>
          </cell>
          <cell r="BM69">
            <v>24.7</v>
          </cell>
          <cell r="BN69">
            <v>25</v>
          </cell>
          <cell r="BO69">
            <v>25.7</v>
          </cell>
          <cell r="BP69">
            <v>26.7</v>
          </cell>
          <cell r="BQ69">
            <v>24.6</v>
          </cell>
          <cell r="BR69">
            <v>26.3</v>
          </cell>
          <cell r="BS69">
            <v>23</v>
          </cell>
          <cell r="BT69">
            <v>22.7</v>
          </cell>
          <cell r="BU69">
            <v>26</v>
          </cell>
          <cell r="BV69">
            <v>24</v>
          </cell>
          <cell r="BW69">
            <v>23</v>
          </cell>
          <cell r="BX69">
            <v>23.2</v>
          </cell>
          <cell r="BY69">
            <v>25.7</v>
          </cell>
          <cell r="BZ69">
            <v>22.1</v>
          </cell>
          <cell r="CA69">
            <v>24.7</v>
          </cell>
          <cell r="CB69">
            <v>26</v>
          </cell>
          <cell r="CC69">
            <v>25.7</v>
          </cell>
          <cell r="CD69">
            <v>26.2</v>
          </cell>
          <cell r="CE69">
            <v>23</v>
          </cell>
          <cell r="CF69">
            <v>24</v>
          </cell>
        </row>
        <row r="70">
          <cell r="C70" t="str">
            <v>Mogi Guaçú</v>
          </cell>
          <cell r="D70">
            <v>7.7</v>
          </cell>
          <cell r="E70">
            <v>23</v>
          </cell>
          <cell r="F70">
            <v>0.7</v>
          </cell>
          <cell r="G70">
            <v>0</v>
          </cell>
          <cell r="H70">
            <v>1</v>
          </cell>
          <cell r="I70">
            <v>1</v>
          </cell>
          <cell r="J70">
            <v>1</v>
          </cell>
          <cell r="K70">
            <v>1</v>
          </cell>
          <cell r="L70">
            <v>1</v>
          </cell>
          <cell r="M70">
            <v>0.7</v>
          </cell>
          <cell r="N70">
            <v>0.3</v>
          </cell>
          <cell r="O70">
            <v>1</v>
          </cell>
          <cell r="P70">
            <v>1</v>
          </cell>
          <cell r="Q70">
            <v>1</v>
          </cell>
          <cell r="R70">
            <v>1</v>
          </cell>
          <cell r="S70">
            <v>1</v>
          </cell>
          <cell r="T70">
            <v>0</v>
          </cell>
          <cell r="U70">
            <v>0.3</v>
          </cell>
          <cell r="V70">
            <v>1</v>
          </cell>
          <cell r="W70">
            <v>1</v>
          </cell>
          <cell r="X70">
            <v>1</v>
          </cell>
          <cell r="Y70">
            <v>0</v>
          </cell>
          <cell r="Z70">
            <v>1</v>
          </cell>
          <cell r="AA70">
            <v>0.7</v>
          </cell>
          <cell r="AB70">
            <v>0.3</v>
          </cell>
          <cell r="AC70">
            <v>1</v>
          </cell>
          <cell r="AD70">
            <v>1</v>
          </cell>
          <cell r="AE70">
            <v>1</v>
          </cell>
          <cell r="AF70">
            <v>1</v>
          </cell>
          <cell r="AG70">
            <v>1</v>
          </cell>
          <cell r="AH70">
            <v>0.7</v>
          </cell>
          <cell r="AI70">
            <v>0.3</v>
          </cell>
          <cell r="AJ70">
            <v>0</v>
          </cell>
          <cell r="AK70">
            <v>25.3</v>
          </cell>
          <cell r="AL70">
            <v>24</v>
          </cell>
          <cell r="AM70">
            <v>25</v>
          </cell>
          <cell r="AN70">
            <v>23.7</v>
          </cell>
          <cell r="AO70">
            <v>26</v>
          </cell>
          <cell r="AP70">
            <v>25</v>
          </cell>
          <cell r="AQ70">
            <v>25.3</v>
          </cell>
          <cell r="AR70">
            <v>27</v>
          </cell>
          <cell r="AS70">
            <v>25</v>
          </cell>
          <cell r="AT70">
            <v>25</v>
          </cell>
          <cell r="AU70">
            <v>23.7</v>
          </cell>
          <cell r="AV70">
            <v>25</v>
          </cell>
          <cell r="AW70">
            <v>24.6</v>
          </cell>
          <cell r="AX70">
            <v>22.7</v>
          </cell>
          <cell r="AY70">
            <v>26.7</v>
          </cell>
          <cell r="AZ70">
            <v>23</v>
          </cell>
          <cell r="BA70">
            <v>26</v>
          </cell>
          <cell r="BB70">
            <v>24.4</v>
          </cell>
          <cell r="BC70">
            <v>25.3</v>
          </cell>
          <cell r="BD70">
            <v>27</v>
          </cell>
          <cell r="BE70">
            <v>24</v>
          </cell>
          <cell r="BF70">
            <v>26</v>
          </cell>
          <cell r="BG70">
            <v>22.4</v>
          </cell>
          <cell r="BH70">
            <v>22.3</v>
          </cell>
          <cell r="BI70">
            <v>26</v>
          </cell>
          <cell r="BJ70">
            <v>21.5</v>
          </cell>
          <cell r="BK70">
            <v>24.7</v>
          </cell>
          <cell r="BL70">
            <v>25.7</v>
          </cell>
          <cell r="BM70">
            <v>24.7</v>
          </cell>
          <cell r="BN70">
            <v>25</v>
          </cell>
          <cell r="BO70">
            <v>25.7</v>
          </cell>
          <cell r="BP70">
            <v>26.7</v>
          </cell>
          <cell r="BQ70">
            <v>24.6</v>
          </cell>
          <cell r="BR70">
            <v>26.3</v>
          </cell>
          <cell r="BS70">
            <v>23</v>
          </cell>
          <cell r="BT70">
            <v>22.7</v>
          </cell>
          <cell r="BU70">
            <v>26</v>
          </cell>
          <cell r="BV70">
            <v>24</v>
          </cell>
          <cell r="BW70">
            <v>23</v>
          </cell>
          <cell r="BX70">
            <v>22.7</v>
          </cell>
          <cell r="BY70">
            <v>25.7</v>
          </cell>
          <cell r="BZ70">
            <v>22.1</v>
          </cell>
          <cell r="CA70">
            <v>24.7</v>
          </cell>
          <cell r="CB70">
            <v>26</v>
          </cell>
          <cell r="CC70">
            <v>25.7</v>
          </cell>
          <cell r="CD70">
            <v>26.7</v>
          </cell>
          <cell r="CE70">
            <v>23</v>
          </cell>
          <cell r="CF70">
            <v>24</v>
          </cell>
        </row>
        <row r="71">
          <cell r="C71" t="str">
            <v>Mogi Mirim</v>
          </cell>
          <cell r="D71">
            <v>7.7</v>
          </cell>
          <cell r="E71">
            <v>23</v>
          </cell>
          <cell r="F71">
            <v>0.7</v>
          </cell>
          <cell r="G71">
            <v>0</v>
          </cell>
          <cell r="H71">
            <v>1</v>
          </cell>
          <cell r="I71">
            <v>1</v>
          </cell>
          <cell r="J71">
            <v>1</v>
          </cell>
          <cell r="K71">
            <v>1</v>
          </cell>
          <cell r="L71">
            <v>1</v>
          </cell>
          <cell r="M71">
            <v>0.7</v>
          </cell>
          <cell r="N71">
            <v>0.3</v>
          </cell>
          <cell r="O71">
            <v>1</v>
          </cell>
          <cell r="P71">
            <v>1</v>
          </cell>
          <cell r="Q71">
            <v>1</v>
          </cell>
          <cell r="R71">
            <v>1</v>
          </cell>
          <cell r="S71">
            <v>1</v>
          </cell>
          <cell r="T71">
            <v>0</v>
          </cell>
          <cell r="U71">
            <v>0.3</v>
          </cell>
          <cell r="V71">
            <v>1</v>
          </cell>
          <cell r="W71">
            <v>1</v>
          </cell>
          <cell r="X71">
            <v>1</v>
          </cell>
          <cell r="Y71">
            <v>0</v>
          </cell>
          <cell r="Z71">
            <v>1</v>
          </cell>
          <cell r="AA71">
            <v>0.7</v>
          </cell>
          <cell r="AB71">
            <v>0.3</v>
          </cell>
          <cell r="AC71">
            <v>1</v>
          </cell>
          <cell r="AD71">
            <v>1</v>
          </cell>
          <cell r="AE71">
            <v>1</v>
          </cell>
          <cell r="AF71">
            <v>1</v>
          </cell>
          <cell r="AG71">
            <v>1</v>
          </cell>
          <cell r="AH71">
            <v>0.7</v>
          </cell>
          <cell r="AI71">
            <v>0.3</v>
          </cell>
          <cell r="AJ71">
            <v>0</v>
          </cell>
          <cell r="AK71">
            <v>25.3</v>
          </cell>
          <cell r="AL71">
            <v>24</v>
          </cell>
          <cell r="AM71">
            <v>25</v>
          </cell>
          <cell r="AN71">
            <v>23.7</v>
          </cell>
          <cell r="AO71">
            <v>26</v>
          </cell>
          <cell r="AP71">
            <v>25</v>
          </cell>
          <cell r="AQ71">
            <v>25.3</v>
          </cell>
          <cell r="AR71">
            <v>27</v>
          </cell>
          <cell r="AS71">
            <v>25</v>
          </cell>
          <cell r="AT71">
            <v>25</v>
          </cell>
          <cell r="AU71">
            <v>23.7</v>
          </cell>
          <cell r="AV71">
            <v>25</v>
          </cell>
          <cell r="AW71">
            <v>24.6</v>
          </cell>
          <cell r="AX71">
            <v>22.7</v>
          </cell>
          <cell r="AY71">
            <v>26.7</v>
          </cell>
          <cell r="AZ71">
            <v>23</v>
          </cell>
          <cell r="BA71">
            <v>26</v>
          </cell>
          <cell r="BB71">
            <v>24.4</v>
          </cell>
          <cell r="BC71">
            <v>25.3</v>
          </cell>
          <cell r="BD71">
            <v>27</v>
          </cell>
          <cell r="BE71">
            <v>24</v>
          </cell>
          <cell r="BF71">
            <v>26</v>
          </cell>
          <cell r="BG71">
            <v>22.4</v>
          </cell>
          <cell r="BH71">
            <v>22.3</v>
          </cell>
          <cell r="BI71">
            <v>26</v>
          </cell>
          <cell r="BJ71">
            <v>21.5</v>
          </cell>
          <cell r="BK71">
            <v>24.7</v>
          </cell>
          <cell r="BL71">
            <v>25.7</v>
          </cell>
          <cell r="BM71">
            <v>24.7</v>
          </cell>
          <cell r="BN71">
            <v>25</v>
          </cell>
          <cell r="BO71">
            <v>25.7</v>
          </cell>
          <cell r="BP71">
            <v>26.7</v>
          </cell>
          <cell r="BQ71">
            <v>24.6</v>
          </cell>
          <cell r="BR71">
            <v>26.3</v>
          </cell>
          <cell r="BS71">
            <v>23</v>
          </cell>
          <cell r="BT71">
            <v>22.7</v>
          </cell>
          <cell r="BU71">
            <v>26</v>
          </cell>
          <cell r="BV71">
            <v>24</v>
          </cell>
          <cell r="BW71">
            <v>23</v>
          </cell>
          <cell r="BX71">
            <v>23.7</v>
          </cell>
          <cell r="BY71">
            <v>25.7</v>
          </cell>
          <cell r="BZ71">
            <v>22.1</v>
          </cell>
          <cell r="CA71">
            <v>24.7</v>
          </cell>
          <cell r="CB71">
            <v>26</v>
          </cell>
          <cell r="CC71">
            <v>25.7</v>
          </cell>
          <cell r="CD71">
            <v>25.7</v>
          </cell>
          <cell r="CE71">
            <v>23</v>
          </cell>
          <cell r="CF71">
            <v>24</v>
          </cell>
        </row>
        <row r="72">
          <cell r="C72" t="str">
            <v>SubCluster Salto</v>
          </cell>
          <cell r="D72">
            <v>7.7</v>
          </cell>
          <cell r="E72">
            <v>22.957142857142856</v>
          </cell>
          <cell r="F72">
            <v>0.70000000000000007</v>
          </cell>
          <cell r="G72">
            <v>0</v>
          </cell>
          <cell r="H72">
            <v>1</v>
          </cell>
          <cell r="I72">
            <v>1</v>
          </cell>
          <cell r="J72">
            <v>1</v>
          </cell>
          <cell r="K72">
            <v>1</v>
          </cell>
          <cell r="L72">
            <v>1</v>
          </cell>
          <cell r="M72">
            <v>0.70000000000000007</v>
          </cell>
          <cell r="N72">
            <v>0.3</v>
          </cell>
          <cell r="O72">
            <v>1</v>
          </cell>
          <cell r="P72">
            <v>1</v>
          </cell>
          <cell r="Q72">
            <v>1</v>
          </cell>
          <cell r="R72">
            <v>1</v>
          </cell>
          <cell r="S72">
            <v>1</v>
          </cell>
          <cell r="T72">
            <v>0</v>
          </cell>
          <cell r="U72">
            <v>0.3</v>
          </cell>
          <cell r="V72">
            <v>1</v>
          </cell>
          <cell r="W72">
            <v>1</v>
          </cell>
          <cell r="X72">
            <v>1</v>
          </cell>
          <cell r="Y72">
            <v>0</v>
          </cell>
          <cell r="Z72">
            <v>1</v>
          </cell>
          <cell r="AA72">
            <v>0.70000000000000007</v>
          </cell>
          <cell r="AB72">
            <v>0.3</v>
          </cell>
          <cell r="AC72">
            <v>1</v>
          </cell>
          <cell r="AD72">
            <v>1</v>
          </cell>
          <cell r="AE72">
            <v>1</v>
          </cell>
          <cell r="AF72">
            <v>1</v>
          </cell>
          <cell r="AG72">
            <v>1</v>
          </cell>
          <cell r="AH72">
            <v>0.70000000000000007</v>
          </cell>
          <cell r="AI72">
            <v>0.25714285714285717</v>
          </cell>
          <cell r="AJ72">
            <v>0</v>
          </cell>
          <cell r="AK72">
            <v>25.3</v>
          </cell>
          <cell r="AL72">
            <v>24</v>
          </cell>
          <cell r="AM72">
            <v>25</v>
          </cell>
          <cell r="AN72">
            <v>23.7</v>
          </cell>
          <cell r="AO72">
            <v>26</v>
          </cell>
          <cell r="AP72">
            <v>25</v>
          </cell>
          <cell r="AQ72">
            <v>25.3</v>
          </cell>
          <cell r="AR72">
            <v>27</v>
          </cell>
          <cell r="AS72">
            <v>25</v>
          </cell>
          <cell r="AT72">
            <v>25</v>
          </cell>
          <cell r="AU72">
            <v>23.7</v>
          </cell>
          <cell r="AV72">
            <v>25</v>
          </cell>
          <cell r="AW72">
            <v>24.6</v>
          </cell>
          <cell r="AX72">
            <v>22.7</v>
          </cell>
          <cell r="AY72">
            <v>26.7</v>
          </cell>
          <cell r="AZ72">
            <v>22.65</v>
          </cell>
          <cell r="BA72">
            <v>26</v>
          </cell>
          <cell r="BB72">
            <v>24.4</v>
          </cell>
          <cell r="BC72">
            <v>24.65</v>
          </cell>
          <cell r="BD72">
            <v>26.5</v>
          </cell>
          <cell r="BE72">
            <v>24</v>
          </cell>
          <cell r="BF72">
            <v>26</v>
          </cell>
          <cell r="BG72">
            <v>22.4</v>
          </cell>
          <cell r="BH72">
            <v>23</v>
          </cell>
          <cell r="BI72">
            <v>26</v>
          </cell>
          <cell r="BJ72">
            <v>21.5</v>
          </cell>
          <cell r="BK72">
            <v>24.042857142857141</v>
          </cell>
          <cell r="BL72">
            <v>25.699999999999996</v>
          </cell>
          <cell r="BM72">
            <v>24.699999999999996</v>
          </cell>
          <cell r="BN72">
            <v>24.814285714285713</v>
          </cell>
          <cell r="BO72">
            <v>25.37142857142857</v>
          </cell>
          <cell r="BP72">
            <v>26.328571428571426</v>
          </cell>
          <cell r="BQ72">
            <v>24.557142857142857</v>
          </cell>
          <cell r="BR72">
            <v>26.257142857142863</v>
          </cell>
          <cell r="BS72">
            <v>22.900000000000002</v>
          </cell>
          <cell r="BT72">
            <v>22.699999999999996</v>
          </cell>
          <cell r="BU72">
            <v>26</v>
          </cell>
          <cell r="BV72">
            <v>24</v>
          </cell>
          <cell r="BW72">
            <v>22.657142857142862</v>
          </cell>
          <cell r="BX72">
            <v>23.699999999999996</v>
          </cell>
          <cell r="BY72">
            <v>25.699999999999996</v>
          </cell>
          <cell r="BZ72">
            <v>22.099999999999998</v>
          </cell>
          <cell r="CA72">
            <v>24.414285714285711</v>
          </cell>
          <cell r="CB72">
            <v>26</v>
          </cell>
          <cell r="CC72">
            <v>25.557142857142853</v>
          </cell>
          <cell r="CD72">
            <v>26.557142857142853</v>
          </cell>
          <cell r="CE72">
            <v>22.957142857142856</v>
          </cell>
          <cell r="CF72">
            <v>24</v>
          </cell>
        </row>
        <row r="73">
          <cell r="C73" t="str">
            <v>Porto Feliz</v>
          </cell>
          <cell r="D73">
            <v>7.7</v>
          </cell>
          <cell r="E73">
            <v>23</v>
          </cell>
          <cell r="F73">
            <v>0.7</v>
          </cell>
          <cell r="G73">
            <v>0</v>
          </cell>
          <cell r="H73">
            <v>1</v>
          </cell>
          <cell r="I73">
            <v>1</v>
          </cell>
          <cell r="J73">
            <v>1</v>
          </cell>
          <cell r="K73">
            <v>1</v>
          </cell>
          <cell r="L73">
            <v>1</v>
          </cell>
          <cell r="M73">
            <v>0.7</v>
          </cell>
          <cell r="N73">
            <v>0.3</v>
          </cell>
          <cell r="O73">
            <v>1</v>
          </cell>
          <cell r="P73">
            <v>1</v>
          </cell>
          <cell r="Q73">
            <v>1</v>
          </cell>
          <cell r="R73">
            <v>1</v>
          </cell>
          <cell r="S73">
            <v>1</v>
          </cell>
          <cell r="T73">
            <v>0</v>
          </cell>
          <cell r="U73">
            <v>0.3</v>
          </cell>
          <cell r="V73">
            <v>1</v>
          </cell>
          <cell r="W73">
            <v>1</v>
          </cell>
          <cell r="X73">
            <v>1</v>
          </cell>
          <cell r="Y73">
            <v>0</v>
          </cell>
          <cell r="Z73">
            <v>1</v>
          </cell>
          <cell r="AA73">
            <v>0.7</v>
          </cell>
          <cell r="AB73">
            <v>0.3</v>
          </cell>
          <cell r="AC73">
            <v>1</v>
          </cell>
          <cell r="AD73">
            <v>1</v>
          </cell>
          <cell r="AE73">
            <v>1</v>
          </cell>
          <cell r="AF73">
            <v>1</v>
          </cell>
          <cell r="AG73">
            <v>1</v>
          </cell>
          <cell r="AH73">
            <v>0.7</v>
          </cell>
          <cell r="AI73">
            <v>0.3</v>
          </cell>
          <cell r="AJ73">
            <v>0</v>
          </cell>
          <cell r="AK73">
            <v>25.3</v>
          </cell>
          <cell r="AL73">
            <v>24</v>
          </cell>
          <cell r="AM73">
            <v>25</v>
          </cell>
          <cell r="AN73">
            <v>23.7</v>
          </cell>
          <cell r="AO73">
            <v>26</v>
          </cell>
          <cell r="AP73">
            <v>25</v>
          </cell>
          <cell r="AQ73">
            <v>25.3</v>
          </cell>
          <cell r="AR73">
            <v>27</v>
          </cell>
          <cell r="AS73">
            <v>25</v>
          </cell>
          <cell r="AT73">
            <v>25</v>
          </cell>
          <cell r="AU73">
            <v>23.7</v>
          </cell>
          <cell r="AV73">
            <v>25</v>
          </cell>
          <cell r="AW73">
            <v>24.6</v>
          </cell>
          <cell r="AX73">
            <v>22.7</v>
          </cell>
          <cell r="AY73">
            <v>26.7</v>
          </cell>
          <cell r="AZ73">
            <v>23</v>
          </cell>
          <cell r="BA73">
            <v>26</v>
          </cell>
          <cell r="BB73">
            <v>24.4</v>
          </cell>
          <cell r="BC73">
            <v>25.3</v>
          </cell>
          <cell r="BD73">
            <v>26</v>
          </cell>
          <cell r="BE73">
            <v>24</v>
          </cell>
          <cell r="BF73">
            <v>26</v>
          </cell>
          <cell r="BG73">
            <v>22.4</v>
          </cell>
          <cell r="BH73">
            <v>23</v>
          </cell>
          <cell r="BI73">
            <v>26</v>
          </cell>
          <cell r="BJ73">
            <v>21.5</v>
          </cell>
          <cell r="BK73">
            <v>24.7</v>
          </cell>
          <cell r="BL73">
            <v>25.7</v>
          </cell>
          <cell r="BM73">
            <v>24.7</v>
          </cell>
          <cell r="BN73">
            <v>25</v>
          </cell>
          <cell r="BO73">
            <v>25.7</v>
          </cell>
          <cell r="BP73">
            <v>25.4</v>
          </cell>
          <cell r="BQ73">
            <v>24.6</v>
          </cell>
          <cell r="BR73">
            <v>26</v>
          </cell>
          <cell r="BS73">
            <v>23</v>
          </cell>
          <cell r="BT73">
            <v>22.7</v>
          </cell>
          <cell r="BU73">
            <v>26</v>
          </cell>
          <cell r="BV73">
            <v>24</v>
          </cell>
          <cell r="BW73">
            <v>23</v>
          </cell>
          <cell r="BX73">
            <v>23.7</v>
          </cell>
          <cell r="BY73">
            <v>25.7</v>
          </cell>
          <cell r="BZ73">
            <v>22.1</v>
          </cell>
          <cell r="CA73">
            <v>24.7</v>
          </cell>
          <cell r="CB73">
            <v>26</v>
          </cell>
          <cell r="CC73">
            <v>25.7</v>
          </cell>
          <cell r="CD73">
            <v>25.7</v>
          </cell>
          <cell r="CE73">
            <v>23</v>
          </cell>
          <cell r="CF73">
            <v>24</v>
          </cell>
        </row>
        <row r="74">
          <cell r="C74" t="str">
            <v>Rafard</v>
          </cell>
          <cell r="D74">
            <v>7.7</v>
          </cell>
          <cell r="E74">
            <v>23</v>
          </cell>
          <cell r="F74">
            <v>0.7</v>
          </cell>
          <cell r="G74">
            <v>0</v>
          </cell>
          <cell r="H74">
            <v>1</v>
          </cell>
          <cell r="I74">
            <v>1</v>
          </cell>
          <cell r="J74">
            <v>1</v>
          </cell>
          <cell r="K74">
            <v>1</v>
          </cell>
          <cell r="L74">
            <v>1</v>
          </cell>
          <cell r="M74">
            <v>0.7</v>
          </cell>
          <cell r="N74">
            <v>0.3</v>
          </cell>
          <cell r="O74">
            <v>1</v>
          </cell>
          <cell r="P74">
            <v>1</v>
          </cell>
          <cell r="Q74">
            <v>1</v>
          </cell>
          <cell r="R74">
            <v>1</v>
          </cell>
          <cell r="S74">
            <v>1</v>
          </cell>
          <cell r="T74">
            <v>0</v>
          </cell>
          <cell r="U74">
            <v>0.3</v>
          </cell>
          <cell r="V74">
            <v>1</v>
          </cell>
          <cell r="W74">
            <v>1</v>
          </cell>
          <cell r="X74">
            <v>1</v>
          </cell>
          <cell r="Y74">
            <v>0</v>
          </cell>
          <cell r="Z74">
            <v>1</v>
          </cell>
          <cell r="AA74">
            <v>0.7</v>
          </cell>
          <cell r="AB74">
            <v>0.3</v>
          </cell>
          <cell r="AC74">
            <v>1</v>
          </cell>
          <cell r="AD74">
            <v>1</v>
          </cell>
          <cell r="AE74">
            <v>1</v>
          </cell>
          <cell r="AF74">
            <v>1</v>
          </cell>
          <cell r="AG74">
            <v>1</v>
          </cell>
          <cell r="AH74">
            <v>0.7</v>
          </cell>
          <cell r="AI74">
            <v>0.3</v>
          </cell>
          <cell r="AJ74">
            <v>0</v>
          </cell>
          <cell r="AK74">
            <v>25.3</v>
          </cell>
          <cell r="AL74">
            <v>24</v>
          </cell>
          <cell r="AM74">
            <v>25</v>
          </cell>
          <cell r="AN74">
            <v>23.7</v>
          </cell>
          <cell r="AO74">
            <v>26</v>
          </cell>
          <cell r="AP74">
            <v>25</v>
          </cell>
          <cell r="AQ74">
            <v>25.3</v>
          </cell>
          <cell r="AR74">
            <v>27</v>
          </cell>
          <cell r="AS74">
            <v>25</v>
          </cell>
          <cell r="AT74">
            <v>25</v>
          </cell>
          <cell r="AU74">
            <v>23.7</v>
          </cell>
          <cell r="AV74">
            <v>25</v>
          </cell>
          <cell r="AW74">
            <v>24.6</v>
          </cell>
          <cell r="AX74">
            <v>22.7</v>
          </cell>
          <cell r="AY74">
            <v>26.7</v>
          </cell>
          <cell r="AZ74">
            <v>22.3</v>
          </cell>
          <cell r="BA74">
            <v>26</v>
          </cell>
          <cell r="BB74">
            <v>24.4</v>
          </cell>
          <cell r="BC74">
            <v>24</v>
          </cell>
          <cell r="BD74">
            <v>27</v>
          </cell>
          <cell r="BE74">
            <v>24</v>
          </cell>
          <cell r="BF74">
            <v>26</v>
          </cell>
          <cell r="BG74">
            <v>22.4</v>
          </cell>
          <cell r="BH74">
            <v>23</v>
          </cell>
          <cell r="BI74">
            <v>26</v>
          </cell>
          <cell r="BJ74">
            <v>21.5</v>
          </cell>
          <cell r="BK74">
            <v>23.4</v>
          </cell>
          <cell r="BL74">
            <v>25.7</v>
          </cell>
          <cell r="BM74">
            <v>24.7</v>
          </cell>
          <cell r="BN74">
            <v>25</v>
          </cell>
          <cell r="BO74">
            <v>25.7</v>
          </cell>
          <cell r="BP74">
            <v>26.7</v>
          </cell>
          <cell r="BQ74">
            <v>24.6</v>
          </cell>
          <cell r="BR74">
            <v>26.3</v>
          </cell>
          <cell r="BS74">
            <v>23</v>
          </cell>
          <cell r="BT74">
            <v>22.7</v>
          </cell>
          <cell r="BU74">
            <v>26</v>
          </cell>
          <cell r="BV74">
            <v>24</v>
          </cell>
          <cell r="BW74">
            <v>22</v>
          </cell>
          <cell r="BX74">
            <v>23.7</v>
          </cell>
          <cell r="BY74">
            <v>25.7</v>
          </cell>
          <cell r="BZ74">
            <v>22.1</v>
          </cell>
          <cell r="CA74">
            <v>24.7</v>
          </cell>
          <cell r="CB74">
            <v>26</v>
          </cell>
          <cell r="CC74">
            <v>25.7</v>
          </cell>
          <cell r="CD74">
            <v>26.7</v>
          </cell>
          <cell r="CE74">
            <v>23</v>
          </cell>
          <cell r="CF74">
            <v>24</v>
          </cell>
        </row>
        <row r="75">
          <cell r="C75" t="str">
            <v>Tietê</v>
          </cell>
          <cell r="D75">
            <v>7.7</v>
          </cell>
          <cell r="E75">
            <v>23</v>
          </cell>
          <cell r="F75">
            <v>0.7</v>
          </cell>
          <cell r="G75">
            <v>0</v>
          </cell>
          <cell r="H75">
            <v>1</v>
          </cell>
          <cell r="I75">
            <v>1</v>
          </cell>
          <cell r="J75">
            <v>1</v>
          </cell>
          <cell r="K75">
            <v>1</v>
          </cell>
          <cell r="L75">
            <v>1</v>
          </cell>
          <cell r="M75">
            <v>0.7</v>
          </cell>
          <cell r="N75">
            <v>0.3</v>
          </cell>
          <cell r="O75">
            <v>1</v>
          </cell>
          <cell r="P75">
            <v>1</v>
          </cell>
          <cell r="Q75">
            <v>1</v>
          </cell>
          <cell r="R75">
            <v>1</v>
          </cell>
          <cell r="S75">
            <v>1</v>
          </cell>
          <cell r="T75">
            <v>0</v>
          </cell>
          <cell r="U75">
            <v>0.3</v>
          </cell>
          <cell r="V75">
            <v>1</v>
          </cell>
          <cell r="W75">
            <v>1</v>
          </cell>
          <cell r="X75">
            <v>1</v>
          </cell>
          <cell r="Y75">
            <v>0</v>
          </cell>
          <cell r="Z75">
            <v>1</v>
          </cell>
          <cell r="AA75">
            <v>0.7</v>
          </cell>
          <cell r="AB75">
            <v>0.3</v>
          </cell>
          <cell r="AC75">
            <v>1</v>
          </cell>
          <cell r="AD75">
            <v>1</v>
          </cell>
          <cell r="AE75">
            <v>1</v>
          </cell>
          <cell r="AF75">
            <v>1</v>
          </cell>
          <cell r="AG75">
            <v>1</v>
          </cell>
          <cell r="AH75">
            <v>0.7</v>
          </cell>
          <cell r="AI75">
            <v>0.3</v>
          </cell>
          <cell r="AJ75">
            <v>0</v>
          </cell>
          <cell r="AK75">
            <v>25.3</v>
          </cell>
          <cell r="AL75">
            <v>24</v>
          </cell>
          <cell r="AM75">
            <v>25</v>
          </cell>
          <cell r="AN75">
            <v>23.7</v>
          </cell>
          <cell r="AO75">
            <v>26</v>
          </cell>
          <cell r="AP75">
            <v>25</v>
          </cell>
          <cell r="AQ75">
            <v>25.3</v>
          </cell>
          <cell r="AR75">
            <v>27</v>
          </cell>
          <cell r="AS75">
            <v>25</v>
          </cell>
          <cell r="AT75">
            <v>25</v>
          </cell>
          <cell r="AU75">
            <v>23.7</v>
          </cell>
          <cell r="AV75">
            <v>25</v>
          </cell>
          <cell r="AW75">
            <v>24.6</v>
          </cell>
          <cell r="AX75">
            <v>22.7</v>
          </cell>
          <cell r="AY75">
            <v>26.7</v>
          </cell>
          <cell r="AZ75">
            <v>23</v>
          </cell>
          <cell r="BA75">
            <v>26</v>
          </cell>
          <cell r="BB75">
            <v>24.4</v>
          </cell>
          <cell r="BC75">
            <v>25.3</v>
          </cell>
          <cell r="BD75">
            <v>27</v>
          </cell>
          <cell r="BE75">
            <v>24</v>
          </cell>
          <cell r="BF75">
            <v>26</v>
          </cell>
          <cell r="BG75">
            <v>22.4</v>
          </cell>
          <cell r="BH75">
            <v>23</v>
          </cell>
          <cell r="BI75">
            <v>26</v>
          </cell>
          <cell r="BJ75">
            <v>21.5</v>
          </cell>
          <cell r="BK75">
            <v>23.7</v>
          </cell>
          <cell r="BL75">
            <v>25.7</v>
          </cell>
          <cell r="BM75">
            <v>24.7</v>
          </cell>
          <cell r="BN75">
            <v>25</v>
          </cell>
          <cell r="BO75">
            <v>25.7</v>
          </cell>
          <cell r="BP75">
            <v>25.4</v>
          </cell>
          <cell r="BQ75">
            <v>24.6</v>
          </cell>
          <cell r="BR75">
            <v>26.3</v>
          </cell>
          <cell r="BS75">
            <v>23</v>
          </cell>
          <cell r="BT75">
            <v>22.7</v>
          </cell>
          <cell r="BU75">
            <v>26</v>
          </cell>
          <cell r="BV75">
            <v>24</v>
          </cell>
          <cell r="BW75">
            <v>22.3</v>
          </cell>
          <cell r="BX75">
            <v>23.7</v>
          </cell>
          <cell r="BY75">
            <v>25.7</v>
          </cell>
          <cell r="BZ75">
            <v>22.1</v>
          </cell>
          <cell r="CA75">
            <v>24.7</v>
          </cell>
          <cell r="CB75">
            <v>26</v>
          </cell>
          <cell r="CC75">
            <v>25.7</v>
          </cell>
          <cell r="CD75">
            <v>26.7</v>
          </cell>
          <cell r="CE75">
            <v>23</v>
          </cell>
          <cell r="CF75">
            <v>24</v>
          </cell>
        </row>
        <row r="76">
          <cell r="C76" t="str">
            <v>Capivari</v>
          </cell>
          <cell r="D76">
            <v>7.7</v>
          </cell>
          <cell r="E76">
            <v>23</v>
          </cell>
          <cell r="F76">
            <v>0.7</v>
          </cell>
          <cell r="G76">
            <v>0</v>
          </cell>
          <cell r="H76">
            <v>1</v>
          </cell>
          <cell r="I76">
            <v>1</v>
          </cell>
          <cell r="J76">
            <v>1</v>
          </cell>
          <cell r="K76">
            <v>1</v>
          </cell>
          <cell r="L76">
            <v>1</v>
          </cell>
          <cell r="M76">
            <v>0.7</v>
          </cell>
          <cell r="N76">
            <v>0.3</v>
          </cell>
          <cell r="O76">
            <v>1</v>
          </cell>
          <cell r="P76">
            <v>1</v>
          </cell>
          <cell r="Q76">
            <v>1</v>
          </cell>
          <cell r="R76">
            <v>1</v>
          </cell>
          <cell r="S76">
            <v>1</v>
          </cell>
          <cell r="T76">
            <v>0</v>
          </cell>
          <cell r="U76">
            <v>0.3</v>
          </cell>
          <cell r="V76">
            <v>1</v>
          </cell>
          <cell r="W76">
            <v>1</v>
          </cell>
          <cell r="X76">
            <v>1</v>
          </cell>
          <cell r="Y76">
            <v>0</v>
          </cell>
          <cell r="Z76">
            <v>1</v>
          </cell>
          <cell r="AA76">
            <v>0.7</v>
          </cell>
          <cell r="AB76">
            <v>0.3</v>
          </cell>
          <cell r="AC76">
            <v>1</v>
          </cell>
          <cell r="AD76">
            <v>1</v>
          </cell>
          <cell r="AE76">
            <v>1</v>
          </cell>
          <cell r="AF76">
            <v>1</v>
          </cell>
          <cell r="AG76">
            <v>1</v>
          </cell>
          <cell r="AH76">
            <v>0.7</v>
          </cell>
          <cell r="AI76">
            <v>0.3</v>
          </cell>
          <cell r="AJ76">
            <v>0</v>
          </cell>
          <cell r="AK76">
            <v>25.3</v>
          </cell>
          <cell r="AL76">
            <v>24</v>
          </cell>
          <cell r="AM76">
            <v>25</v>
          </cell>
          <cell r="AN76">
            <v>23.7</v>
          </cell>
          <cell r="AO76">
            <v>26</v>
          </cell>
          <cell r="AP76">
            <v>25</v>
          </cell>
          <cell r="AQ76">
            <v>25.3</v>
          </cell>
          <cell r="AR76">
            <v>27</v>
          </cell>
          <cell r="AS76">
            <v>25</v>
          </cell>
          <cell r="AT76">
            <v>25</v>
          </cell>
          <cell r="AU76">
            <v>23.7</v>
          </cell>
          <cell r="AV76">
            <v>25</v>
          </cell>
          <cell r="AW76">
            <v>24.6</v>
          </cell>
          <cell r="AX76">
            <v>22.7</v>
          </cell>
          <cell r="AY76">
            <v>26.7</v>
          </cell>
          <cell r="AZ76">
            <v>23</v>
          </cell>
          <cell r="BA76">
            <v>26</v>
          </cell>
          <cell r="BB76">
            <v>24.4</v>
          </cell>
          <cell r="BC76">
            <v>25.3</v>
          </cell>
          <cell r="BD76">
            <v>27</v>
          </cell>
          <cell r="BE76">
            <v>24</v>
          </cell>
          <cell r="BF76">
            <v>26</v>
          </cell>
          <cell r="BG76">
            <v>22.4</v>
          </cell>
          <cell r="BH76">
            <v>23</v>
          </cell>
          <cell r="BI76">
            <v>26</v>
          </cell>
          <cell r="BJ76">
            <v>21.5</v>
          </cell>
          <cell r="BK76">
            <v>24.7</v>
          </cell>
          <cell r="BL76">
            <v>25.7</v>
          </cell>
          <cell r="BM76">
            <v>24.7</v>
          </cell>
          <cell r="BN76">
            <v>24</v>
          </cell>
          <cell r="BO76">
            <v>23.4</v>
          </cell>
          <cell r="BP76">
            <v>26.7</v>
          </cell>
          <cell r="BQ76">
            <v>24.6</v>
          </cell>
          <cell r="BR76">
            <v>26.3</v>
          </cell>
          <cell r="BS76">
            <v>23</v>
          </cell>
          <cell r="BT76">
            <v>22.7</v>
          </cell>
          <cell r="BU76">
            <v>26</v>
          </cell>
          <cell r="BV76">
            <v>24</v>
          </cell>
          <cell r="BW76">
            <v>23</v>
          </cell>
          <cell r="BX76">
            <v>23.7</v>
          </cell>
          <cell r="BY76">
            <v>25.7</v>
          </cell>
          <cell r="BZ76">
            <v>22.1</v>
          </cell>
          <cell r="CA76">
            <v>22.7</v>
          </cell>
          <cell r="CB76">
            <v>26</v>
          </cell>
          <cell r="CC76">
            <v>25.7</v>
          </cell>
          <cell r="CD76">
            <v>26.7</v>
          </cell>
          <cell r="CE76">
            <v>23</v>
          </cell>
          <cell r="CF76">
            <v>24</v>
          </cell>
        </row>
        <row r="77">
          <cell r="C77" t="str">
            <v>Elias Fausto</v>
          </cell>
          <cell r="D77">
            <v>7.7</v>
          </cell>
          <cell r="E77">
            <v>22.7</v>
          </cell>
          <cell r="F77">
            <v>0.7</v>
          </cell>
          <cell r="G77">
            <v>0</v>
          </cell>
          <cell r="H77">
            <v>1</v>
          </cell>
          <cell r="I77">
            <v>1</v>
          </cell>
          <cell r="J77">
            <v>1</v>
          </cell>
          <cell r="K77">
            <v>1</v>
          </cell>
          <cell r="L77">
            <v>1</v>
          </cell>
          <cell r="M77">
            <v>0.7</v>
          </cell>
          <cell r="N77">
            <v>0.3</v>
          </cell>
          <cell r="O77">
            <v>1</v>
          </cell>
          <cell r="P77">
            <v>1</v>
          </cell>
          <cell r="Q77">
            <v>1</v>
          </cell>
          <cell r="R77">
            <v>1</v>
          </cell>
          <cell r="S77">
            <v>1</v>
          </cell>
          <cell r="T77">
            <v>0</v>
          </cell>
          <cell r="U77">
            <v>0.3</v>
          </cell>
          <cell r="V77">
            <v>1</v>
          </cell>
          <cell r="W77">
            <v>1</v>
          </cell>
          <cell r="X77">
            <v>1</v>
          </cell>
          <cell r="Y77">
            <v>0</v>
          </cell>
          <cell r="Z77">
            <v>1</v>
          </cell>
          <cell r="AA77">
            <v>0.7</v>
          </cell>
          <cell r="AB77">
            <v>0.3</v>
          </cell>
          <cell r="AC77">
            <v>1</v>
          </cell>
          <cell r="AD77">
            <v>1</v>
          </cell>
          <cell r="AE77">
            <v>1</v>
          </cell>
          <cell r="AF77">
            <v>1</v>
          </cell>
          <cell r="AG77">
            <v>1</v>
          </cell>
          <cell r="AH77">
            <v>0.7</v>
          </cell>
          <cell r="AI77">
            <v>0</v>
          </cell>
          <cell r="AJ77">
            <v>0</v>
          </cell>
          <cell r="AK77">
            <v>25.3</v>
          </cell>
          <cell r="AL77">
            <v>24</v>
          </cell>
          <cell r="AM77">
            <v>25</v>
          </cell>
          <cell r="AN77">
            <v>23.7</v>
          </cell>
          <cell r="AO77">
            <v>26</v>
          </cell>
          <cell r="AP77">
            <v>25</v>
          </cell>
          <cell r="AQ77">
            <v>25.3</v>
          </cell>
          <cell r="AR77">
            <v>27</v>
          </cell>
          <cell r="AS77">
            <v>25</v>
          </cell>
          <cell r="AT77">
            <v>25</v>
          </cell>
          <cell r="AU77">
            <v>23.7</v>
          </cell>
          <cell r="AV77">
            <v>25</v>
          </cell>
          <cell r="AW77">
            <v>24.6</v>
          </cell>
          <cell r="AX77">
            <v>22.7</v>
          </cell>
          <cell r="AY77">
            <v>26.7</v>
          </cell>
          <cell r="AZ77">
            <v>23</v>
          </cell>
          <cell r="BA77">
            <v>26</v>
          </cell>
          <cell r="BB77">
            <v>24.4</v>
          </cell>
          <cell r="BC77">
            <v>25.3</v>
          </cell>
          <cell r="BD77">
            <v>27</v>
          </cell>
          <cell r="BE77">
            <v>24</v>
          </cell>
          <cell r="BF77">
            <v>26</v>
          </cell>
          <cell r="BG77">
            <v>22.4</v>
          </cell>
          <cell r="BH77">
            <v>23</v>
          </cell>
          <cell r="BI77">
            <v>26</v>
          </cell>
          <cell r="BJ77">
            <v>21.5</v>
          </cell>
          <cell r="BK77">
            <v>23.4</v>
          </cell>
          <cell r="BL77">
            <v>25.7</v>
          </cell>
          <cell r="BM77">
            <v>24.7</v>
          </cell>
          <cell r="BN77">
            <v>25</v>
          </cell>
          <cell r="BO77">
            <v>25.7</v>
          </cell>
          <cell r="BP77">
            <v>26.7</v>
          </cell>
          <cell r="BQ77">
            <v>24.6</v>
          </cell>
          <cell r="BR77">
            <v>26.3</v>
          </cell>
          <cell r="BS77">
            <v>22.3</v>
          </cell>
          <cell r="BT77">
            <v>22.7</v>
          </cell>
          <cell r="BU77">
            <v>26</v>
          </cell>
          <cell r="BV77">
            <v>24</v>
          </cell>
          <cell r="BW77">
            <v>23</v>
          </cell>
          <cell r="BX77">
            <v>23.7</v>
          </cell>
          <cell r="BY77">
            <v>25.7</v>
          </cell>
          <cell r="BZ77">
            <v>22.1</v>
          </cell>
          <cell r="CA77">
            <v>24.7</v>
          </cell>
          <cell r="CB77">
            <v>26</v>
          </cell>
          <cell r="CC77">
            <v>25.7</v>
          </cell>
          <cell r="CD77">
            <v>26.7</v>
          </cell>
          <cell r="CE77">
            <v>22.7</v>
          </cell>
          <cell r="CF77">
            <v>24</v>
          </cell>
        </row>
        <row r="78">
          <cell r="C78" t="str">
            <v>Monte Mor</v>
          </cell>
          <cell r="D78">
            <v>7.7</v>
          </cell>
          <cell r="E78">
            <v>23</v>
          </cell>
          <cell r="F78">
            <v>0.7</v>
          </cell>
          <cell r="G78">
            <v>0</v>
          </cell>
          <cell r="H78">
            <v>1</v>
          </cell>
          <cell r="I78">
            <v>1</v>
          </cell>
          <cell r="J78">
            <v>1</v>
          </cell>
          <cell r="K78">
            <v>1</v>
          </cell>
          <cell r="L78">
            <v>1</v>
          </cell>
          <cell r="M78">
            <v>0.7</v>
          </cell>
          <cell r="N78">
            <v>0.3</v>
          </cell>
          <cell r="O78">
            <v>1</v>
          </cell>
          <cell r="P78">
            <v>1</v>
          </cell>
          <cell r="Q78">
            <v>1</v>
          </cell>
          <cell r="R78">
            <v>1</v>
          </cell>
          <cell r="S78">
            <v>1</v>
          </cell>
          <cell r="T78">
            <v>0</v>
          </cell>
          <cell r="U78">
            <v>0.3</v>
          </cell>
          <cell r="V78">
            <v>1</v>
          </cell>
          <cell r="W78">
            <v>1</v>
          </cell>
          <cell r="X78">
            <v>1</v>
          </cell>
          <cell r="Y78">
            <v>0</v>
          </cell>
          <cell r="Z78">
            <v>1</v>
          </cell>
          <cell r="AA78">
            <v>0.7</v>
          </cell>
          <cell r="AB78">
            <v>0.3</v>
          </cell>
          <cell r="AC78">
            <v>1</v>
          </cell>
          <cell r="AD78">
            <v>1</v>
          </cell>
          <cell r="AE78">
            <v>1</v>
          </cell>
          <cell r="AF78">
            <v>1</v>
          </cell>
          <cell r="AG78">
            <v>1</v>
          </cell>
          <cell r="AH78">
            <v>0.7</v>
          </cell>
          <cell r="AI78">
            <v>0.3</v>
          </cell>
          <cell r="AJ78">
            <v>0</v>
          </cell>
          <cell r="AK78">
            <v>25.3</v>
          </cell>
          <cell r="AL78">
            <v>24</v>
          </cell>
          <cell r="AM78">
            <v>25</v>
          </cell>
          <cell r="AN78">
            <v>23.7</v>
          </cell>
          <cell r="AO78">
            <v>26</v>
          </cell>
          <cell r="AP78">
            <v>25</v>
          </cell>
          <cell r="AQ78">
            <v>25.3</v>
          </cell>
          <cell r="AR78">
            <v>27</v>
          </cell>
          <cell r="AS78">
            <v>25</v>
          </cell>
          <cell r="AT78">
            <v>25</v>
          </cell>
          <cell r="AU78">
            <v>23.7</v>
          </cell>
          <cell r="AV78">
            <v>25</v>
          </cell>
          <cell r="AW78">
            <v>24.600000000000005</v>
          </cell>
          <cell r="AX78">
            <v>22.7</v>
          </cell>
          <cell r="AY78">
            <v>26.7</v>
          </cell>
          <cell r="AZ78">
            <v>23</v>
          </cell>
          <cell r="BA78">
            <v>26</v>
          </cell>
          <cell r="BB78">
            <v>24.399999999999995</v>
          </cell>
          <cell r="BC78">
            <v>25.3</v>
          </cell>
          <cell r="BD78">
            <v>27</v>
          </cell>
          <cell r="BE78">
            <v>24</v>
          </cell>
          <cell r="BF78">
            <v>26</v>
          </cell>
          <cell r="BG78">
            <v>22.399999999999995</v>
          </cell>
          <cell r="BH78">
            <v>23</v>
          </cell>
          <cell r="BI78">
            <v>26</v>
          </cell>
          <cell r="BJ78">
            <v>21.5</v>
          </cell>
          <cell r="BK78">
            <v>23.7</v>
          </cell>
          <cell r="BL78">
            <v>25.7</v>
          </cell>
          <cell r="BM78">
            <v>24.7</v>
          </cell>
          <cell r="BN78">
            <v>25</v>
          </cell>
          <cell r="BO78">
            <v>25.7</v>
          </cell>
          <cell r="BP78">
            <v>26.7</v>
          </cell>
          <cell r="BQ78">
            <v>24.6</v>
          </cell>
          <cell r="BR78">
            <v>26.3</v>
          </cell>
          <cell r="BS78">
            <v>23</v>
          </cell>
          <cell r="BT78">
            <v>22.7</v>
          </cell>
          <cell r="BU78">
            <v>26</v>
          </cell>
          <cell r="BV78">
            <v>24</v>
          </cell>
          <cell r="BW78">
            <v>22.3</v>
          </cell>
          <cell r="BX78">
            <v>23.7</v>
          </cell>
          <cell r="BY78">
            <v>25.7</v>
          </cell>
          <cell r="BZ78">
            <v>22.1</v>
          </cell>
          <cell r="CA78">
            <v>24.7</v>
          </cell>
          <cell r="CB78">
            <v>26</v>
          </cell>
          <cell r="CC78">
            <v>25.7</v>
          </cell>
          <cell r="CD78">
            <v>26.7</v>
          </cell>
          <cell r="CE78">
            <v>23</v>
          </cell>
          <cell r="CF78">
            <v>24</v>
          </cell>
        </row>
        <row r="79">
          <cell r="C79" t="str">
            <v>Salto</v>
          </cell>
          <cell r="D79">
            <v>7.7</v>
          </cell>
          <cell r="E79">
            <v>23</v>
          </cell>
          <cell r="F79">
            <v>0.7</v>
          </cell>
          <cell r="G79">
            <v>0</v>
          </cell>
          <cell r="H79">
            <v>1</v>
          </cell>
          <cell r="I79">
            <v>1</v>
          </cell>
          <cell r="J79">
            <v>1</v>
          </cell>
          <cell r="K79">
            <v>1</v>
          </cell>
          <cell r="L79">
            <v>1</v>
          </cell>
          <cell r="M79">
            <v>0.7</v>
          </cell>
          <cell r="N79">
            <v>0.3</v>
          </cell>
          <cell r="O79">
            <v>1</v>
          </cell>
          <cell r="P79">
            <v>1</v>
          </cell>
          <cell r="Q79">
            <v>1</v>
          </cell>
          <cell r="R79">
            <v>1</v>
          </cell>
          <cell r="S79">
            <v>1</v>
          </cell>
          <cell r="T79">
            <v>0</v>
          </cell>
          <cell r="U79">
            <v>0.3</v>
          </cell>
          <cell r="V79">
            <v>1</v>
          </cell>
          <cell r="W79">
            <v>1</v>
          </cell>
          <cell r="X79">
            <v>1</v>
          </cell>
          <cell r="Y79">
            <v>0</v>
          </cell>
          <cell r="Z79">
            <v>1</v>
          </cell>
          <cell r="AA79">
            <v>0.7</v>
          </cell>
          <cell r="AB79">
            <v>0.3</v>
          </cell>
          <cell r="AC79">
            <v>1</v>
          </cell>
          <cell r="AD79">
            <v>1</v>
          </cell>
          <cell r="AE79">
            <v>1</v>
          </cell>
          <cell r="AF79">
            <v>1</v>
          </cell>
          <cell r="AG79">
            <v>1</v>
          </cell>
          <cell r="AH79">
            <v>0.7</v>
          </cell>
          <cell r="AI79">
            <v>0.3</v>
          </cell>
          <cell r="AJ79">
            <v>0</v>
          </cell>
          <cell r="AK79">
            <v>25.3</v>
          </cell>
          <cell r="AL79">
            <v>24</v>
          </cell>
          <cell r="AM79">
            <v>25</v>
          </cell>
          <cell r="AN79">
            <v>23.7</v>
          </cell>
          <cell r="AO79">
            <v>26</v>
          </cell>
          <cell r="AP79">
            <v>25</v>
          </cell>
          <cell r="AQ79">
            <v>25.3</v>
          </cell>
          <cell r="AR79">
            <v>27</v>
          </cell>
          <cell r="AS79">
            <v>25</v>
          </cell>
          <cell r="AT79">
            <v>25</v>
          </cell>
          <cell r="AU79">
            <v>23.7</v>
          </cell>
          <cell r="AV79">
            <v>25</v>
          </cell>
          <cell r="AW79">
            <v>24.6</v>
          </cell>
          <cell r="AX79">
            <v>22.7</v>
          </cell>
          <cell r="AY79">
            <v>26.7</v>
          </cell>
          <cell r="AZ79">
            <v>23</v>
          </cell>
          <cell r="BA79">
            <v>26</v>
          </cell>
          <cell r="BB79">
            <v>24.4</v>
          </cell>
          <cell r="BC79">
            <v>25.3</v>
          </cell>
          <cell r="BD79">
            <v>27</v>
          </cell>
          <cell r="BE79">
            <v>24</v>
          </cell>
          <cell r="BF79">
            <v>26</v>
          </cell>
          <cell r="BG79">
            <v>22.4</v>
          </cell>
          <cell r="BH79">
            <v>23</v>
          </cell>
          <cell r="BI79">
            <v>26</v>
          </cell>
          <cell r="BJ79">
            <v>21.5</v>
          </cell>
          <cell r="BK79">
            <v>24.7</v>
          </cell>
          <cell r="BL79">
            <v>25.7</v>
          </cell>
          <cell r="BM79">
            <v>24.7</v>
          </cell>
          <cell r="BN79">
            <v>24.7</v>
          </cell>
          <cell r="BO79">
            <v>25.7</v>
          </cell>
          <cell r="BP79">
            <v>26.7</v>
          </cell>
          <cell r="BQ79">
            <v>24.3</v>
          </cell>
          <cell r="BR79">
            <v>26.3</v>
          </cell>
          <cell r="BS79">
            <v>23</v>
          </cell>
          <cell r="BT79">
            <v>22.7</v>
          </cell>
          <cell r="BU79">
            <v>26</v>
          </cell>
          <cell r="BV79">
            <v>24</v>
          </cell>
          <cell r="BW79">
            <v>23</v>
          </cell>
          <cell r="BX79">
            <v>23.7</v>
          </cell>
          <cell r="BY79">
            <v>25.7</v>
          </cell>
          <cell r="BZ79">
            <v>22.1</v>
          </cell>
          <cell r="CA79">
            <v>24.7</v>
          </cell>
          <cell r="CB79">
            <v>26</v>
          </cell>
          <cell r="CC79">
            <v>24.7</v>
          </cell>
          <cell r="CD79">
            <v>26.7</v>
          </cell>
          <cell r="CE79">
            <v>23</v>
          </cell>
          <cell r="CF79">
            <v>24</v>
          </cell>
        </row>
        <row r="80">
          <cell r="C80" t="str">
            <v>SubCluster Paulínia</v>
          </cell>
          <cell r="D80">
            <v>7.6999999999999993</v>
          </cell>
          <cell r="E80">
            <v>22.9</v>
          </cell>
          <cell r="F80">
            <v>0.69999999999999984</v>
          </cell>
          <cell r="G80">
            <v>0</v>
          </cell>
          <cell r="H80">
            <v>1</v>
          </cell>
          <cell r="I80">
            <v>1</v>
          </cell>
          <cell r="J80">
            <v>1</v>
          </cell>
          <cell r="K80">
            <v>1</v>
          </cell>
          <cell r="L80">
            <v>1</v>
          </cell>
          <cell r="M80">
            <v>0.69999999999999984</v>
          </cell>
          <cell r="N80">
            <v>0.3</v>
          </cell>
          <cell r="O80">
            <v>1</v>
          </cell>
          <cell r="P80">
            <v>1</v>
          </cell>
          <cell r="Q80">
            <v>1</v>
          </cell>
          <cell r="R80">
            <v>1</v>
          </cell>
          <cell r="S80">
            <v>1</v>
          </cell>
          <cell r="T80">
            <v>0</v>
          </cell>
          <cell r="U80">
            <v>0.3</v>
          </cell>
          <cell r="V80">
            <v>1</v>
          </cell>
          <cell r="W80">
            <v>1</v>
          </cell>
          <cell r="X80">
            <v>1</v>
          </cell>
          <cell r="Y80">
            <v>0</v>
          </cell>
          <cell r="Z80">
            <v>1</v>
          </cell>
          <cell r="AA80">
            <v>0.69999999999999984</v>
          </cell>
          <cell r="AB80">
            <v>0.3</v>
          </cell>
          <cell r="AC80">
            <v>1</v>
          </cell>
          <cell r="AD80">
            <v>1</v>
          </cell>
          <cell r="AE80">
            <v>1</v>
          </cell>
          <cell r="AF80">
            <v>1</v>
          </cell>
          <cell r="AG80">
            <v>1</v>
          </cell>
          <cell r="AH80">
            <v>0.69999999999999984</v>
          </cell>
          <cell r="AI80">
            <v>0.19999999999999998</v>
          </cell>
          <cell r="AJ80">
            <v>0</v>
          </cell>
          <cell r="AK80">
            <v>25.3</v>
          </cell>
          <cell r="AL80">
            <v>24</v>
          </cell>
          <cell r="AM80">
            <v>25</v>
          </cell>
          <cell r="AN80">
            <v>23.7</v>
          </cell>
          <cell r="AO80">
            <v>26</v>
          </cell>
          <cell r="AP80">
            <v>25</v>
          </cell>
          <cell r="AQ80">
            <v>25.3</v>
          </cell>
          <cell r="AR80">
            <v>27</v>
          </cell>
          <cell r="AS80">
            <v>25</v>
          </cell>
          <cell r="AT80">
            <v>25</v>
          </cell>
          <cell r="AU80">
            <v>23.7</v>
          </cell>
          <cell r="AV80">
            <v>25</v>
          </cell>
          <cell r="AW80">
            <v>24.6</v>
          </cell>
          <cell r="AX80">
            <v>22.7</v>
          </cell>
          <cell r="AY80">
            <v>26.7</v>
          </cell>
          <cell r="AZ80">
            <v>23</v>
          </cell>
          <cell r="BA80">
            <v>26</v>
          </cell>
          <cell r="BB80">
            <v>24.4</v>
          </cell>
          <cell r="BC80">
            <v>25.3</v>
          </cell>
          <cell r="BD80">
            <v>27</v>
          </cell>
          <cell r="BE80">
            <v>24</v>
          </cell>
          <cell r="BF80">
            <v>26</v>
          </cell>
          <cell r="BG80">
            <v>22.4</v>
          </cell>
          <cell r="BH80">
            <v>23</v>
          </cell>
          <cell r="BI80">
            <v>26</v>
          </cell>
          <cell r="BJ80">
            <v>21.166666666666668</v>
          </cell>
          <cell r="BK80">
            <v>24.599999999999998</v>
          </cell>
          <cell r="BL80">
            <v>25.033333333333331</v>
          </cell>
          <cell r="BM80">
            <v>24.7</v>
          </cell>
          <cell r="BN80">
            <v>24.766666666666666</v>
          </cell>
          <cell r="BO80">
            <v>25.7</v>
          </cell>
          <cell r="BP80">
            <v>26.7</v>
          </cell>
          <cell r="BQ80">
            <v>24.5</v>
          </cell>
          <cell r="BR80">
            <v>26.3</v>
          </cell>
          <cell r="BS80">
            <v>22.766666666666666</v>
          </cell>
          <cell r="BT80">
            <v>22.7</v>
          </cell>
          <cell r="BU80">
            <v>26</v>
          </cell>
          <cell r="BV80">
            <v>23.666666666666668</v>
          </cell>
          <cell r="BW80">
            <v>23</v>
          </cell>
          <cell r="BX80">
            <v>23.366666666666664</v>
          </cell>
          <cell r="BY80">
            <v>25.7</v>
          </cell>
          <cell r="BZ80">
            <v>22</v>
          </cell>
          <cell r="CA80">
            <v>24.7</v>
          </cell>
          <cell r="CB80">
            <v>26</v>
          </cell>
          <cell r="CC80">
            <v>25.366666666666664</v>
          </cell>
          <cell r="CD80">
            <v>26.7</v>
          </cell>
          <cell r="CE80">
            <v>22.900000000000002</v>
          </cell>
          <cell r="CF80">
            <v>24</v>
          </cell>
        </row>
        <row r="81">
          <cell r="C81" t="str">
            <v>Paulínia</v>
          </cell>
          <cell r="D81">
            <v>7.7</v>
          </cell>
          <cell r="E81">
            <v>23</v>
          </cell>
          <cell r="F81">
            <v>0.7</v>
          </cell>
          <cell r="G81">
            <v>0</v>
          </cell>
          <cell r="H81">
            <v>1</v>
          </cell>
          <cell r="I81">
            <v>1</v>
          </cell>
          <cell r="J81">
            <v>1</v>
          </cell>
          <cell r="K81">
            <v>1</v>
          </cell>
          <cell r="L81">
            <v>1</v>
          </cell>
          <cell r="M81">
            <v>0.7</v>
          </cell>
          <cell r="N81">
            <v>0.3</v>
          </cell>
          <cell r="O81">
            <v>1</v>
          </cell>
          <cell r="P81">
            <v>1</v>
          </cell>
          <cell r="Q81">
            <v>1</v>
          </cell>
          <cell r="R81">
            <v>1</v>
          </cell>
          <cell r="S81">
            <v>1</v>
          </cell>
          <cell r="T81">
            <v>0</v>
          </cell>
          <cell r="U81">
            <v>0.3</v>
          </cell>
          <cell r="V81">
            <v>1</v>
          </cell>
          <cell r="W81">
            <v>1</v>
          </cell>
          <cell r="X81">
            <v>1</v>
          </cell>
          <cell r="Y81">
            <v>0</v>
          </cell>
          <cell r="Z81">
            <v>1</v>
          </cell>
          <cell r="AA81">
            <v>0.7</v>
          </cell>
          <cell r="AB81">
            <v>0.3</v>
          </cell>
          <cell r="AC81">
            <v>1</v>
          </cell>
          <cell r="AD81">
            <v>1</v>
          </cell>
          <cell r="AE81">
            <v>1</v>
          </cell>
          <cell r="AF81">
            <v>1</v>
          </cell>
          <cell r="AG81">
            <v>1</v>
          </cell>
          <cell r="AH81">
            <v>0.7</v>
          </cell>
          <cell r="AI81">
            <v>0.3</v>
          </cell>
          <cell r="AJ81">
            <v>0</v>
          </cell>
          <cell r="AK81">
            <v>25.3</v>
          </cell>
          <cell r="AL81">
            <v>24</v>
          </cell>
          <cell r="AM81">
            <v>25</v>
          </cell>
          <cell r="AN81">
            <v>23.7</v>
          </cell>
          <cell r="AO81">
            <v>26</v>
          </cell>
          <cell r="AP81">
            <v>25</v>
          </cell>
          <cell r="AQ81">
            <v>25.3</v>
          </cell>
          <cell r="AR81">
            <v>27</v>
          </cell>
          <cell r="AS81">
            <v>25</v>
          </cell>
          <cell r="AT81">
            <v>25</v>
          </cell>
          <cell r="AU81">
            <v>23.7</v>
          </cell>
          <cell r="AV81">
            <v>25</v>
          </cell>
          <cell r="AW81">
            <v>24.6</v>
          </cell>
          <cell r="AX81">
            <v>22.7</v>
          </cell>
          <cell r="AY81">
            <v>26.7</v>
          </cell>
          <cell r="AZ81">
            <v>23</v>
          </cell>
          <cell r="BA81">
            <v>26</v>
          </cell>
          <cell r="BB81">
            <v>24.4</v>
          </cell>
          <cell r="BC81">
            <v>25.3</v>
          </cell>
          <cell r="BD81">
            <v>27</v>
          </cell>
          <cell r="BE81">
            <v>24</v>
          </cell>
          <cell r="BF81">
            <v>26</v>
          </cell>
          <cell r="BG81">
            <v>22.4</v>
          </cell>
          <cell r="BH81">
            <v>23</v>
          </cell>
          <cell r="BI81">
            <v>26</v>
          </cell>
          <cell r="BJ81">
            <v>20.5</v>
          </cell>
          <cell r="BK81">
            <v>24.4</v>
          </cell>
          <cell r="BL81">
            <v>25.7</v>
          </cell>
          <cell r="BM81">
            <v>24.7</v>
          </cell>
          <cell r="BN81">
            <v>24.3</v>
          </cell>
          <cell r="BO81">
            <v>25.7</v>
          </cell>
          <cell r="BP81">
            <v>26.7</v>
          </cell>
          <cell r="BQ81">
            <v>24.6</v>
          </cell>
          <cell r="BR81">
            <v>26.3</v>
          </cell>
          <cell r="BS81">
            <v>23</v>
          </cell>
          <cell r="BT81">
            <v>22.7</v>
          </cell>
          <cell r="BU81">
            <v>26</v>
          </cell>
          <cell r="BV81">
            <v>23</v>
          </cell>
          <cell r="BW81">
            <v>23</v>
          </cell>
          <cell r="BX81">
            <v>23.7</v>
          </cell>
          <cell r="BY81">
            <v>25.7</v>
          </cell>
          <cell r="BZ81">
            <v>21.8</v>
          </cell>
          <cell r="CA81">
            <v>24.7</v>
          </cell>
          <cell r="CB81">
            <v>26</v>
          </cell>
          <cell r="CC81">
            <v>25.7</v>
          </cell>
          <cell r="CD81">
            <v>26.7</v>
          </cell>
          <cell r="CE81">
            <v>23</v>
          </cell>
          <cell r="CF81">
            <v>24</v>
          </cell>
        </row>
        <row r="82">
          <cell r="C82" t="str">
            <v>Artur Nogueira</v>
          </cell>
          <cell r="D82">
            <v>7.7</v>
          </cell>
          <cell r="E82">
            <v>23</v>
          </cell>
          <cell r="F82">
            <v>0.7</v>
          </cell>
          <cell r="G82">
            <v>0</v>
          </cell>
          <cell r="H82">
            <v>1</v>
          </cell>
          <cell r="I82">
            <v>1</v>
          </cell>
          <cell r="J82">
            <v>1</v>
          </cell>
          <cell r="K82">
            <v>1</v>
          </cell>
          <cell r="L82">
            <v>1</v>
          </cell>
          <cell r="M82">
            <v>0.7</v>
          </cell>
          <cell r="N82">
            <v>0.3</v>
          </cell>
          <cell r="O82">
            <v>1</v>
          </cell>
          <cell r="P82">
            <v>1</v>
          </cell>
          <cell r="Q82">
            <v>1</v>
          </cell>
          <cell r="R82">
            <v>1</v>
          </cell>
          <cell r="S82">
            <v>1</v>
          </cell>
          <cell r="T82">
            <v>0</v>
          </cell>
          <cell r="U82">
            <v>0.3</v>
          </cell>
          <cell r="V82">
            <v>1</v>
          </cell>
          <cell r="W82">
            <v>1</v>
          </cell>
          <cell r="X82">
            <v>1</v>
          </cell>
          <cell r="Y82">
            <v>0</v>
          </cell>
          <cell r="Z82">
            <v>1</v>
          </cell>
          <cell r="AA82">
            <v>0.7</v>
          </cell>
          <cell r="AB82">
            <v>0.3</v>
          </cell>
          <cell r="AC82">
            <v>1</v>
          </cell>
          <cell r="AD82">
            <v>1</v>
          </cell>
          <cell r="AE82">
            <v>1</v>
          </cell>
          <cell r="AF82">
            <v>1</v>
          </cell>
          <cell r="AG82">
            <v>1</v>
          </cell>
          <cell r="AH82">
            <v>0.7</v>
          </cell>
          <cell r="AI82">
            <v>0.3</v>
          </cell>
          <cell r="AJ82">
            <v>0</v>
          </cell>
          <cell r="AK82">
            <v>25.3</v>
          </cell>
          <cell r="AL82">
            <v>24</v>
          </cell>
          <cell r="AM82">
            <v>25</v>
          </cell>
          <cell r="AN82">
            <v>23.7</v>
          </cell>
          <cell r="AO82">
            <v>25.675000000000001</v>
          </cell>
          <cell r="AP82">
            <v>25</v>
          </cell>
          <cell r="AQ82">
            <v>25.3</v>
          </cell>
          <cell r="AR82">
            <v>26.824999999999999</v>
          </cell>
          <cell r="AS82">
            <v>25</v>
          </cell>
          <cell r="AT82">
            <v>25</v>
          </cell>
          <cell r="AU82">
            <v>23.7</v>
          </cell>
          <cell r="AV82">
            <v>25</v>
          </cell>
          <cell r="AW82">
            <v>24.6</v>
          </cell>
          <cell r="AX82">
            <v>22.7</v>
          </cell>
          <cell r="AY82">
            <v>26.7</v>
          </cell>
          <cell r="AZ82">
            <v>23</v>
          </cell>
          <cell r="BA82">
            <v>26</v>
          </cell>
          <cell r="BB82">
            <v>24.4</v>
          </cell>
          <cell r="BC82">
            <v>25.3</v>
          </cell>
          <cell r="BD82">
            <v>27</v>
          </cell>
          <cell r="BE82">
            <v>24</v>
          </cell>
          <cell r="BF82">
            <v>26</v>
          </cell>
          <cell r="BG82">
            <v>22.4</v>
          </cell>
          <cell r="BH82">
            <v>23</v>
          </cell>
          <cell r="BI82">
            <v>26</v>
          </cell>
          <cell r="BJ82">
            <v>21.5</v>
          </cell>
          <cell r="BK82">
            <v>24.7</v>
          </cell>
          <cell r="BL82">
            <v>23.7</v>
          </cell>
          <cell r="BM82">
            <v>24.7</v>
          </cell>
          <cell r="BN82">
            <v>25</v>
          </cell>
          <cell r="BO82">
            <v>25.7</v>
          </cell>
          <cell r="BP82">
            <v>26.7</v>
          </cell>
          <cell r="BQ82">
            <v>24.3</v>
          </cell>
          <cell r="BR82">
            <v>26.3</v>
          </cell>
          <cell r="BS82">
            <v>23</v>
          </cell>
          <cell r="BT82">
            <v>22.7</v>
          </cell>
          <cell r="BU82">
            <v>26</v>
          </cell>
          <cell r="BV82">
            <v>24</v>
          </cell>
          <cell r="BW82">
            <v>23</v>
          </cell>
          <cell r="BX82">
            <v>22.7</v>
          </cell>
          <cell r="BY82">
            <v>25.7</v>
          </cell>
          <cell r="BZ82">
            <v>22.1</v>
          </cell>
          <cell r="CA82">
            <v>24.7</v>
          </cell>
          <cell r="CB82">
            <v>26</v>
          </cell>
          <cell r="CC82">
            <v>24.7</v>
          </cell>
          <cell r="CD82">
            <v>26.7</v>
          </cell>
          <cell r="CE82">
            <v>23</v>
          </cell>
          <cell r="CF82">
            <v>24</v>
          </cell>
        </row>
        <row r="83">
          <cell r="C83" t="str">
            <v>Cosmópolis</v>
          </cell>
          <cell r="D83">
            <v>7.7</v>
          </cell>
          <cell r="E83">
            <v>22.7</v>
          </cell>
          <cell r="F83">
            <v>0.7</v>
          </cell>
          <cell r="G83">
            <v>0</v>
          </cell>
          <cell r="H83">
            <v>1</v>
          </cell>
          <cell r="I83">
            <v>1</v>
          </cell>
          <cell r="J83">
            <v>1</v>
          </cell>
          <cell r="K83">
            <v>1</v>
          </cell>
          <cell r="L83">
            <v>1</v>
          </cell>
          <cell r="M83">
            <v>0.7</v>
          </cell>
          <cell r="N83">
            <v>0.3</v>
          </cell>
          <cell r="O83">
            <v>1</v>
          </cell>
          <cell r="P83">
            <v>1</v>
          </cell>
          <cell r="Q83">
            <v>1</v>
          </cell>
          <cell r="R83">
            <v>1</v>
          </cell>
          <cell r="S83">
            <v>1</v>
          </cell>
          <cell r="T83">
            <v>0</v>
          </cell>
          <cell r="U83">
            <v>0.3</v>
          </cell>
          <cell r="V83">
            <v>1</v>
          </cell>
          <cell r="W83">
            <v>1</v>
          </cell>
          <cell r="X83">
            <v>1</v>
          </cell>
          <cell r="Y83">
            <v>0</v>
          </cell>
          <cell r="Z83">
            <v>1</v>
          </cell>
          <cell r="AA83">
            <v>0.7</v>
          </cell>
          <cell r="AB83">
            <v>0.3</v>
          </cell>
          <cell r="AC83">
            <v>1</v>
          </cell>
          <cell r="AD83">
            <v>1</v>
          </cell>
          <cell r="AE83">
            <v>1</v>
          </cell>
          <cell r="AF83">
            <v>1</v>
          </cell>
          <cell r="AG83">
            <v>1</v>
          </cell>
          <cell r="AH83">
            <v>0.7</v>
          </cell>
          <cell r="AI83">
            <v>0</v>
          </cell>
          <cell r="AJ83">
            <v>0</v>
          </cell>
          <cell r="AK83">
            <v>25.3</v>
          </cell>
          <cell r="AL83">
            <v>24</v>
          </cell>
          <cell r="AM83">
            <v>25</v>
          </cell>
          <cell r="AN83">
            <v>23.7</v>
          </cell>
          <cell r="AO83">
            <v>26</v>
          </cell>
          <cell r="AP83">
            <v>25</v>
          </cell>
          <cell r="AQ83">
            <v>25.3</v>
          </cell>
          <cell r="AR83">
            <v>26.3</v>
          </cell>
          <cell r="AS83">
            <v>25</v>
          </cell>
          <cell r="AT83">
            <v>25</v>
          </cell>
          <cell r="AU83">
            <v>23.7</v>
          </cell>
          <cell r="AV83">
            <v>25</v>
          </cell>
          <cell r="AW83">
            <v>24.6</v>
          </cell>
          <cell r="AX83">
            <v>22.7</v>
          </cell>
          <cell r="AY83">
            <v>26.7</v>
          </cell>
          <cell r="AZ83">
            <v>23</v>
          </cell>
          <cell r="BA83">
            <v>26</v>
          </cell>
          <cell r="BB83">
            <v>24.4</v>
          </cell>
          <cell r="BC83">
            <v>25.3</v>
          </cell>
          <cell r="BD83">
            <v>27</v>
          </cell>
          <cell r="BE83">
            <v>24</v>
          </cell>
          <cell r="BF83">
            <v>26</v>
          </cell>
          <cell r="BG83">
            <v>22.4</v>
          </cell>
          <cell r="BH83">
            <v>23</v>
          </cell>
          <cell r="BI83">
            <v>26</v>
          </cell>
          <cell r="BJ83">
            <v>21.5</v>
          </cell>
          <cell r="BK83">
            <v>24.7</v>
          </cell>
          <cell r="BL83">
            <v>25.7</v>
          </cell>
          <cell r="BM83">
            <v>24.7</v>
          </cell>
          <cell r="BN83">
            <v>25</v>
          </cell>
          <cell r="BO83">
            <v>25.7</v>
          </cell>
          <cell r="BP83">
            <v>26.7</v>
          </cell>
          <cell r="BQ83">
            <v>24.6</v>
          </cell>
          <cell r="BR83">
            <v>26.3</v>
          </cell>
          <cell r="BS83">
            <v>22.3</v>
          </cell>
          <cell r="BT83">
            <v>22.7</v>
          </cell>
          <cell r="BU83">
            <v>26</v>
          </cell>
          <cell r="BV83">
            <v>24</v>
          </cell>
          <cell r="BW83">
            <v>23</v>
          </cell>
          <cell r="BX83">
            <v>23.7</v>
          </cell>
          <cell r="BY83">
            <v>25.7</v>
          </cell>
          <cell r="BZ83">
            <v>22.1</v>
          </cell>
          <cell r="CA83">
            <v>24.7</v>
          </cell>
          <cell r="CB83">
            <v>26</v>
          </cell>
          <cell r="CC83">
            <v>25.7</v>
          </cell>
          <cell r="CD83">
            <v>26.7</v>
          </cell>
          <cell r="CE83">
            <v>22.7</v>
          </cell>
          <cell r="CF83">
            <v>24</v>
          </cell>
        </row>
        <row r="84">
          <cell r="C84" t="str">
            <v>Jundiaí</v>
          </cell>
          <cell r="D84">
            <v>7.7</v>
          </cell>
          <cell r="E84">
            <v>23</v>
          </cell>
          <cell r="F84">
            <v>0.7</v>
          </cell>
          <cell r="G84">
            <v>0</v>
          </cell>
          <cell r="H84">
            <v>1</v>
          </cell>
          <cell r="I84">
            <v>1</v>
          </cell>
          <cell r="J84">
            <v>1</v>
          </cell>
          <cell r="K84">
            <v>1</v>
          </cell>
          <cell r="L84">
            <v>1</v>
          </cell>
          <cell r="M84">
            <v>0.7</v>
          </cell>
          <cell r="N84">
            <v>0.3</v>
          </cell>
          <cell r="O84">
            <v>1</v>
          </cell>
          <cell r="P84">
            <v>1</v>
          </cell>
          <cell r="Q84">
            <v>1</v>
          </cell>
          <cell r="R84">
            <v>1</v>
          </cell>
          <cell r="S84">
            <v>1</v>
          </cell>
          <cell r="T84">
            <v>0</v>
          </cell>
          <cell r="U84">
            <v>0.3</v>
          </cell>
          <cell r="V84">
            <v>1</v>
          </cell>
          <cell r="W84">
            <v>1</v>
          </cell>
          <cell r="X84">
            <v>1</v>
          </cell>
          <cell r="Y84">
            <v>0</v>
          </cell>
          <cell r="Z84">
            <v>1</v>
          </cell>
          <cell r="AA84">
            <v>0.7</v>
          </cell>
          <cell r="AB84">
            <v>0.3</v>
          </cell>
          <cell r="AC84">
            <v>1</v>
          </cell>
          <cell r="AD84">
            <v>1</v>
          </cell>
          <cell r="AE84">
            <v>1</v>
          </cell>
          <cell r="AF84">
            <v>1</v>
          </cell>
          <cell r="AG84">
            <v>1</v>
          </cell>
          <cell r="AH84">
            <v>0.7</v>
          </cell>
          <cell r="AI84">
            <v>0.3</v>
          </cell>
          <cell r="AJ84">
            <v>0</v>
          </cell>
          <cell r="AK84">
            <v>25.3</v>
          </cell>
          <cell r="AL84">
            <v>24</v>
          </cell>
          <cell r="AM84">
            <v>25</v>
          </cell>
          <cell r="AN84">
            <v>23.7</v>
          </cell>
          <cell r="AO84">
            <v>26</v>
          </cell>
          <cell r="AP84">
            <v>25</v>
          </cell>
          <cell r="AQ84">
            <v>25.3</v>
          </cell>
          <cell r="AR84">
            <v>27</v>
          </cell>
          <cell r="AS84">
            <v>25</v>
          </cell>
          <cell r="AT84">
            <v>25</v>
          </cell>
          <cell r="AU84">
            <v>23.7</v>
          </cell>
          <cell r="AV84">
            <v>25</v>
          </cell>
          <cell r="AW84">
            <v>24.6</v>
          </cell>
          <cell r="AX84">
            <v>22.7</v>
          </cell>
          <cell r="AY84">
            <v>26.7</v>
          </cell>
          <cell r="AZ84">
            <v>23</v>
          </cell>
          <cell r="BA84">
            <v>26</v>
          </cell>
          <cell r="BB84">
            <v>24.4</v>
          </cell>
          <cell r="BC84">
            <v>25.3</v>
          </cell>
          <cell r="BD84">
            <v>27</v>
          </cell>
          <cell r="BE84">
            <v>24</v>
          </cell>
          <cell r="BF84">
            <v>26</v>
          </cell>
          <cell r="BG84">
            <v>22.4</v>
          </cell>
          <cell r="BH84">
            <v>23</v>
          </cell>
          <cell r="BI84">
            <v>26</v>
          </cell>
          <cell r="BJ84">
            <v>21.5</v>
          </cell>
          <cell r="BK84">
            <v>24.7</v>
          </cell>
          <cell r="BL84">
            <v>25.7</v>
          </cell>
          <cell r="BM84">
            <v>24.7</v>
          </cell>
          <cell r="BN84">
            <v>25</v>
          </cell>
          <cell r="BO84">
            <v>25.7</v>
          </cell>
          <cell r="BP84">
            <v>26.7</v>
          </cell>
          <cell r="BQ84">
            <v>24.6</v>
          </cell>
          <cell r="BR84">
            <v>26.3</v>
          </cell>
          <cell r="BS84">
            <v>23</v>
          </cell>
          <cell r="BT84">
            <v>22.7</v>
          </cell>
          <cell r="BU84">
            <v>26</v>
          </cell>
          <cell r="BV84">
            <v>24</v>
          </cell>
          <cell r="BW84">
            <v>23</v>
          </cell>
          <cell r="BX84">
            <v>23.7</v>
          </cell>
          <cell r="BY84">
            <v>25.7</v>
          </cell>
          <cell r="BZ84">
            <v>22.1</v>
          </cell>
          <cell r="CA84">
            <v>24.7</v>
          </cell>
          <cell r="CB84">
            <v>25.3</v>
          </cell>
          <cell r="CC84">
            <v>25.7</v>
          </cell>
          <cell r="CD84">
            <v>26.7</v>
          </cell>
          <cell r="CE84">
            <v>23</v>
          </cell>
          <cell r="CF84">
            <v>24</v>
          </cell>
        </row>
        <row r="85">
          <cell r="C85" t="str">
            <v>Itu</v>
          </cell>
          <cell r="D85">
            <v>7.7</v>
          </cell>
          <cell r="E85">
            <v>23</v>
          </cell>
          <cell r="F85">
            <v>0.7</v>
          </cell>
          <cell r="G85">
            <v>0</v>
          </cell>
          <cell r="H85">
            <v>1</v>
          </cell>
          <cell r="I85">
            <v>1</v>
          </cell>
          <cell r="J85">
            <v>1</v>
          </cell>
          <cell r="K85">
            <v>1</v>
          </cell>
          <cell r="L85">
            <v>1</v>
          </cell>
          <cell r="M85">
            <v>0.7</v>
          </cell>
          <cell r="N85">
            <v>0.3</v>
          </cell>
          <cell r="O85">
            <v>1</v>
          </cell>
          <cell r="P85">
            <v>1</v>
          </cell>
          <cell r="Q85">
            <v>1</v>
          </cell>
          <cell r="R85">
            <v>1</v>
          </cell>
          <cell r="S85">
            <v>1</v>
          </cell>
          <cell r="T85">
            <v>0</v>
          </cell>
          <cell r="U85">
            <v>0.3</v>
          </cell>
          <cell r="V85">
            <v>1</v>
          </cell>
          <cell r="W85">
            <v>1</v>
          </cell>
          <cell r="X85">
            <v>1</v>
          </cell>
          <cell r="Y85">
            <v>0</v>
          </cell>
          <cell r="Z85">
            <v>1</v>
          </cell>
          <cell r="AA85">
            <v>0.7</v>
          </cell>
          <cell r="AB85">
            <v>0.3</v>
          </cell>
          <cell r="AC85">
            <v>1</v>
          </cell>
          <cell r="AD85">
            <v>1</v>
          </cell>
          <cell r="AE85">
            <v>1</v>
          </cell>
          <cell r="AF85">
            <v>1</v>
          </cell>
          <cell r="AG85">
            <v>1</v>
          </cell>
          <cell r="AH85">
            <v>0.7</v>
          </cell>
          <cell r="AI85">
            <v>0.3</v>
          </cell>
          <cell r="AJ85">
            <v>0</v>
          </cell>
          <cell r="AK85">
            <v>25.3</v>
          </cell>
          <cell r="AL85">
            <v>24</v>
          </cell>
          <cell r="AM85">
            <v>25</v>
          </cell>
          <cell r="AN85">
            <v>23.7</v>
          </cell>
          <cell r="AO85">
            <v>26</v>
          </cell>
          <cell r="AP85">
            <v>25</v>
          </cell>
          <cell r="AQ85">
            <v>25.3</v>
          </cell>
          <cell r="AR85">
            <v>27</v>
          </cell>
          <cell r="AS85">
            <v>25</v>
          </cell>
          <cell r="AT85">
            <v>25</v>
          </cell>
          <cell r="AU85">
            <v>23.7</v>
          </cell>
          <cell r="AV85">
            <v>25</v>
          </cell>
          <cell r="AW85">
            <v>24.6</v>
          </cell>
          <cell r="AX85">
            <v>22.7</v>
          </cell>
          <cell r="AY85">
            <v>26.7</v>
          </cell>
          <cell r="AZ85">
            <v>23</v>
          </cell>
          <cell r="BA85">
            <v>26</v>
          </cell>
          <cell r="BB85">
            <v>24.4</v>
          </cell>
          <cell r="BC85">
            <v>25.3</v>
          </cell>
          <cell r="BD85">
            <v>27</v>
          </cell>
          <cell r="BE85">
            <v>24</v>
          </cell>
          <cell r="BF85">
            <v>26</v>
          </cell>
          <cell r="BG85">
            <v>22.4</v>
          </cell>
          <cell r="BH85">
            <v>23</v>
          </cell>
          <cell r="BI85">
            <v>26</v>
          </cell>
          <cell r="BJ85">
            <v>20.8</v>
          </cell>
          <cell r="BK85">
            <v>24.7</v>
          </cell>
          <cell r="BL85">
            <v>25.7</v>
          </cell>
          <cell r="BM85">
            <v>24.7</v>
          </cell>
          <cell r="BN85">
            <v>25</v>
          </cell>
          <cell r="BO85">
            <v>25.7</v>
          </cell>
          <cell r="BP85">
            <v>26.7</v>
          </cell>
          <cell r="BQ85">
            <v>24.6</v>
          </cell>
          <cell r="BR85">
            <v>26.3</v>
          </cell>
          <cell r="BS85">
            <v>23</v>
          </cell>
          <cell r="BT85">
            <v>22.7</v>
          </cell>
          <cell r="BU85">
            <v>26</v>
          </cell>
          <cell r="BV85">
            <v>23.7</v>
          </cell>
          <cell r="BW85">
            <v>23</v>
          </cell>
          <cell r="BX85">
            <v>23.7</v>
          </cell>
          <cell r="BY85">
            <v>25.7</v>
          </cell>
          <cell r="BZ85">
            <v>22.1</v>
          </cell>
          <cell r="CA85">
            <v>24.7</v>
          </cell>
          <cell r="CB85">
            <v>26</v>
          </cell>
          <cell r="CC85">
            <v>25.7</v>
          </cell>
          <cell r="CD85">
            <v>26.7</v>
          </cell>
          <cell r="CE85">
            <v>23</v>
          </cell>
          <cell r="CF85">
            <v>24</v>
          </cell>
        </row>
        <row r="86">
          <cell r="C86" t="str">
            <v>Cluster Baixada Santista</v>
          </cell>
          <cell r="D86">
            <v>7.7</v>
          </cell>
          <cell r="E86">
            <v>23</v>
          </cell>
          <cell r="F86">
            <v>0.70000000000000007</v>
          </cell>
          <cell r="G86">
            <v>0</v>
          </cell>
          <cell r="H86">
            <v>1</v>
          </cell>
          <cell r="I86">
            <v>1</v>
          </cell>
          <cell r="J86">
            <v>1</v>
          </cell>
          <cell r="K86">
            <v>1</v>
          </cell>
          <cell r="L86">
            <v>1</v>
          </cell>
          <cell r="M86">
            <v>0.70000000000000007</v>
          </cell>
          <cell r="N86">
            <v>0.3</v>
          </cell>
          <cell r="O86">
            <v>1</v>
          </cell>
          <cell r="P86">
            <v>1</v>
          </cell>
          <cell r="Q86">
            <v>1</v>
          </cell>
          <cell r="R86">
            <v>1</v>
          </cell>
          <cell r="S86">
            <v>1</v>
          </cell>
          <cell r="T86">
            <v>0</v>
          </cell>
          <cell r="U86">
            <v>0.3</v>
          </cell>
          <cell r="V86">
            <v>1</v>
          </cell>
          <cell r="W86">
            <v>1</v>
          </cell>
          <cell r="X86">
            <v>1</v>
          </cell>
          <cell r="Y86">
            <v>0</v>
          </cell>
          <cell r="Z86">
            <v>1</v>
          </cell>
          <cell r="AA86">
            <v>0.70000000000000007</v>
          </cell>
          <cell r="AB86">
            <v>0.3</v>
          </cell>
          <cell r="AC86">
            <v>1</v>
          </cell>
          <cell r="AD86">
            <v>1</v>
          </cell>
          <cell r="AE86">
            <v>1</v>
          </cell>
          <cell r="AF86">
            <v>1</v>
          </cell>
          <cell r="AG86">
            <v>1</v>
          </cell>
          <cell r="AH86">
            <v>0.70000000000000007</v>
          </cell>
          <cell r="AI86">
            <v>0.3</v>
          </cell>
          <cell r="AJ86">
            <v>0</v>
          </cell>
          <cell r="AK86">
            <v>25.3</v>
          </cell>
          <cell r="AL86">
            <v>24</v>
          </cell>
          <cell r="AM86">
            <v>25</v>
          </cell>
          <cell r="AN86">
            <v>23.7</v>
          </cell>
          <cell r="AO86">
            <v>24.7</v>
          </cell>
          <cell r="AP86">
            <v>25</v>
          </cell>
          <cell r="AQ86">
            <v>25.3</v>
          </cell>
          <cell r="AR86">
            <v>27</v>
          </cell>
          <cell r="AS86">
            <v>25</v>
          </cell>
          <cell r="AT86">
            <v>25</v>
          </cell>
          <cell r="AU86">
            <v>23.7</v>
          </cell>
          <cell r="AV86">
            <v>25</v>
          </cell>
          <cell r="AW86">
            <v>24.6</v>
          </cell>
          <cell r="AX86">
            <v>22.7</v>
          </cell>
          <cell r="AY86">
            <v>26.7</v>
          </cell>
          <cell r="AZ86">
            <v>23</v>
          </cell>
          <cell r="BA86">
            <v>26</v>
          </cell>
          <cell r="BB86">
            <v>24.4</v>
          </cell>
          <cell r="BC86">
            <v>25.3</v>
          </cell>
          <cell r="BD86">
            <v>27</v>
          </cell>
          <cell r="BE86">
            <v>24</v>
          </cell>
          <cell r="BF86">
            <v>26</v>
          </cell>
          <cell r="BG86">
            <v>22.4</v>
          </cell>
          <cell r="BH86">
            <v>23</v>
          </cell>
          <cell r="BI86">
            <v>25.333333333333332</v>
          </cell>
          <cell r="BJ86">
            <v>21.5</v>
          </cell>
          <cell r="BK86">
            <v>24.7</v>
          </cell>
          <cell r="BL86">
            <v>25.483333333333334</v>
          </cell>
          <cell r="BM86">
            <v>24.650000000000002</v>
          </cell>
          <cell r="BN86">
            <v>24.95</v>
          </cell>
          <cell r="BO86">
            <v>25.916666666666668</v>
          </cell>
          <cell r="BP86">
            <v>26.483333333333331</v>
          </cell>
          <cell r="BQ86">
            <v>24.55</v>
          </cell>
          <cell r="BR86">
            <v>26.083333333333332</v>
          </cell>
          <cell r="BS86">
            <v>23</v>
          </cell>
          <cell r="BT86">
            <v>22.7</v>
          </cell>
          <cell r="BU86">
            <v>25.566666666666666</v>
          </cell>
          <cell r="BV86">
            <v>24</v>
          </cell>
          <cell r="BW86">
            <v>23</v>
          </cell>
          <cell r="BX86">
            <v>23.533333333333331</v>
          </cell>
          <cell r="BY86">
            <v>25.533333333333331</v>
          </cell>
          <cell r="BZ86">
            <v>21.933333333333334</v>
          </cell>
          <cell r="CA86">
            <v>24.7</v>
          </cell>
          <cell r="CB86">
            <v>25.883333333333336</v>
          </cell>
          <cell r="CC86">
            <v>25.533333333333331</v>
          </cell>
          <cell r="CD86">
            <v>26.7</v>
          </cell>
          <cell r="CE86">
            <v>23</v>
          </cell>
          <cell r="CF86">
            <v>24</v>
          </cell>
        </row>
        <row r="87">
          <cell r="C87" t="str">
            <v>Santos</v>
          </cell>
          <cell r="D87">
            <v>7.7</v>
          </cell>
          <cell r="E87">
            <v>23</v>
          </cell>
          <cell r="F87">
            <v>0.7</v>
          </cell>
          <cell r="G87">
            <v>0</v>
          </cell>
          <cell r="H87">
            <v>1</v>
          </cell>
          <cell r="I87">
            <v>1</v>
          </cell>
          <cell r="J87">
            <v>1</v>
          </cell>
          <cell r="K87">
            <v>1</v>
          </cell>
          <cell r="L87">
            <v>1</v>
          </cell>
          <cell r="M87">
            <v>0.7</v>
          </cell>
          <cell r="N87">
            <v>0.3</v>
          </cell>
          <cell r="O87">
            <v>1</v>
          </cell>
          <cell r="P87">
            <v>1</v>
          </cell>
          <cell r="Q87">
            <v>1</v>
          </cell>
          <cell r="R87">
            <v>1</v>
          </cell>
          <cell r="S87">
            <v>1</v>
          </cell>
          <cell r="T87">
            <v>0</v>
          </cell>
          <cell r="U87">
            <v>0.3</v>
          </cell>
          <cell r="V87">
            <v>1</v>
          </cell>
          <cell r="W87">
            <v>1</v>
          </cell>
          <cell r="X87">
            <v>1</v>
          </cell>
          <cell r="Y87">
            <v>0</v>
          </cell>
          <cell r="Z87">
            <v>1</v>
          </cell>
          <cell r="AA87">
            <v>0.7</v>
          </cell>
          <cell r="AB87">
            <v>0.3</v>
          </cell>
          <cell r="AC87">
            <v>1</v>
          </cell>
          <cell r="AD87">
            <v>1</v>
          </cell>
          <cell r="AE87">
            <v>1</v>
          </cell>
          <cell r="AF87">
            <v>1</v>
          </cell>
          <cell r="AG87">
            <v>1</v>
          </cell>
          <cell r="AH87">
            <v>0.7</v>
          </cell>
          <cell r="AI87">
            <v>0.3</v>
          </cell>
          <cell r="AJ87">
            <v>0</v>
          </cell>
          <cell r="AK87">
            <v>25.3</v>
          </cell>
          <cell r="AL87">
            <v>24</v>
          </cell>
          <cell r="AM87">
            <v>25</v>
          </cell>
          <cell r="AN87">
            <v>23.7</v>
          </cell>
          <cell r="AO87">
            <v>26</v>
          </cell>
          <cell r="AP87">
            <v>25</v>
          </cell>
          <cell r="AQ87">
            <v>25.3</v>
          </cell>
          <cell r="AR87">
            <v>26</v>
          </cell>
          <cell r="AS87">
            <v>25</v>
          </cell>
          <cell r="AT87">
            <v>25</v>
          </cell>
          <cell r="AU87">
            <v>23.2</v>
          </cell>
          <cell r="AV87">
            <v>25</v>
          </cell>
          <cell r="AW87">
            <v>24.6</v>
          </cell>
          <cell r="AX87">
            <v>22.7</v>
          </cell>
          <cell r="AY87">
            <v>26.7</v>
          </cell>
          <cell r="AZ87">
            <v>23</v>
          </cell>
          <cell r="BA87">
            <v>26</v>
          </cell>
          <cell r="BB87">
            <v>24.4</v>
          </cell>
          <cell r="BC87">
            <v>25.3</v>
          </cell>
          <cell r="BD87">
            <v>26</v>
          </cell>
          <cell r="BE87">
            <v>24</v>
          </cell>
          <cell r="BF87">
            <v>26</v>
          </cell>
          <cell r="BG87">
            <v>22.25</v>
          </cell>
          <cell r="BH87">
            <v>23</v>
          </cell>
          <cell r="BI87">
            <v>25.3</v>
          </cell>
          <cell r="BJ87">
            <v>21.5</v>
          </cell>
          <cell r="BK87">
            <v>24.7</v>
          </cell>
          <cell r="BL87">
            <v>25.7</v>
          </cell>
          <cell r="BM87">
            <v>24.7</v>
          </cell>
          <cell r="BN87">
            <v>24.7</v>
          </cell>
          <cell r="BO87">
            <v>27</v>
          </cell>
          <cell r="BP87">
            <v>26.7</v>
          </cell>
          <cell r="BQ87">
            <v>24.3</v>
          </cell>
          <cell r="BR87">
            <v>25</v>
          </cell>
          <cell r="BS87">
            <v>23</v>
          </cell>
          <cell r="BT87">
            <v>22.7</v>
          </cell>
          <cell r="BU87">
            <v>25.7</v>
          </cell>
          <cell r="BV87">
            <v>24</v>
          </cell>
          <cell r="BW87">
            <v>23</v>
          </cell>
          <cell r="BX87">
            <v>23.7</v>
          </cell>
          <cell r="BY87">
            <v>25.7</v>
          </cell>
          <cell r="BZ87">
            <v>22.1</v>
          </cell>
          <cell r="CA87">
            <v>24.7</v>
          </cell>
          <cell r="CB87">
            <v>26</v>
          </cell>
          <cell r="CC87">
            <v>24.7</v>
          </cell>
          <cell r="CD87">
            <v>26.7</v>
          </cell>
          <cell r="CE87">
            <v>23</v>
          </cell>
          <cell r="CF87">
            <v>24</v>
          </cell>
        </row>
        <row r="88">
          <cell r="C88" t="str">
            <v>Guarujá</v>
          </cell>
          <cell r="D88">
            <v>7.7</v>
          </cell>
          <cell r="E88">
            <v>23</v>
          </cell>
          <cell r="F88">
            <v>0.7</v>
          </cell>
          <cell r="G88">
            <v>0</v>
          </cell>
          <cell r="H88">
            <v>1</v>
          </cell>
          <cell r="I88">
            <v>1</v>
          </cell>
          <cell r="J88">
            <v>1</v>
          </cell>
          <cell r="K88">
            <v>1</v>
          </cell>
          <cell r="L88">
            <v>1</v>
          </cell>
          <cell r="M88">
            <v>0.7</v>
          </cell>
          <cell r="N88">
            <v>0.3</v>
          </cell>
          <cell r="O88">
            <v>1</v>
          </cell>
          <cell r="P88">
            <v>1</v>
          </cell>
          <cell r="Q88">
            <v>1</v>
          </cell>
          <cell r="R88">
            <v>1</v>
          </cell>
          <cell r="S88">
            <v>1</v>
          </cell>
          <cell r="T88">
            <v>0</v>
          </cell>
          <cell r="U88">
            <v>0.3</v>
          </cell>
          <cell r="V88">
            <v>1</v>
          </cell>
          <cell r="W88">
            <v>1</v>
          </cell>
          <cell r="X88">
            <v>1</v>
          </cell>
          <cell r="Y88">
            <v>0</v>
          </cell>
          <cell r="Z88">
            <v>1</v>
          </cell>
          <cell r="AA88">
            <v>0.7</v>
          </cell>
          <cell r="AB88">
            <v>0.3</v>
          </cell>
          <cell r="AC88">
            <v>1</v>
          </cell>
          <cell r="AD88">
            <v>1</v>
          </cell>
          <cell r="AE88">
            <v>1</v>
          </cell>
          <cell r="AF88">
            <v>1</v>
          </cell>
          <cell r="AG88">
            <v>1</v>
          </cell>
          <cell r="AH88">
            <v>0.7</v>
          </cell>
          <cell r="AI88">
            <v>0.3</v>
          </cell>
          <cell r="AJ88">
            <v>0</v>
          </cell>
          <cell r="AK88">
            <v>25.3</v>
          </cell>
          <cell r="AL88">
            <v>24</v>
          </cell>
          <cell r="AM88">
            <v>25</v>
          </cell>
          <cell r="AN88">
            <v>23.7</v>
          </cell>
          <cell r="AO88">
            <v>26</v>
          </cell>
          <cell r="AP88">
            <v>25</v>
          </cell>
          <cell r="AQ88">
            <v>25.3</v>
          </cell>
          <cell r="AR88">
            <v>26</v>
          </cell>
          <cell r="AS88">
            <v>25</v>
          </cell>
          <cell r="AT88">
            <v>25</v>
          </cell>
          <cell r="AU88">
            <v>22.7</v>
          </cell>
          <cell r="AV88">
            <v>25</v>
          </cell>
          <cell r="AW88">
            <v>24.6</v>
          </cell>
          <cell r="AX88">
            <v>22.7</v>
          </cell>
          <cell r="AY88">
            <v>26.7</v>
          </cell>
          <cell r="AZ88">
            <v>23</v>
          </cell>
          <cell r="BA88">
            <v>26</v>
          </cell>
          <cell r="BB88">
            <v>24.4</v>
          </cell>
          <cell r="BC88">
            <v>25.3</v>
          </cell>
          <cell r="BD88">
            <v>26</v>
          </cell>
          <cell r="BE88">
            <v>24</v>
          </cell>
          <cell r="BF88">
            <v>26</v>
          </cell>
          <cell r="BG88">
            <v>22.099999999999998</v>
          </cell>
          <cell r="BH88">
            <v>23</v>
          </cell>
          <cell r="BI88">
            <v>24.7</v>
          </cell>
          <cell r="BJ88">
            <v>21.5</v>
          </cell>
          <cell r="BK88">
            <v>24.7</v>
          </cell>
          <cell r="BL88">
            <v>25.7</v>
          </cell>
          <cell r="BM88">
            <v>24.7</v>
          </cell>
          <cell r="BN88">
            <v>25</v>
          </cell>
          <cell r="BO88">
            <v>25.7</v>
          </cell>
          <cell r="BP88">
            <v>26.7</v>
          </cell>
          <cell r="BQ88">
            <v>24.6</v>
          </cell>
          <cell r="BR88">
            <v>26.3</v>
          </cell>
          <cell r="BS88">
            <v>23</v>
          </cell>
          <cell r="BT88">
            <v>22.7</v>
          </cell>
          <cell r="BU88">
            <v>25</v>
          </cell>
          <cell r="BV88">
            <v>24</v>
          </cell>
          <cell r="BW88">
            <v>23</v>
          </cell>
          <cell r="BX88">
            <v>23.7</v>
          </cell>
          <cell r="BY88">
            <v>25.7</v>
          </cell>
          <cell r="BZ88">
            <v>21.1</v>
          </cell>
          <cell r="CA88">
            <v>24.7</v>
          </cell>
          <cell r="CB88">
            <v>26</v>
          </cell>
          <cell r="CC88">
            <v>25.7</v>
          </cell>
          <cell r="CD88">
            <v>26.7</v>
          </cell>
          <cell r="CE88">
            <v>23</v>
          </cell>
          <cell r="CF88">
            <v>24</v>
          </cell>
        </row>
        <row r="89">
          <cell r="C89" t="str">
            <v>São Vicente</v>
          </cell>
          <cell r="D89">
            <v>7.7</v>
          </cell>
          <cell r="E89">
            <v>23</v>
          </cell>
          <cell r="F89">
            <v>0.7</v>
          </cell>
          <cell r="G89">
            <v>0</v>
          </cell>
          <cell r="H89">
            <v>1</v>
          </cell>
          <cell r="I89">
            <v>1</v>
          </cell>
          <cell r="J89">
            <v>1</v>
          </cell>
          <cell r="K89">
            <v>1</v>
          </cell>
          <cell r="L89">
            <v>1</v>
          </cell>
          <cell r="M89">
            <v>0.7</v>
          </cell>
          <cell r="N89">
            <v>0.3</v>
          </cell>
          <cell r="O89">
            <v>1</v>
          </cell>
          <cell r="P89">
            <v>1</v>
          </cell>
          <cell r="Q89">
            <v>1</v>
          </cell>
          <cell r="R89">
            <v>1</v>
          </cell>
          <cell r="S89">
            <v>1</v>
          </cell>
          <cell r="T89">
            <v>0</v>
          </cell>
          <cell r="U89">
            <v>0.3</v>
          </cell>
          <cell r="V89">
            <v>1</v>
          </cell>
          <cell r="W89">
            <v>1</v>
          </cell>
          <cell r="X89">
            <v>1</v>
          </cell>
          <cell r="Y89">
            <v>0</v>
          </cell>
          <cell r="Z89">
            <v>1</v>
          </cell>
          <cell r="AA89">
            <v>0.7</v>
          </cell>
          <cell r="AB89">
            <v>0.3</v>
          </cell>
          <cell r="AC89">
            <v>1</v>
          </cell>
          <cell r="AD89">
            <v>1</v>
          </cell>
          <cell r="AE89">
            <v>1</v>
          </cell>
          <cell r="AF89">
            <v>1</v>
          </cell>
          <cell r="AG89">
            <v>1</v>
          </cell>
          <cell r="AH89">
            <v>0.7</v>
          </cell>
          <cell r="AI89">
            <v>0.3</v>
          </cell>
          <cell r="AJ89">
            <v>0</v>
          </cell>
          <cell r="AK89">
            <v>25.3</v>
          </cell>
          <cell r="AL89">
            <v>24</v>
          </cell>
          <cell r="AM89">
            <v>25</v>
          </cell>
          <cell r="AN89">
            <v>23.7</v>
          </cell>
          <cell r="AO89">
            <v>26</v>
          </cell>
          <cell r="AP89">
            <v>25</v>
          </cell>
          <cell r="AQ89">
            <v>25.3</v>
          </cell>
          <cell r="AR89">
            <v>26</v>
          </cell>
          <cell r="AS89">
            <v>25</v>
          </cell>
          <cell r="AT89">
            <v>25</v>
          </cell>
          <cell r="AU89">
            <v>23.7</v>
          </cell>
          <cell r="AV89">
            <v>25</v>
          </cell>
          <cell r="AW89">
            <v>24.6</v>
          </cell>
          <cell r="AX89">
            <v>22.7</v>
          </cell>
          <cell r="AY89">
            <v>26.7</v>
          </cell>
          <cell r="AZ89">
            <v>23</v>
          </cell>
          <cell r="BA89">
            <v>26</v>
          </cell>
          <cell r="BB89">
            <v>24.4</v>
          </cell>
          <cell r="BC89">
            <v>25.3</v>
          </cell>
          <cell r="BD89">
            <v>26</v>
          </cell>
          <cell r="BE89">
            <v>24</v>
          </cell>
          <cell r="BF89">
            <v>26</v>
          </cell>
          <cell r="BG89">
            <v>22.4</v>
          </cell>
          <cell r="BH89">
            <v>23</v>
          </cell>
          <cell r="BI89">
            <v>24.7</v>
          </cell>
          <cell r="BJ89">
            <v>21.5</v>
          </cell>
          <cell r="BK89">
            <v>24.7</v>
          </cell>
          <cell r="BL89">
            <v>25.7</v>
          </cell>
          <cell r="BM89">
            <v>24.7</v>
          </cell>
          <cell r="BN89">
            <v>25</v>
          </cell>
          <cell r="BO89">
            <v>25.7</v>
          </cell>
          <cell r="BP89">
            <v>26.7</v>
          </cell>
          <cell r="BQ89">
            <v>24.6</v>
          </cell>
          <cell r="BR89">
            <v>26.3</v>
          </cell>
          <cell r="BS89">
            <v>23</v>
          </cell>
          <cell r="BT89">
            <v>22.7</v>
          </cell>
          <cell r="BU89">
            <v>25</v>
          </cell>
          <cell r="BV89">
            <v>24</v>
          </cell>
          <cell r="BW89">
            <v>23</v>
          </cell>
          <cell r="BX89">
            <v>23.7</v>
          </cell>
          <cell r="BY89">
            <v>25.7</v>
          </cell>
          <cell r="BZ89">
            <v>22.1</v>
          </cell>
          <cell r="CA89">
            <v>24.7</v>
          </cell>
          <cell r="CB89">
            <v>26</v>
          </cell>
          <cell r="CC89">
            <v>25.7</v>
          </cell>
          <cell r="CD89">
            <v>26.7</v>
          </cell>
          <cell r="CE89">
            <v>23</v>
          </cell>
          <cell r="CF89">
            <v>24</v>
          </cell>
        </row>
        <row r="90">
          <cell r="C90" t="str">
            <v>Praia Grande</v>
          </cell>
          <cell r="D90">
            <v>7.7</v>
          </cell>
          <cell r="E90">
            <v>23</v>
          </cell>
          <cell r="F90">
            <v>0.7</v>
          </cell>
          <cell r="G90">
            <v>0</v>
          </cell>
          <cell r="H90">
            <v>1</v>
          </cell>
          <cell r="I90">
            <v>1</v>
          </cell>
          <cell r="J90">
            <v>1</v>
          </cell>
          <cell r="K90">
            <v>1</v>
          </cell>
          <cell r="L90">
            <v>1</v>
          </cell>
          <cell r="M90">
            <v>0.7</v>
          </cell>
          <cell r="N90">
            <v>0.3</v>
          </cell>
          <cell r="O90">
            <v>1</v>
          </cell>
          <cell r="P90">
            <v>1</v>
          </cell>
          <cell r="Q90">
            <v>1</v>
          </cell>
          <cell r="R90">
            <v>1</v>
          </cell>
          <cell r="S90">
            <v>1</v>
          </cell>
          <cell r="T90">
            <v>0</v>
          </cell>
          <cell r="U90">
            <v>0.3</v>
          </cell>
          <cell r="V90">
            <v>1</v>
          </cell>
          <cell r="W90">
            <v>1</v>
          </cell>
          <cell r="X90">
            <v>1</v>
          </cell>
          <cell r="Y90">
            <v>0</v>
          </cell>
          <cell r="Z90">
            <v>1</v>
          </cell>
          <cell r="AA90">
            <v>0.7</v>
          </cell>
          <cell r="AB90">
            <v>0.3</v>
          </cell>
          <cell r="AC90">
            <v>1</v>
          </cell>
          <cell r="AD90">
            <v>1</v>
          </cell>
          <cell r="AE90">
            <v>1</v>
          </cell>
          <cell r="AF90">
            <v>1</v>
          </cell>
          <cell r="AG90">
            <v>1</v>
          </cell>
          <cell r="AH90">
            <v>0.7</v>
          </cell>
          <cell r="AI90">
            <v>0.3</v>
          </cell>
          <cell r="AJ90">
            <v>0</v>
          </cell>
          <cell r="AK90">
            <v>25.3</v>
          </cell>
          <cell r="AL90">
            <v>24</v>
          </cell>
          <cell r="AM90">
            <v>25</v>
          </cell>
          <cell r="AN90">
            <v>23.7</v>
          </cell>
          <cell r="AO90">
            <v>26</v>
          </cell>
          <cell r="AP90">
            <v>24.85</v>
          </cell>
          <cell r="AQ90">
            <v>25.3</v>
          </cell>
          <cell r="AR90">
            <v>27</v>
          </cell>
          <cell r="AS90">
            <v>25</v>
          </cell>
          <cell r="AT90">
            <v>25</v>
          </cell>
          <cell r="AU90">
            <v>23.7</v>
          </cell>
          <cell r="AV90">
            <v>25</v>
          </cell>
          <cell r="AW90">
            <v>23.800000000000004</v>
          </cell>
          <cell r="AX90">
            <v>22.7</v>
          </cell>
          <cell r="AY90">
            <v>26.7</v>
          </cell>
          <cell r="AZ90">
            <v>23</v>
          </cell>
          <cell r="BA90">
            <v>26</v>
          </cell>
          <cell r="BB90">
            <v>23.75</v>
          </cell>
          <cell r="BC90">
            <v>25.3</v>
          </cell>
          <cell r="BD90">
            <v>27</v>
          </cell>
          <cell r="BE90">
            <v>24</v>
          </cell>
          <cell r="BF90">
            <v>26</v>
          </cell>
          <cell r="BG90">
            <v>22.4</v>
          </cell>
          <cell r="BH90">
            <v>22.5</v>
          </cell>
          <cell r="BI90">
            <v>25.3</v>
          </cell>
          <cell r="BJ90">
            <v>21.5</v>
          </cell>
          <cell r="BK90">
            <v>24.7</v>
          </cell>
          <cell r="BL90">
            <v>25.7</v>
          </cell>
          <cell r="BM90">
            <v>24.7</v>
          </cell>
          <cell r="BN90">
            <v>25</v>
          </cell>
          <cell r="BO90">
            <v>25.7</v>
          </cell>
          <cell r="BP90">
            <v>26.7</v>
          </cell>
          <cell r="BQ90">
            <v>24.6</v>
          </cell>
          <cell r="BR90">
            <v>26.3</v>
          </cell>
          <cell r="BS90">
            <v>23</v>
          </cell>
          <cell r="BT90">
            <v>22.7</v>
          </cell>
          <cell r="BU90">
            <v>25.7</v>
          </cell>
          <cell r="BV90">
            <v>24</v>
          </cell>
          <cell r="BW90">
            <v>23</v>
          </cell>
          <cell r="BX90">
            <v>23.7</v>
          </cell>
          <cell r="BY90">
            <v>25.7</v>
          </cell>
          <cell r="BZ90">
            <v>22.1</v>
          </cell>
          <cell r="CA90">
            <v>24.7</v>
          </cell>
          <cell r="CB90">
            <v>26</v>
          </cell>
          <cell r="CC90">
            <v>25.7</v>
          </cell>
          <cell r="CD90">
            <v>26.7</v>
          </cell>
          <cell r="CE90">
            <v>23</v>
          </cell>
          <cell r="CF90">
            <v>24</v>
          </cell>
        </row>
        <row r="91">
          <cell r="C91" t="str">
            <v>Cubatão</v>
          </cell>
          <cell r="D91">
            <v>7.7</v>
          </cell>
          <cell r="E91">
            <v>23</v>
          </cell>
          <cell r="F91">
            <v>0.7</v>
          </cell>
          <cell r="G91">
            <v>0</v>
          </cell>
          <cell r="H91">
            <v>1</v>
          </cell>
          <cell r="I91">
            <v>1</v>
          </cell>
          <cell r="J91">
            <v>1</v>
          </cell>
          <cell r="K91">
            <v>1</v>
          </cell>
          <cell r="L91">
            <v>1</v>
          </cell>
          <cell r="M91">
            <v>0.7</v>
          </cell>
          <cell r="N91">
            <v>0.3</v>
          </cell>
          <cell r="O91">
            <v>1</v>
          </cell>
          <cell r="P91">
            <v>1</v>
          </cell>
          <cell r="Q91">
            <v>1</v>
          </cell>
          <cell r="R91">
            <v>1</v>
          </cell>
          <cell r="S91">
            <v>1</v>
          </cell>
          <cell r="T91">
            <v>0</v>
          </cell>
          <cell r="U91">
            <v>0.3</v>
          </cell>
          <cell r="V91">
            <v>1</v>
          </cell>
          <cell r="W91">
            <v>1</v>
          </cell>
          <cell r="X91">
            <v>1</v>
          </cell>
          <cell r="Y91">
            <v>0</v>
          </cell>
          <cell r="Z91">
            <v>1</v>
          </cell>
          <cell r="AA91">
            <v>0.7</v>
          </cell>
          <cell r="AB91">
            <v>0.3</v>
          </cell>
          <cell r="AC91">
            <v>1</v>
          </cell>
          <cell r="AD91">
            <v>1</v>
          </cell>
          <cell r="AE91">
            <v>1</v>
          </cell>
          <cell r="AF91">
            <v>1</v>
          </cell>
          <cell r="AG91">
            <v>1</v>
          </cell>
          <cell r="AH91">
            <v>0.7</v>
          </cell>
          <cell r="AI91">
            <v>0.3</v>
          </cell>
          <cell r="AJ91">
            <v>0</v>
          </cell>
          <cell r="AK91">
            <v>25.3</v>
          </cell>
          <cell r="AL91">
            <v>24</v>
          </cell>
          <cell r="AM91">
            <v>25</v>
          </cell>
          <cell r="AN91">
            <v>23.7</v>
          </cell>
          <cell r="AO91">
            <v>26</v>
          </cell>
          <cell r="AP91">
            <v>24.7</v>
          </cell>
          <cell r="AQ91">
            <v>25.3</v>
          </cell>
          <cell r="AR91">
            <v>27</v>
          </cell>
          <cell r="AS91">
            <v>25</v>
          </cell>
          <cell r="AT91">
            <v>25</v>
          </cell>
          <cell r="AU91">
            <v>23.7</v>
          </cell>
          <cell r="AV91">
            <v>25</v>
          </cell>
          <cell r="AW91">
            <v>23.800000000000004</v>
          </cell>
          <cell r="AX91">
            <v>22.7</v>
          </cell>
          <cell r="AY91">
            <v>26.7</v>
          </cell>
          <cell r="AZ91">
            <v>23</v>
          </cell>
          <cell r="BA91">
            <v>26</v>
          </cell>
          <cell r="BB91">
            <v>23.099999999999998</v>
          </cell>
          <cell r="BC91">
            <v>25.3</v>
          </cell>
          <cell r="BD91">
            <v>27</v>
          </cell>
          <cell r="BE91">
            <v>24</v>
          </cell>
          <cell r="BF91">
            <v>26</v>
          </cell>
          <cell r="BG91">
            <v>22.4</v>
          </cell>
          <cell r="BH91">
            <v>23</v>
          </cell>
          <cell r="BI91">
            <v>26</v>
          </cell>
          <cell r="BJ91">
            <v>21.5</v>
          </cell>
          <cell r="BK91">
            <v>24.7</v>
          </cell>
          <cell r="BL91">
            <v>24.4</v>
          </cell>
          <cell r="BM91">
            <v>24.7</v>
          </cell>
          <cell r="BN91">
            <v>25</v>
          </cell>
          <cell r="BO91">
            <v>25.7</v>
          </cell>
          <cell r="BP91">
            <v>25.4</v>
          </cell>
          <cell r="BQ91">
            <v>24.6</v>
          </cell>
          <cell r="BR91">
            <v>26.3</v>
          </cell>
          <cell r="BS91">
            <v>23</v>
          </cell>
          <cell r="BT91">
            <v>22.7</v>
          </cell>
          <cell r="BU91">
            <v>26</v>
          </cell>
          <cell r="BV91">
            <v>24</v>
          </cell>
          <cell r="BW91">
            <v>23</v>
          </cell>
          <cell r="BX91">
            <v>22.7</v>
          </cell>
          <cell r="BY91">
            <v>25.7</v>
          </cell>
          <cell r="BZ91">
            <v>22.1</v>
          </cell>
          <cell r="CA91">
            <v>24.7</v>
          </cell>
          <cell r="CB91">
            <v>25.3</v>
          </cell>
          <cell r="CC91">
            <v>25.7</v>
          </cell>
          <cell r="CD91">
            <v>26.7</v>
          </cell>
          <cell r="CE91">
            <v>23</v>
          </cell>
          <cell r="CF91">
            <v>24</v>
          </cell>
        </row>
        <row r="92">
          <cell r="C92" t="str">
            <v>Bertioga</v>
          </cell>
          <cell r="D92">
            <v>7.7</v>
          </cell>
          <cell r="E92">
            <v>23</v>
          </cell>
          <cell r="F92">
            <v>0.7</v>
          </cell>
          <cell r="G92">
            <v>0</v>
          </cell>
          <cell r="H92">
            <v>1</v>
          </cell>
          <cell r="I92">
            <v>1</v>
          </cell>
          <cell r="J92">
            <v>1</v>
          </cell>
          <cell r="K92">
            <v>1</v>
          </cell>
          <cell r="L92">
            <v>1</v>
          </cell>
          <cell r="M92">
            <v>0.7</v>
          </cell>
          <cell r="N92">
            <v>0.3</v>
          </cell>
          <cell r="O92">
            <v>1</v>
          </cell>
          <cell r="P92">
            <v>1</v>
          </cell>
          <cell r="Q92">
            <v>1</v>
          </cell>
          <cell r="R92">
            <v>1</v>
          </cell>
          <cell r="S92">
            <v>1</v>
          </cell>
          <cell r="T92">
            <v>0</v>
          </cell>
          <cell r="U92">
            <v>0.3</v>
          </cell>
          <cell r="V92">
            <v>1</v>
          </cell>
          <cell r="W92">
            <v>1</v>
          </cell>
          <cell r="X92">
            <v>1</v>
          </cell>
          <cell r="Y92">
            <v>0</v>
          </cell>
          <cell r="Z92">
            <v>1</v>
          </cell>
          <cell r="AA92">
            <v>0.7</v>
          </cell>
          <cell r="AB92">
            <v>0.3</v>
          </cell>
          <cell r="AC92">
            <v>1</v>
          </cell>
          <cell r="AD92">
            <v>1</v>
          </cell>
          <cell r="AE92">
            <v>1</v>
          </cell>
          <cell r="AF92">
            <v>1</v>
          </cell>
          <cell r="AG92">
            <v>1</v>
          </cell>
          <cell r="AH92">
            <v>0.7</v>
          </cell>
          <cell r="AI92">
            <v>0.3</v>
          </cell>
          <cell r="AJ92">
            <v>0</v>
          </cell>
          <cell r="AK92">
            <v>25.3</v>
          </cell>
          <cell r="AL92">
            <v>24</v>
          </cell>
          <cell r="AM92">
            <v>25</v>
          </cell>
          <cell r="AN92">
            <v>23.7</v>
          </cell>
          <cell r="AO92">
            <v>26</v>
          </cell>
          <cell r="AP92">
            <v>25</v>
          </cell>
          <cell r="AQ92">
            <v>25.3</v>
          </cell>
          <cell r="AR92">
            <v>27</v>
          </cell>
          <cell r="AS92">
            <v>25</v>
          </cell>
          <cell r="AT92">
            <v>25</v>
          </cell>
          <cell r="AU92">
            <v>23.7</v>
          </cell>
          <cell r="AV92">
            <v>25</v>
          </cell>
          <cell r="AW92">
            <v>23.800000000000004</v>
          </cell>
          <cell r="AX92">
            <v>22.7</v>
          </cell>
          <cell r="AY92">
            <v>26.7</v>
          </cell>
          <cell r="AZ92">
            <v>23</v>
          </cell>
          <cell r="BA92">
            <v>26</v>
          </cell>
          <cell r="BB92">
            <v>24.4</v>
          </cell>
          <cell r="BC92">
            <v>25.3</v>
          </cell>
          <cell r="BD92">
            <v>27</v>
          </cell>
          <cell r="BE92">
            <v>24</v>
          </cell>
          <cell r="BF92">
            <v>26</v>
          </cell>
          <cell r="BG92">
            <v>22.4</v>
          </cell>
          <cell r="BH92">
            <v>22</v>
          </cell>
          <cell r="BI92">
            <v>26</v>
          </cell>
          <cell r="BJ92">
            <v>21.5</v>
          </cell>
          <cell r="BK92">
            <v>24.7</v>
          </cell>
          <cell r="BL92">
            <v>25.7</v>
          </cell>
          <cell r="BM92">
            <v>24.4</v>
          </cell>
          <cell r="BN92">
            <v>25</v>
          </cell>
          <cell r="BO92">
            <v>25.7</v>
          </cell>
          <cell r="BP92">
            <v>26.7</v>
          </cell>
          <cell r="BQ92">
            <v>24.6</v>
          </cell>
          <cell r="BR92">
            <v>26.3</v>
          </cell>
          <cell r="BS92">
            <v>23</v>
          </cell>
          <cell r="BT92">
            <v>22.7</v>
          </cell>
          <cell r="BU92">
            <v>26</v>
          </cell>
          <cell r="BV92">
            <v>24</v>
          </cell>
          <cell r="BW92">
            <v>23</v>
          </cell>
          <cell r="BX92">
            <v>23.7</v>
          </cell>
          <cell r="BY92">
            <v>24.7</v>
          </cell>
          <cell r="BZ92">
            <v>22.1</v>
          </cell>
          <cell r="CA92">
            <v>24.7</v>
          </cell>
          <cell r="CB92">
            <v>26</v>
          </cell>
          <cell r="CC92">
            <v>25.7</v>
          </cell>
          <cell r="CD92">
            <v>26.7</v>
          </cell>
          <cell r="CE92">
            <v>23</v>
          </cell>
          <cell r="CF92">
            <v>24</v>
          </cell>
        </row>
        <row r="93">
          <cell r="C93" t="str">
            <v>Cluster Grande São José</v>
          </cell>
          <cell r="D93">
            <v>7.7</v>
          </cell>
          <cell r="E93">
            <v>23</v>
          </cell>
          <cell r="F93">
            <v>0.70000000000000007</v>
          </cell>
          <cell r="G93">
            <v>0</v>
          </cell>
          <cell r="H93">
            <v>1</v>
          </cell>
          <cell r="I93">
            <v>1</v>
          </cell>
          <cell r="J93">
            <v>1</v>
          </cell>
          <cell r="K93">
            <v>1</v>
          </cell>
          <cell r="L93">
            <v>1</v>
          </cell>
          <cell r="M93">
            <v>0.70000000000000007</v>
          </cell>
          <cell r="N93">
            <v>0.29999999999999993</v>
          </cell>
          <cell r="O93">
            <v>1</v>
          </cell>
          <cell r="P93">
            <v>1</v>
          </cell>
          <cell r="Q93">
            <v>1</v>
          </cell>
          <cell r="R93">
            <v>1</v>
          </cell>
          <cell r="S93">
            <v>1</v>
          </cell>
          <cell r="T93">
            <v>0</v>
          </cell>
          <cell r="U93">
            <v>0.29999999999999993</v>
          </cell>
          <cell r="V93">
            <v>1</v>
          </cell>
          <cell r="W93">
            <v>1</v>
          </cell>
          <cell r="X93">
            <v>1</v>
          </cell>
          <cell r="Y93">
            <v>0</v>
          </cell>
          <cell r="Z93">
            <v>1</v>
          </cell>
          <cell r="AA93">
            <v>0.70000000000000007</v>
          </cell>
          <cell r="AB93">
            <v>0.29999999999999993</v>
          </cell>
          <cell r="AC93">
            <v>1</v>
          </cell>
          <cell r="AD93">
            <v>1</v>
          </cell>
          <cell r="AE93">
            <v>1</v>
          </cell>
          <cell r="AF93">
            <v>1</v>
          </cell>
          <cell r="AG93">
            <v>1</v>
          </cell>
          <cell r="AH93">
            <v>0.70000000000000007</v>
          </cell>
          <cell r="AI93">
            <v>0.29999999999999993</v>
          </cell>
          <cell r="AJ93">
            <v>0</v>
          </cell>
          <cell r="AK93">
            <v>25.3</v>
          </cell>
          <cell r="AL93">
            <v>24</v>
          </cell>
          <cell r="AM93">
            <v>25</v>
          </cell>
          <cell r="AN93">
            <v>23.7</v>
          </cell>
          <cell r="AO93">
            <v>26</v>
          </cell>
          <cell r="AP93">
            <v>25</v>
          </cell>
          <cell r="AQ93">
            <v>25.3</v>
          </cell>
          <cell r="AR93">
            <v>27</v>
          </cell>
          <cell r="AS93">
            <v>25</v>
          </cell>
          <cell r="AT93">
            <v>25</v>
          </cell>
          <cell r="AU93">
            <v>23.7</v>
          </cell>
          <cell r="AV93">
            <v>25</v>
          </cell>
          <cell r="AW93">
            <v>24.565217391304358</v>
          </cell>
          <cell r="AX93">
            <v>22.613043478260867</v>
          </cell>
          <cell r="AY93">
            <v>26.526086956521741</v>
          </cell>
          <cell r="AZ93">
            <v>23.256521739130445</v>
          </cell>
          <cell r="BA93">
            <v>25.969565217391303</v>
          </cell>
          <cell r="BB93">
            <v>24.326086956521728</v>
          </cell>
          <cell r="BC93">
            <v>25.300000000000004</v>
          </cell>
          <cell r="BD93">
            <v>27</v>
          </cell>
          <cell r="BE93">
            <v>23.956521739130434</v>
          </cell>
          <cell r="BF93">
            <v>25.969565217391303</v>
          </cell>
          <cell r="BG93">
            <v>22.269565217391296</v>
          </cell>
          <cell r="BH93">
            <v>22.913043478260871</v>
          </cell>
          <cell r="BI93">
            <v>26</v>
          </cell>
          <cell r="BJ93">
            <v>21.5</v>
          </cell>
          <cell r="BK93">
            <v>24.641666666666662</v>
          </cell>
          <cell r="BL93">
            <v>25.508333333333326</v>
          </cell>
          <cell r="BM93">
            <v>24.699999999999992</v>
          </cell>
          <cell r="BN93">
            <v>24.783333333333331</v>
          </cell>
          <cell r="BO93">
            <v>25.641666666666662</v>
          </cell>
          <cell r="BP93">
            <v>26.591666666666658</v>
          </cell>
          <cell r="BQ93">
            <v>24.575000000000003</v>
          </cell>
          <cell r="BR93">
            <v>26.13333333333334</v>
          </cell>
          <cell r="BS93">
            <v>23</v>
          </cell>
          <cell r="BT93">
            <v>22.541666666666668</v>
          </cell>
          <cell r="BU93">
            <v>26</v>
          </cell>
          <cell r="BV93">
            <v>24</v>
          </cell>
          <cell r="BW93">
            <v>22.974999999999998</v>
          </cell>
          <cell r="BX93">
            <v>23.449999999999992</v>
          </cell>
          <cell r="BY93">
            <v>25.61666666666666</v>
          </cell>
          <cell r="BZ93">
            <v>22.099999999999998</v>
          </cell>
          <cell r="CA93">
            <v>24.674999999999997</v>
          </cell>
          <cell r="CB93">
            <v>25.833333333333332</v>
          </cell>
          <cell r="CC93">
            <v>25.61666666666666</v>
          </cell>
          <cell r="CD93">
            <v>26.474999999999994</v>
          </cell>
          <cell r="CE93">
            <v>23</v>
          </cell>
          <cell r="CF93">
            <v>23.75</v>
          </cell>
        </row>
        <row r="94">
          <cell r="C94" t="str">
            <v>SubCluster São José dos Campos</v>
          </cell>
          <cell r="D94">
            <v>7.6999999999999993</v>
          </cell>
          <cell r="E94">
            <v>23</v>
          </cell>
          <cell r="F94">
            <v>0.69999999999999984</v>
          </cell>
          <cell r="G94">
            <v>0</v>
          </cell>
          <cell r="H94">
            <v>1</v>
          </cell>
          <cell r="I94">
            <v>1</v>
          </cell>
          <cell r="J94">
            <v>1</v>
          </cell>
          <cell r="K94">
            <v>1</v>
          </cell>
          <cell r="L94">
            <v>1</v>
          </cell>
          <cell r="M94">
            <v>0.69999999999999984</v>
          </cell>
          <cell r="N94">
            <v>0.3</v>
          </cell>
          <cell r="O94">
            <v>1</v>
          </cell>
          <cell r="P94">
            <v>1</v>
          </cell>
          <cell r="Q94">
            <v>1</v>
          </cell>
          <cell r="R94">
            <v>1</v>
          </cell>
          <cell r="S94">
            <v>1</v>
          </cell>
          <cell r="T94">
            <v>0</v>
          </cell>
          <cell r="U94">
            <v>0.3</v>
          </cell>
          <cell r="V94">
            <v>1</v>
          </cell>
          <cell r="W94">
            <v>1</v>
          </cell>
          <cell r="X94">
            <v>1</v>
          </cell>
          <cell r="Y94">
            <v>0</v>
          </cell>
          <cell r="Z94">
            <v>1</v>
          </cell>
          <cell r="AA94">
            <v>0.69999999999999984</v>
          </cell>
          <cell r="AB94">
            <v>0.3</v>
          </cell>
          <cell r="AC94">
            <v>1</v>
          </cell>
          <cell r="AD94">
            <v>1</v>
          </cell>
          <cell r="AE94">
            <v>1</v>
          </cell>
          <cell r="AF94">
            <v>1</v>
          </cell>
          <cell r="AG94">
            <v>1</v>
          </cell>
          <cell r="AH94">
            <v>0.69999999999999984</v>
          </cell>
          <cell r="AI94">
            <v>0.3</v>
          </cell>
          <cell r="AJ94">
            <v>0</v>
          </cell>
          <cell r="AK94">
            <v>25.3</v>
          </cell>
          <cell r="AL94">
            <v>24</v>
          </cell>
          <cell r="AM94">
            <v>25</v>
          </cell>
          <cell r="AN94">
            <v>23.7</v>
          </cell>
          <cell r="AO94">
            <v>26</v>
          </cell>
          <cell r="AP94">
            <v>25</v>
          </cell>
          <cell r="AQ94">
            <v>25.3</v>
          </cell>
          <cell r="AR94">
            <v>27</v>
          </cell>
          <cell r="AS94">
            <v>25</v>
          </cell>
          <cell r="AT94">
            <v>25</v>
          </cell>
          <cell r="AU94">
            <v>23.7</v>
          </cell>
          <cell r="AV94">
            <v>25</v>
          </cell>
          <cell r="AW94">
            <v>24.599999999999998</v>
          </cell>
          <cell r="AX94">
            <v>22.5</v>
          </cell>
          <cell r="AY94">
            <v>26.599999999999994</v>
          </cell>
          <cell r="AZ94">
            <v>23.200000000000006</v>
          </cell>
          <cell r="BA94">
            <v>26</v>
          </cell>
          <cell r="BB94">
            <v>24.400000000000002</v>
          </cell>
          <cell r="BC94">
            <v>25.300000000000004</v>
          </cell>
          <cell r="BD94">
            <v>27</v>
          </cell>
          <cell r="BE94">
            <v>23.9</v>
          </cell>
          <cell r="BF94">
            <v>26</v>
          </cell>
          <cell r="BG94">
            <v>22.300000000000004</v>
          </cell>
          <cell r="BH94">
            <v>22.9</v>
          </cell>
          <cell r="BI94">
            <v>26</v>
          </cell>
          <cell r="BJ94">
            <v>21.5</v>
          </cell>
          <cell r="BK94">
            <v>24.7</v>
          </cell>
          <cell r="BL94">
            <v>25.366666666666664</v>
          </cell>
          <cell r="BM94">
            <v>24.7</v>
          </cell>
          <cell r="BN94">
            <v>25</v>
          </cell>
          <cell r="BO94">
            <v>25.466666666666669</v>
          </cell>
          <cell r="BP94">
            <v>26.7</v>
          </cell>
          <cell r="BQ94">
            <v>24.600000000000005</v>
          </cell>
          <cell r="BR94">
            <v>26.3</v>
          </cell>
          <cell r="BS94">
            <v>23</v>
          </cell>
          <cell r="BT94">
            <v>22.599999999999998</v>
          </cell>
          <cell r="BU94">
            <v>26</v>
          </cell>
          <cell r="BV94">
            <v>24</v>
          </cell>
          <cell r="BW94">
            <v>23</v>
          </cell>
          <cell r="BX94">
            <v>23.366666666666664</v>
          </cell>
          <cell r="BY94">
            <v>25.366666666666664</v>
          </cell>
          <cell r="BZ94">
            <v>22.100000000000005</v>
          </cell>
          <cell r="CA94">
            <v>24.599999999999998</v>
          </cell>
          <cell r="CB94">
            <v>26</v>
          </cell>
          <cell r="CC94">
            <v>25.7</v>
          </cell>
          <cell r="CD94">
            <v>26.7</v>
          </cell>
          <cell r="CE94">
            <v>23</v>
          </cell>
          <cell r="CF94">
            <v>23.666666666666668</v>
          </cell>
        </row>
        <row r="95">
          <cell r="C95" t="str">
            <v>São José dos Campos</v>
          </cell>
          <cell r="D95">
            <v>7.7</v>
          </cell>
          <cell r="E95">
            <v>23</v>
          </cell>
          <cell r="F95">
            <v>0.7</v>
          </cell>
          <cell r="G95">
            <v>0</v>
          </cell>
          <cell r="H95">
            <v>1</v>
          </cell>
          <cell r="I95">
            <v>1</v>
          </cell>
          <cell r="J95">
            <v>1</v>
          </cell>
          <cell r="K95">
            <v>1</v>
          </cell>
          <cell r="L95">
            <v>1</v>
          </cell>
          <cell r="M95">
            <v>0.7</v>
          </cell>
          <cell r="N95">
            <v>0.3</v>
          </cell>
          <cell r="O95">
            <v>1</v>
          </cell>
          <cell r="P95">
            <v>1</v>
          </cell>
          <cell r="Q95">
            <v>1</v>
          </cell>
          <cell r="R95">
            <v>1</v>
          </cell>
          <cell r="S95">
            <v>1</v>
          </cell>
          <cell r="T95">
            <v>0</v>
          </cell>
          <cell r="U95">
            <v>0.3</v>
          </cell>
          <cell r="V95">
            <v>1</v>
          </cell>
          <cell r="W95">
            <v>1</v>
          </cell>
          <cell r="X95">
            <v>1</v>
          </cell>
          <cell r="Y95">
            <v>0</v>
          </cell>
          <cell r="Z95">
            <v>1</v>
          </cell>
          <cell r="AA95">
            <v>0.7</v>
          </cell>
          <cell r="AB95">
            <v>0.3</v>
          </cell>
          <cell r="AC95">
            <v>1</v>
          </cell>
          <cell r="AD95">
            <v>1</v>
          </cell>
          <cell r="AE95">
            <v>1</v>
          </cell>
          <cell r="AF95">
            <v>1</v>
          </cell>
          <cell r="AG95">
            <v>1</v>
          </cell>
          <cell r="AH95">
            <v>0.7</v>
          </cell>
          <cell r="AI95">
            <v>0.3</v>
          </cell>
          <cell r="AJ95">
            <v>0</v>
          </cell>
          <cell r="AK95">
            <v>25.3</v>
          </cell>
          <cell r="AL95">
            <v>24</v>
          </cell>
          <cell r="AM95">
            <v>25</v>
          </cell>
          <cell r="AN95">
            <v>23.7</v>
          </cell>
          <cell r="AO95">
            <v>26</v>
          </cell>
          <cell r="AP95">
            <v>25</v>
          </cell>
          <cell r="AQ95">
            <v>25.3</v>
          </cell>
          <cell r="AR95">
            <v>27</v>
          </cell>
          <cell r="AS95">
            <v>25</v>
          </cell>
          <cell r="AT95">
            <v>25</v>
          </cell>
          <cell r="AU95">
            <v>23.7</v>
          </cell>
          <cell r="AV95">
            <v>25</v>
          </cell>
          <cell r="AW95">
            <v>24.6</v>
          </cell>
          <cell r="AX95">
            <v>22.7</v>
          </cell>
          <cell r="AY95">
            <v>25.7</v>
          </cell>
          <cell r="AZ95">
            <v>23.3</v>
          </cell>
          <cell r="BA95">
            <v>26</v>
          </cell>
          <cell r="BB95">
            <v>24.4</v>
          </cell>
          <cell r="BC95">
            <v>25.3</v>
          </cell>
          <cell r="BD95">
            <v>27</v>
          </cell>
          <cell r="BE95">
            <v>24</v>
          </cell>
          <cell r="BF95">
            <v>26</v>
          </cell>
          <cell r="BG95">
            <v>22.4</v>
          </cell>
          <cell r="BH95">
            <v>23</v>
          </cell>
          <cell r="BI95">
            <v>26</v>
          </cell>
          <cell r="BJ95">
            <v>21.5</v>
          </cell>
          <cell r="BK95">
            <v>24.7</v>
          </cell>
          <cell r="BL95">
            <v>25.7</v>
          </cell>
          <cell r="BM95">
            <v>24.7</v>
          </cell>
          <cell r="BN95">
            <v>25</v>
          </cell>
          <cell r="BO95">
            <v>25</v>
          </cell>
          <cell r="BP95">
            <v>26.7</v>
          </cell>
          <cell r="BQ95">
            <v>24.6</v>
          </cell>
          <cell r="BR95">
            <v>26.3</v>
          </cell>
          <cell r="BS95">
            <v>23</v>
          </cell>
          <cell r="BT95">
            <v>22.7</v>
          </cell>
          <cell r="BU95">
            <v>26</v>
          </cell>
          <cell r="BV95">
            <v>24</v>
          </cell>
          <cell r="BW95">
            <v>23</v>
          </cell>
          <cell r="BX95">
            <v>23.7</v>
          </cell>
          <cell r="BY95">
            <v>25.7</v>
          </cell>
          <cell r="BZ95">
            <v>22.1</v>
          </cell>
          <cell r="CA95">
            <v>24.4</v>
          </cell>
          <cell r="CB95">
            <v>26</v>
          </cell>
          <cell r="CC95">
            <v>25.7</v>
          </cell>
          <cell r="CD95">
            <v>26.7</v>
          </cell>
          <cell r="CE95">
            <v>23</v>
          </cell>
          <cell r="CF95">
            <v>24</v>
          </cell>
        </row>
        <row r="96">
          <cell r="C96" t="str">
            <v>Jacareí</v>
          </cell>
          <cell r="D96">
            <v>7.7</v>
          </cell>
          <cell r="E96">
            <v>23</v>
          </cell>
          <cell r="F96">
            <v>0.7</v>
          </cell>
          <cell r="G96">
            <v>0</v>
          </cell>
          <cell r="H96">
            <v>1</v>
          </cell>
          <cell r="I96">
            <v>1</v>
          </cell>
          <cell r="J96">
            <v>1</v>
          </cell>
          <cell r="K96">
            <v>1</v>
          </cell>
          <cell r="L96">
            <v>1</v>
          </cell>
          <cell r="M96">
            <v>0.7</v>
          </cell>
          <cell r="N96">
            <v>0.3</v>
          </cell>
          <cell r="O96">
            <v>1</v>
          </cell>
          <cell r="P96">
            <v>1</v>
          </cell>
          <cell r="Q96">
            <v>1</v>
          </cell>
          <cell r="R96">
            <v>1</v>
          </cell>
          <cell r="S96">
            <v>1</v>
          </cell>
          <cell r="T96">
            <v>0</v>
          </cell>
          <cell r="U96">
            <v>0.3</v>
          </cell>
          <cell r="V96">
            <v>1</v>
          </cell>
          <cell r="W96">
            <v>1</v>
          </cell>
          <cell r="X96">
            <v>1</v>
          </cell>
          <cell r="Y96">
            <v>0</v>
          </cell>
          <cell r="Z96">
            <v>1</v>
          </cell>
          <cell r="AA96">
            <v>0.7</v>
          </cell>
          <cell r="AB96">
            <v>0.3</v>
          </cell>
          <cell r="AC96">
            <v>1</v>
          </cell>
          <cell r="AD96">
            <v>1</v>
          </cell>
          <cell r="AE96">
            <v>1</v>
          </cell>
          <cell r="AF96">
            <v>1</v>
          </cell>
          <cell r="AG96">
            <v>1</v>
          </cell>
          <cell r="AH96">
            <v>0.7</v>
          </cell>
          <cell r="AI96">
            <v>0.3</v>
          </cell>
          <cell r="AJ96">
            <v>0</v>
          </cell>
          <cell r="AK96">
            <v>25.3</v>
          </cell>
          <cell r="AL96">
            <v>24</v>
          </cell>
          <cell r="AM96">
            <v>25</v>
          </cell>
          <cell r="AN96">
            <v>23.7</v>
          </cell>
          <cell r="AO96">
            <v>26</v>
          </cell>
          <cell r="AP96">
            <v>25</v>
          </cell>
          <cell r="AQ96">
            <v>25.3</v>
          </cell>
          <cell r="AR96">
            <v>27</v>
          </cell>
          <cell r="AS96">
            <v>25</v>
          </cell>
          <cell r="AT96">
            <v>25</v>
          </cell>
          <cell r="AU96">
            <v>23.7</v>
          </cell>
          <cell r="AV96">
            <v>25</v>
          </cell>
          <cell r="AW96">
            <v>24.6</v>
          </cell>
          <cell r="AX96">
            <v>22.7</v>
          </cell>
          <cell r="AY96">
            <v>25.7</v>
          </cell>
          <cell r="AZ96">
            <v>23.3</v>
          </cell>
          <cell r="BA96">
            <v>26</v>
          </cell>
          <cell r="BB96">
            <v>24.4</v>
          </cell>
          <cell r="BC96">
            <v>25.3</v>
          </cell>
          <cell r="BD96">
            <v>27</v>
          </cell>
          <cell r="BE96">
            <v>24</v>
          </cell>
          <cell r="BF96">
            <v>26</v>
          </cell>
          <cell r="BG96">
            <v>22.4</v>
          </cell>
          <cell r="BH96">
            <v>23</v>
          </cell>
          <cell r="BI96">
            <v>26</v>
          </cell>
          <cell r="BJ96">
            <v>21.5</v>
          </cell>
          <cell r="BK96">
            <v>24.7</v>
          </cell>
          <cell r="BL96">
            <v>24.7</v>
          </cell>
          <cell r="BM96">
            <v>24.7</v>
          </cell>
          <cell r="BN96">
            <v>25</v>
          </cell>
          <cell r="BO96">
            <v>25.7</v>
          </cell>
          <cell r="BP96">
            <v>26.7</v>
          </cell>
          <cell r="BQ96">
            <v>24.6</v>
          </cell>
          <cell r="BR96">
            <v>26.3</v>
          </cell>
          <cell r="BS96">
            <v>23</v>
          </cell>
          <cell r="BT96">
            <v>22.4</v>
          </cell>
          <cell r="BU96">
            <v>26</v>
          </cell>
          <cell r="BV96">
            <v>24</v>
          </cell>
          <cell r="BW96">
            <v>23</v>
          </cell>
          <cell r="BX96">
            <v>22.7</v>
          </cell>
          <cell r="BY96">
            <v>25.7</v>
          </cell>
          <cell r="BZ96">
            <v>22.1</v>
          </cell>
          <cell r="CA96">
            <v>24.7</v>
          </cell>
          <cell r="CB96">
            <v>26</v>
          </cell>
          <cell r="CC96">
            <v>25.7</v>
          </cell>
          <cell r="CD96">
            <v>26.7</v>
          </cell>
          <cell r="CE96">
            <v>23</v>
          </cell>
          <cell r="CF96">
            <v>23</v>
          </cell>
        </row>
        <row r="97">
          <cell r="C97" t="str">
            <v>Santa Branca</v>
          </cell>
          <cell r="D97">
            <v>7.7</v>
          </cell>
          <cell r="E97">
            <v>23</v>
          </cell>
          <cell r="F97">
            <v>0.7</v>
          </cell>
          <cell r="G97">
            <v>0</v>
          </cell>
          <cell r="H97">
            <v>1</v>
          </cell>
          <cell r="I97">
            <v>1</v>
          </cell>
          <cell r="J97">
            <v>1</v>
          </cell>
          <cell r="K97">
            <v>1</v>
          </cell>
          <cell r="L97">
            <v>1</v>
          </cell>
          <cell r="M97">
            <v>0.7</v>
          </cell>
          <cell r="N97">
            <v>0.3</v>
          </cell>
          <cell r="O97">
            <v>1</v>
          </cell>
          <cell r="P97">
            <v>1</v>
          </cell>
          <cell r="Q97">
            <v>1</v>
          </cell>
          <cell r="R97">
            <v>1</v>
          </cell>
          <cell r="S97">
            <v>1</v>
          </cell>
          <cell r="T97">
            <v>0</v>
          </cell>
          <cell r="U97">
            <v>0.3</v>
          </cell>
          <cell r="V97">
            <v>1</v>
          </cell>
          <cell r="W97">
            <v>1</v>
          </cell>
          <cell r="X97">
            <v>1</v>
          </cell>
          <cell r="Y97">
            <v>0</v>
          </cell>
          <cell r="Z97">
            <v>1</v>
          </cell>
          <cell r="AA97">
            <v>0.7</v>
          </cell>
          <cell r="AB97">
            <v>0.3</v>
          </cell>
          <cell r="AC97">
            <v>1</v>
          </cell>
          <cell r="AD97">
            <v>1</v>
          </cell>
          <cell r="AE97">
            <v>1</v>
          </cell>
          <cell r="AF97">
            <v>1</v>
          </cell>
          <cell r="AG97">
            <v>1</v>
          </cell>
          <cell r="AH97">
            <v>0.7</v>
          </cell>
          <cell r="AI97">
            <v>0.3</v>
          </cell>
          <cell r="AJ97">
            <v>0</v>
          </cell>
          <cell r="AK97">
            <v>25.3</v>
          </cell>
          <cell r="AL97">
            <v>24</v>
          </cell>
          <cell r="AM97">
            <v>25</v>
          </cell>
          <cell r="AN97">
            <v>23.7</v>
          </cell>
          <cell r="AO97">
            <v>26</v>
          </cell>
          <cell r="AP97">
            <v>25</v>
          </cell>
          <cell r="AQ97">
            <v>25.3</v>
          </cell>
          <cell r="AR97">
            <v>27</v>
          </cell>
          <cell r="AS97">
            <v>25</v>
          </cell>
          <cell r="AT97">
            <v>25</v>
          </cell>
          <cell r="AU97">
            <v>23.7</v>
          </cell>
          <cell r="AV97">
            <v>25</v>
          </cell>
          <cell r="AW97">
            <v>24.6</v>
          </cell>
          <cell r="AX97">
            <v>22.7</v>
          </cell>
          <cell r="AY97">
            <v>26.7</v>
          </cell>
          <cell r="AZ97">
            <v>22.3</v>
          </cell>
          <cell r="BA97">
            <v>26</v>
          </cell>
          <cell r="BB97">
            <v>24.4</v>
          </cell>
          <cell r="BC97">
            <v>25.3</v>
          </cell>
          <cell r="BD97">
            <v>27</v>
          </cell>
          <cell r="BE97">
            <v>24</v>
          </cell>
          <cell r="BF97">
            <v>26</v>
          </cell>
          <cell r="BG97">
            <v>22.4</v>
          </cell>
          <cell r="BH97">
            <v>23</v>
          </cell>
          <cell r="BI97">
            <v>26</v>
          </cell>
          <cell r="BJ97">
            <v>21.5</v>
          </cell>
          <cell r="BK97">
            <v>24.7</v>
          </cell>
          <cell r="BL97">
            <v>25.7</v>
          </cell>
          <cell r="BM97">
            <v>24.7</v>
          </cell>
          <cell r="BN97">
            <v>25</v>
          </cell>
          <cell r="BO97">
            <v>25.7</v>
          </cell>
          <cell r="BP97">
            <v>26.7</v>
          </cell>
          <cell r="BQ97">
            <v>24.6</v>
          </cell>
          <cell r="BR97">
            <v>26.3</v>
          </cell>
          <cell r="BS97">
            <v>23</v>
          </cell>
          <cell r="BT97">
            <v>22.7</v>
          </cell>
          <cell r="BU97">
            <v>26</v>
          </cell>
          <cell r="BV97">
            <v>24</v>
          </cell>
          <cell r="BW97">
            <v>23</v>
          </cell>
          <cell r="BX97">
            <v>23.7</v>
          </cell>
          <cell r="BY97">
            <v>24.7</v>
          </cell>
          <cell r="BZ97">
            <v>22.1</v>
          </cell>
          <cell r="CA97">
            <v>24.7</v>
          </cell>
          <cell r="CB97">
            <v>26</v>
          </cell>
          <cell r="CC97">
            <v>25.7</v>
          </cell>
          <cell r="CD97">
            <v>26.7</v>
          </cell>
          <cell r="CE97">
            <v>23</v>
          </cell>
          <cell r="CF97">
            <v>24</v>
          </cell>
        </row>
        <row r="98">
          <cell r="C98" t="str">
            <v>SubCluster Taubaté</v>
          </cell>
          <cell r="D98">
            <v>7.6999999999999993</v>
          </cell>
          <cell r="E98">
            <v>23</v>
          </cell>
          <cell r="F98">
            <v>0.69999999999999984</v>
          </cell>
          <cell r="G98">
            <v>0</v>
          </cell>
          <cell r="H98">
            <v>1</v>
          </cell>
          <cell r="I98">
            <v>1</v>
          </cell>
          <cell r="J98">
            <v>1</v>
          </cell>
          <cell r="K98">
            <v>1</v>
          </cell>
          <cell r="L98">
            <v>1</v>
          </cell>
          <cell r="M98">
            <v>0.69999999999999984</v>
          </cell>
          <cell r="N98">
            <v>0.3</v>
          </cell>
          <cell r="O98">
            <v>1</v>
          </cell>
          <cell r="P98">
            <v>1</v>
          </cell>
          <cell r="Q98">
            <v>1</v>
          </cell>
          <cell r="R98">
            <v>1</v>
          </cell>
          <cell r="S98">
            <v>1</v>
          </cell>
          <cell r="T98">
            <v>0</v>
          </cell>
          <cell r="U98">
            <v>0.3</v>
          </cell>
          <cell r="V98">
            <v>1</v>
          </cell>
          <cell r="W98">
            <v>1</v>
          </cell>
          <cell r="X98">
            <v>1</v>
          </cell>
          <cell r="Y98">
            <v>0</v>
          </cell>
          <cell r="Z98">
            <v>1</v>
          </cell>
          <cell r="AA98">
            <v>0.69999999999999984</v>
          </cell>
          <cell r="AB98">
            <v>0.3</v>
          </cell>
          <cell r="AC98">
            <v>1</v>
          </cell>
          <cell r="AD98">
            <v>1</v>
          </cell>
          <cell r="AE98">
            <v>1</v>
          </cell>
          <cell r="AF98">
            <v>1</v>
          </cell>
          <cell r="AG98">
            <v>1</v>
          </cell>
          <cell r="AH98">
            <v>0.69999999999999984</v>
          </cell>
          <cell r="AI98">
            <v>0.3</v>
          </cell>
          <cell r="AJ98">
            <v>0</v>
          </cell>
          <cell r="AK98">
            <v>25.3</v>
          </cell>
          <cell r="AL98">
            <v>24</v>
          </cell>
          <cell r="AM98">
            <v>25</v>
          </cell>
          <cell r="AN98">
            <v>23.7</v>
          </cell>
          <cell r="AO98">
            <v>26</v>
          </cell>
          <cell r="AP98">
            <v>25</v>
          </cell>
          <cell r="AQ98">
            <v>25.3</v>
          </cell>
          <cell r="AR98">
            <v>27</v>
          </cell>
          <cell r="AS98">
            <v>25</v>
          </cell>
          <cell r="AT98">
            <v>25</v>
          </cell>
          <cell r="AU98">
            <v>23.7</v>
          </cell>
          <cell r="AV98">
            <v>25</v>
          </cell>
          <cell r="AW98">
            <v>24.6</v>
          </cell>
          <cell r="AX98">
            <v>22</v>
          </cell>
          <cell r="AY98">
            <v>26.7</v>
          </cell>
          <cell r="AZ98">
            <v>23.3</v>
          </cell>
          <cell r="BA98">
            <v>26</v>
          </cell>
          <cell r="BB98">
            <v>24.4</v>
          </cell>
          <cell r="BC98">
            <v>25.3</v>
          </cell>
          <cell r="BD98">
            <v>27</v>
          </cell>
          <cell r="BE98">
            <v>24</v>
          </cell>
          <cell r="BF98">
            <v>26</v>
          </cell>
          <cell r="BG98">
            <v>22.4</v>
          </cell>
          <cell r="BH98">
            <v>23</v>
          </cell>
          <cell r="BI98">
            <v>26</v>
          </cell>
          <cell r="BJ98">
            <v>21.5</v>
          </cell>
          <cell r="BK98">
            <v>24.7</v>
          </cell>
          <cell r="BL98">
            <v>25.266666666666666</v>
          </cell>
          <cell r="BM98">
            <v>24.7</v>
          </cell>
          <cell r="BN98">
            <v>25</v>
          </cell>
          <cell r="BO98">
            <v>25.7</v>
          </cell>
          <cell r="BP98">
            <v>26.7</v>
          </cell>
          <cell r="BQ98">
            <v>24.5</v>
          </cell>
          <cell r="BR98">
            <v>26.3</v>
          </cell>
          <cell r="BS98">
            <v>23</v>
          </cell>
          <cell r="BT98">
            <v>22.7</v>
          </cell>
          <cell r="BU98">
            <v>26</v>
          </cell>
          <cell r="BV98">
            <v>24</v>
          </cell>
          <cell r="BW98">
            <v>23</v>
          </cell>
          <cell r="BX98">
            <v>23.033333333333331</v>
          </cell>
          <cell r="BY98">
            <v>25.7</v>
          </cell>
          <cell r="BZ98">
            <v>22.100000000000005</v>
          </cell>
          <cell r="CA98">
            <v>24.7</v>
          </cell>
          <cell r="CB98">
            <v>26</v>
          </cell>
          <cell r="CC98">
            <v>25.366666666666664</v>
          </cell>
          <cell r="CD98">
            <v>26.7</v>
          </cell>
          <cell r="CE98">
            <v>23</v>
          </cell>
          <cell r="CF98">
            <v>23.666666666666668</v>
          </cell>
        </row>
        <row r="99">
          <cell r="C99" t="str">
            <v>Taubaté</v>
          </cell>
          <cell r="D99">
            <v>7.7</v>
          </cell>
          <cell r="E99">
            <v>23</v>
          </cell>
          <cell r="F99">
            <v>0.7</v>
          </cell>
          <cell r="G99">
            <v>0</v>
          </cell>
          <cell r="H99">
            <v>1</v>
          </cell>
          <cell r="I99">
            <v>1</v>
          </cell>
          <cell r="J99">
            <v>1</v>
          </cell>
          <cell r="K99">
            <v>1</v>
          </cell>
          <cell r="L99">
            <v>1</v>
          </cell>
          <cell r="M99">
            <v>0.7</v>
          </cell>
          <cell r="N99">
            <v>0.3</v>
          </cell>
          <cell r="O99">
            <v>1</v>
          </cell>
          <cell r="P99">
            <v>1</v>
          </cell>
          <cell r="Q99">
            <v>1</v>
          </cell>
          <cell r="R99">
            <v>1</v>
          </cell>
          <cell r="S99">
            <v>1</v>
          </cell>
          <cell r="T99">
            <v>0</v>
          </cell>
          <cell r="U99">
            <v>0.3</v>
          </cell>
          <cell r="V99">
            <v>1</v>
          </cell>
          <cell r="W99">
            <v>1</v>
          </cell>
          <cell r="X99">
            <v>1</v>
          </cell>
          <cell r="Y99">
            <v>0</v>
          </cell>
          <cell r="Z99">
            <v>1</v>
          </cell>
          <cell r="AA99">
            <v>0.7</v>
          </cell>
          <cell r="AB99">
            <v>0.3</v>
          </cell>
          <cell r="AC99">
            <v>1</v>
          </cell>
          <cell r="AD99">
            <v>1</v>
          </cell>
          <cell r="AE99">
            <v>1</v>
          </cell>
          <cell r="AF99">
            <v>1</v>
          </cell>
          <cell r="AG99">
            <v>1</v>
          </cell>
          <cell r="AH99">
            <v>0.7</v>
          </cell>
          <cell r="AI99">
            <v>0.3</v>
          </cell>
          <cell r="AJ99">
            <v>0</v>
          </cell>
          <cell r="AK99">
            <v>25.3</v>
          </cell>
          <cell r="AL99">
            <v>24</v>
          </cell>
          <cell r="AM99">
            <v>25</v>
          </cell>
          <cell r="AN99">
            <v>23.7</v>
          </cell>
          <cell r="AO99">
            <v>26</v>
          </cell>
          <cell r="AP99">
            <v>25</v>
          </cell>
          <cell r="AQ99">
            <v>25.3</v>
          </cell>
          <cell r="AR99">
            <v>27</v>
          </cell>
          <cell r="AS99">
            <v>25</v>
          </cell>
          <cell r="AT99">
            <v>25</v>
          </cell>
          <cell r="AU99">
            <v>23.7</v>
          </cell>
          <cell r="AV99">
            <v>25</v>
          </cell>
          <cell r="AW99">
            <v>24.6</v>
          </cell>
          <cell r="AX99">
            <v>22.7</v>
          </cell>
          <cell r="AY99">
            <v>26.7</v>
          </cell>
          <cell r="AZ99">
            <v>23.3</v>
          </cell>
          <cell r="BA99">
            <v>26</v>
          </cell>
          <cell r="BB99">
            <v>24.4</v>
          </cell>
          <cell r="BC99">
            <v>25.3</v>
          </cell>
          <cell r="BD99">
            <v>27</v>
          </cell>
          <cell r="BE99">
            <v>23</v>
          </cell>
          <cell r="BF99">
            <v>26</v>
          </cell>
          <cell r="BG99">
            <v>22.4</v>
          </cell>
          <cell r="BH99">
            <v>23</v>
          </cell>
          <cell r="BI99">
            <v>26</v>
          </cell>
          <cell r="BJ99">
            <v>21.5</v>
          </cell>
          <cell r="BK99">
            <v>24.7</v>
          </cell>
          <cell r="BL99">
            <v>25.7</v>
          </cell>
          <cell r="BM99">
            <v>24.7</v>
          </cell>
          <cell r="BN99">
            <v>25</v>
          </cell>
          <cell r="BO99">
            <v>25.7</v>
          </cell>
          <cell r="BP99">
            <v>26.7</v>
          </cell>
          <cell r="BQ99">
            <v>24.6</v>
          </cell>
          <cell r="BR99">
            <v>26.3</v>
          </cell>
          <cell r="BS99">
            <v>23</v>
          </cell>
          <cell r="BT99">
            <v>22.7</v>
          </cell>
          <cell r="BU99">
            <v>26</v>
          </cell>
          <cell r="BV99">
            <v>24</v>
          </cell>
          <cell r="BW99">
            <v>23</v>
          </cell>
          <cell r="BX99">
            <v>23.7</v>
          </cell>
          <cell r="BY99">
            <v>25.7</v>
          </cell>
          <cell r="BZ99">
            <v>22.1</v>
          </cell>
          <cell r="CA99">
            <v>24.7</v>
          </cell>
          <cell r="CB99">
            <v>26</v>
          </cell>
          <cell r="CC99">
            <v>25.7</v>
          </cell>
          <cell r="CD99">
            <v>26.7</v>
          </cell>
          <cell r="CE99">
            <v>23</v>
          </cell>
          <cell r="CF99">
            <v>23</v>
          </cell>
        </row>
        <row r="100">
          <cell r="C100" t="str">
            <v>Pindamonhangaba</v>
          </cell>
          <cell r="D100">
            <v>7.7</v>
          </cell>
          <cell r="E100">
            <v>23</v>
          </cell>
          <cell r="F100">
            <v>0.7</v>
          </cell>
          <cell r="G100">
            <v>0</v>
          </cell>
          <cell r="H100">
            <v>1</v>
          </cell>
          <cell r="I100">
            <v>1</v>
          </cell>
          <cell r="J100">
            <v>1</v>
          </cell>
          <cell r="K100">
            <v>1</v>
          </cell>
          <cell r="L100">
            <v>1</v>
          </cell>
          <cell r="M100">
            <v>0.7</v>
          </cell>
          <cell r="N100">
            <v>0.3</v>
          </cell>
          <cell r="O100">
            <v>1</v>
          </cell>
          <cell r="P100">
            <v>1</v>
          </cell>
          <cell r="Q100">
            <v>1</v>
          </cell>
          <cell r="R100">
            <v>1</v>
          </cell>
          <cell r="S100">
            <v>1</v>
          </cell>
          <cell r="T100">
            <v>0</v>
          </cell>
          <cell r="U100">
            <v>0.3</v>
          </cell>
          <cell r="V100">
            <v>1</v>
          </cell>
          <cell r="W100">
            <v>1</v>
          </cell>
          <cell r="X100">
            <v>1</v>
          </cell>
          <cell r="Y100">
            <v>0</v>
          </cell>
          <cell r="Z100">
            <v>1</v>
          </cell>
          <cell r="AA100">
            <v>0.7</v>
          </cell>
          <cell r="AB100">
            <v>0.3</v>
          </cell>
          <cell r="AC100">
            <v>1</v>
          </cell>
          <cell r="AD100">
            <v>1</v>
          </cell>
          <cell r="AE100">
            <v>1</v>
          </cell>
          <cell r="AF100">
            <v>1</v>
          </cell>
          <cell r="AG100">
            <v>1</v>
          </cell>
          <cell r="AH100">
            <v>0.7</v>
          </cell>
          <cell r="AI100">
            <v>0.3</v>
          </cell>
          <cell r="AJ100">
            <v>0</v>
          </cell>
          <cell r="AK100">
            <v>25.3</v>
          </cell>
          <cell r="AL100">
            <v>24</v>
          </cell>
          <cell r="AM100">
            <v>25</v>
          </cell>
          <cell r="AN100">
            <v>23.7</v>
          </cell>
          <cell r="AO100">
            <v>26</v>
          </cell>
          <cell r="AP100">
            <v>25</v>
          </cell>
          <cell r="AQ100">
            <v>25.3</v>
          </cell>
          <cell r="AR100">
            <v>27</v>
          </cell>
          <cell r="AS100">
            <v>25</v>
          </cell>
          <cell r="AT100">
            <v>25</v>
          </cell>
          <cell r="AU100">
            <v>23.7</v>
          </cell>
          <cell r="AV100">
            <v>25</v>
          </cell>
          <cell r="AW100">
            <v>24.6</v>
          </cell>
          <cell r="AX100">
            <v>22</v>
          </cell>
          <cell r="AY100">
            <v>26.7</v>
          </cell>
          <cell r="AZ100">
            <v>23.3</v>
          </cell>
          <cell r="BA100">
            <v>26</v>
          </cell>
          <cell r="BB100">
            <v>24.4</v>
          </cell>
          <cell r="BC100">
            <v>25.3</v>
          </cell>
          <cell r="BD100">
            <v>27</v>
          </cell>
          <cell r="BE100">
            <v>24</v>
          </cell>
          <cell r="BF100">
            <v>26</v>
          </cell>
          <cell r="BG100">
            <v>22.4</v>
          </cell>
          <cell r="BH100">
            <v>23</v>
          </cell>
          <cell r="BI100">
            <v>26</v>
          </cell>
          <cell r="BJ100">
            <v>21.5</v>
          </cell>
          <cell r="BK100">
            <v>24.7</v>
          </cell>
          <cell r="BL100">
            <v>24.4</v>
          </cell>
          <cell r="BM100">
            <v>24.7</v>
          </cell>
          <cell r="BN100">
            <v>25</v>
          </cell>
          <cell r="BO100">
            <v>25.7</v>
          </cell>
          <cell r="BP100">
            <v>26.7</v>
          </cell>
          <cell r="BQ100">
            <v>24.3</v>
          </cell>
          <cell r="BR100">
            <v>26.3</v>
          </cell>
          <cell r="BS100">
            <v>23</v>
          </cell>
          <cell r="BT100">
            <v>22.7</v>
          </cell>
          <cell r="BU100">
            <v>26</v>
          </cell>
          <cell r="BV100">
            <v>24</v>
          </cell>
          <cell r="BW100">
            <v>23</v>
          </cell>
          <cell r="BX100">
            <v>22.7</v>
          </cell>
          <cell r="BY100">
            <v>25.7</v>
          </cell>
          <cell r="BZ100">
            <v>22.1</v>
          </cell>
          <cell r="CA100">
            <v>24.7</v>
          </cell>
          <cell r="CB100">
            <v>26</v>
          </cell>
          <cell r="CC100">
            <v>24.7</v>
          </cell>
          <cell r="CD100">
            <v>26.7</v>
          </cell>
          <cell r="CE100">
            <v>23</v>
          </cell>
          <cell r="CF100">
            <v>24</v>
          </cell>
        </row>
        <row r="101">
          <cell r="C101" t="str">
            <v>Caçapava</v>
          </cell>
          <cell r="D101">
            <v>7.7</v>
          </cell>
          <cell r="E101">
            <v>23</v>
          </cell>
          <cell r="F101">
            <v>0.7</v>
          </cell>
          <cell r="G101">
            <v>0</v>
          </cell>
          <cell r="H101">
            <v>1</v>
          </cell>
          <cell r="I101">
            <v>1</v>
          </cell>
          <cell r="J101">
            <v>1</v>
          </cell>
          <cell r="K101">
            <v>1</v>
          </cell>
          <cell r="L101">
            <v>1</v>
          </cell>
          <cell r="M101">
            <v>0.7</v>
          </cell>
          <cell r="N101">
            <v>0.3</v>
          </cell>
          <cell r="O101">
            <v>1</v>
          </cell>
          <cell r="P101">
            <v>1</v>
          </cell>
          <cell r="Q101">
            <v>1</v>
          </cell>
          <cell r="R101">
            <v>1</v>
          </cell>
          <cell r="S101">
            <v>1</v>
          </cell>
          <cell r="T101">
            <v>0</v>
          </cell>
          <cell r="U101">
            <v>0.3</v>
          </cell>
          <cell r="V101">
            <v>1</v>
          </cell>
          <cell r="W101">
            <v>1</v>
          </cell>
          <cell r="X101">
            <v>1</v>
          </cell>
          <cell r="Y101">
            <v>0</v>
          </cell>
          <cell r="Z101">
            <v>1</v>
          </cell>
          <cell r="AA101">
            <v>0.7</v>
          </cell>
          <cell r="AB101">
            <v>0.3</v>
          </cell>
          <cell r="AC101">
            <v>1</v>
          </cell>
          <cell r="AD101">
            <v>1</v>
          </cell>
          <cell r="AE101">
            <v>1</v>
          </cell>
          <cell r="AF101">
            <v>1</v>
          </cell>
          <cell r="AG101">
            <v>1</v>
          </cell>
          <cell r="AH101">
            <v>0.7</v>
          </cell>
          <cell r="AI101">
            <v>0.3</v>
          </cell>
          <cell r="AJ101">
            <v>0</v>
          </cell>
          <cell r="AK101">
            <v>25.3</v>
          </cell>
          <cell r="AL101">
            <v>24</v>
          </cell>
          <cell r="AM101">
            <v>25</v>
          </cell>
          <cell r="AN101">
            <v>23.7</v>
          </cell>
          <cell r="AO101">
            <v>26</v>
          </cell>
          <cell r="AP101">
            <v>25</v>
          </cell>
          <cell r="AQ101">
            <v>25.3</v>
          </cell>
          <cell r="AR101">
            <v>27</v>
          </cell>
          <cell r="AS101">
            <v>25</v>
          </cell>
          <cell r="AT101">
            <v>25</v>
          </cell>
          <cell r="AU101">
            <v>23.7</v>
          </cell>
          <cell r="AV101">
            <v>25</v>
          </cell>
          <cell r="AW101">
            <v>24.6</v>
          </cell>
          <cell r="AX101">
            <v>22.7</v>
          </cell>
          <cell r="AY101">
            <v>26.7</v>
          </cell>
          <cell r="AZ101">
            <v>23.3</v>
          </cell>
          <cell r="BA101">
            <v>26</v>
          </cell>
          <cell r="BB101">
            <v>24.4</v>
          </cell>
          <cell r="BC101">
            <v>25.3</v>
          </cell>
          <cell r="BD101">
            <v>27</v>
          </cell>
          <cell r="BE101">
            <v>24</v>
          </cell>
          <cell r="BF101">
            <v>26</v>
          </cell>
          <cell r="BG101">
            <v>22.4</v>
          </cell>
          <cell r="BH101">
            <v>22.3</v>
          </cell>
          <cell r="BI101">
            <v>26</v>
          </cell>
          <cell r="BJ101">
            <v>21.5</v>
          </cell>
          <cell r="BK101">
            <v>24.7</v>
          </cell>
          <cell r="BL101">
            <v>25.7</v>
          </cell>
          <cell r="BM101">
            <v>24.7</v>
          </cell>
          <cell r="BN101">
            <v>25</v>
          </cell>
          <cell r="BO101">
            <v>25.7</v>
          </cell>
          <cell r="BP101">
            <v>26.7</v>
          </cell>
          <cell r="BQ101">
            <v>24.6</v>
          </cell>
          <cell r="BR101">
            <v>26.3</v>
          </cell>
          <cell r="BS101">
            <v>23</v>
          </cell>
          <cell r="BT101">
            <v>22.7</v>
          </cell>
          <cell r="BU101">
            <v>26</v>
          </cell>
          <cell r="BV101">
            <v>24</v>
          </cell>
          <cell r="BW101">
            <v>23</v>
          </cell>
          <cell r="BX101">
            <v>22.7</v>
          </cell>
          <cell r="BY101">
            <v>25.7</v>
          </cell>
          <cell r="BZ101">
            <v>22.1</v>
          </cell>
          <cell r="CA101">
            <v>24.7</v>
          </cell>
          <cell r="CB101">
            <v>26</v>
          </cell>
          <cell r="CC101">
            <v>25.7</v>
          </cell>
          <cell r="CD101">
            <v>26.7</v>
          </cell>
          <cell r="CE101">
            <v>23</v>
          </cell>
          <cell r="CF101">
            <v>24</v>
          </cell>
        </row>
        <row r="102">
          <cell r="C102" t="str">
            <v>SubCluster Vale</v>
          </cell>
          <cell r="D102">
            <v>7.7</v>
          </cell>
          <cell r="E102">
            <v>23</v>
          </cell>
          <cell r="F102">
            <v>0.70000000000000007</v>
          </cell>
          <cell r="G102">
            <v>0</v>
          </cell>
          <cell r="H102">
            <v>1</v>
          </cell>
          <cell r="I102">
            <v>1</v>
          </cell>
          <cell r="J102">
            <v>1</v>
          </cell>
          <cell r="K102">
            <v>1</v>
          </cell>
          <cell r="L102">
            <v>1</v>
          </cell>
          <cell r="M102">
            <v>0.70000000000000007</v>
          </cell>
          <cell r="N102">
            <v>0.3</v>
          </cell>
          <cell r="O102">
            <v>1</v>
          </cell>
          <cell r="P102">
            <v>1</v>
          </cell>
          <cell r="Q102">
            <v>1</v>
          </cell>
          <cell r="R102">
            <v>1</v>
          </cell>
          <cell r="S102">
            <v>1</v>
          </cell>
          <cell r="T102">
            <v>0</v>
          </cell>
          <cell r="U102">
            <v>0.3</v>
          </cell>
          <cell r="V102">
            <v>1</v>
          </cell>
          <cell r="W102">
            <v>1</v>
          </cell>
          <cell r="X102">
            <v>1</v>
          </cell>
          <cell r="Y102">
            <v>0</v>
          </cell>
          <cell r="Z102">
            <v>1</v>
          </cell>
          <cell r="AA102">
            <v>0.70000000000000007</v>
          </cell>
          <cell r="AB102">
            <v>0.3</v>
          </cell>
          <cell r="AC102">
            <v>1</v>
          </cell>
          <cell r="AD102">
            <v>1</v>
          </cell>
          <cell r="AE102">
            <v>1</v>
          </cell>
          <cell r="AF102">
            <v>1</v>
          </cell>
          <cell r="AG102">
            <v>1</v>
          </cell>
          <cell r="AH102">
            <v>0.70000000000000007</v>
          </cell>
          <cell r="AI102">
            <v>0.3</v>
          </cell>
          <cell r="AJ102">
            <v>0</v>
          </cell>
          <cell r="AK102">
            <v>25.3</v>
          </cell>
          <cell r="AL102">
            <v>24</v>
          </cell>
          <cell r="AM102">
            <v>25</v>
          </cell>
          <cell r="AN102">
            <v>23.7</v>
          </cell>
          <cell r="AO102">
            <v>26</v>
          </cell>
          <cell r="AP102">
            <v>25</v>
          </cell>
          <cell r="AQ102">
            <v>25.3</v>
          </cell>
          <cell r="AR102">
            <v>27</v>
          </cell>
          <cell r="AS102">
            <v>25</v>
          </cell>
          <cell r="AT102">
            <v>25</v>
          </cell>
          <cell r="AU102">
            <v>23.7</v>
          </cell>
          <cell r="AV102">
            <v>25</v>
          </cell>
          <cell r="AW102">
            <v>24.6</v>
          </cell>
          <cell r="AX102">
            <v>22.4</v>
          </cell>
          <cell r="AY102">
            <v>26.7</v>
          </cell>
          <cell r="AZ102">
            <v>23.3</v>
          </cell>
          <cell r="BA102">
            <v>26</v>
          </cell>
          <cell r="BB102">
            <v>24.4</v>
          </cell>
          <cell r="BC102">
            <v>25.3</v>
          </cell>
          <cell r="BD102">
            <v>27</v>
          </cell>
          <cell r="BE102">
            <v>24</v>
          </cell>
          <cell r="BF102">
            <v>26</v>
          </cell>
          <cell r="BG102">
            <v>22.4</v>
          </cell>
          <cell r="BH102">
            <v>23</v>
          </cell>
          <cell r="BI102">
            <v>26</v>
          </cell>
          <cell r="BJ102">
            <v>21.5</v>
          </cell>
          <cell r="BK102">
            <v>24.583333333333332</v>
          </cell>
          <cell r="BL102">
            <v>25.7</v>
          </cell>
          <cell r="BM102">
            <v>24.7</v>
          </cell>
          <cell r="BN102">
            <v>24.566666666666666</v>
          </cell>
          <cell r="BO102">
            <v>25.7</v>
          </cell>
          <cell r="BP102">
            <v>26.483333333333334</v>
          </cell>
          <cell r="BQ102">
            <v>24.599999999999998</v>
          </cell>
          <cell r="BR102">
            <v>25.966666666666669</v>
          </cell>
          <cell r="BS102">
            <v>23</v>
          </cell>
          <cell r="BT102">
            <v>22.433333333333334</v>
          </cell>
          <cell r="BU102">
            <v>26</v>
          </cell>
          <cell r="BV102">
            <v>24</v>
          </cell>
          <cell r="BW102">
            <v>22.95</v>
          </cell>
          <cell r="BX102">
            <v>23.7</v>
          </cell>
          <cell r="BY102">
            <v>25.7</v>
          </cell>
          <cell r="BZ102">
            <v>22.099999999999998</v>
          </cell>
          <cell r="CA102">
            <v>24.7</v>
          </cell>
          <cell r="CB102">
            <v>25.666666666666668</v>
          </cell>
          <cell r="CC102">
            <v>25.7</v>
          </cell>
          <cell r="CD102">
            <v>26.249999999999996</v>
          </cell>
          <cell r="CE102">
            <v>23</v>
          </cell>
          <cell r="CF102">
            <v>23.833333333333332</v>
          </cell>
        </row>
        <row r="103">
          <cell r="C103" t="str">
            <v>Guaratinguetá</v>
          </cell>
          <cell r="D103">
            <v>7.7</v>
          </cell>
          <cell r="E103">
            <v>23</v>
          </cell>
          <cell r="F103">
            <v>0.7</v>
          </cell>
          <cell r="G103">
            <v>0</v>
          </cell>
          <cell r="H103">
            <v>1</v>
          </cell>
          <cell r="I103">
            <v>1</v>
          </cell>
          <cell r="J103">
            <v>1</v>
          </cell>
          <cell r="K103">
            <v>1</v>
          </cell>
          <cell r="L103">
            <v>1</v>
          </cell>
          <cell r="M103">
            <v>0.7</v>
          </cell>
          <cell r="N103">
            <v>0.3</v>
          </cell>
          <cell r="O103">
            <v>1</v>
          </cell>
          <cell r="P103">
            <v>1</v>
          </cell>
          <cell r="Q103">
            <v>1</v>
          </cell>
          <cell r="R103">
            <v>1</v>
          </cell>
          <cell r="S103">
            <v>1</v>
          </cell>
          <cell r="T103">
            <v>0</v>
          </cell>
          <cell r="U103">
            <v>0.3</v>
          </cell>
          <cell r="V103">
            <v>1</v>
          </cell>
          <cell r="W103">
            <v>1</v>
          </cell>
          <cell r="X103">
            <v>1</v>
          </cell>
          <cell r="Y103">
            <v>0</v>
          </cell>
          <cell r="Z103">
            <v>1</v>
          </cell>
          <cell r="AA103">
            <v>0.7</v>
          </cell>
          <cell r="AB103">
            <v>0.3</v>
          </cell>
          <cell r="AC103">
            <v>1</v>
          </cell>
          <cell r="AD103">
            <v>1</v>
          </cell>
          <cell r="AE103">
            <v>1</v>
          </cell>
          <cell r="AF103">
            <v>1</v>
          </cell>
          <cell r="AG103">
            <v>1</v>
          </cell>
          <cell r="AH103">
            <v>0.7</v>
          </cell>
          <cell r="AI103">
            <v>0.3</v>
          </cell>
          <cell r="AJ103">
            <v>0</v>
          </cell>
          <cell r="AK103">
            <v>25.3</v>
          </cell>
          <cell r="AL103">
            <v>24</v>
          </cell>
          <cell r="AM103">
            <v>25</v>
          </cell>
          <cell r="AN103">
            <v>23.7</v>
          </cell>
          <cell r="AO103">
            <v>26</v>
          </cell>
          <cell r="AP103">
            <v>25</v>
          </cell>
          <cell r="AQ103">
            <v>25.3</v>
          </cell>
          <cell r="AR103">
            <v>27</v>
          </cell>
          <cell r="AS103">
            <v>25</v>
          </cell>
          <cell r="AT103">
            <v>25</v>
          </cell>
          <cell r="AU103">
            <v>23.7</v>
          </cell>
          <cell r="AV103">
            <v>25</v>
          </cell>
          <cell r="AW103">
            <v>24.6</v>
          </cell>
          <cell r="AX103">
            <v>22.7</v>
          </cell>
          <cell r="AY103">
            <v>26.7</v>
          </cell>
          <cell r="AZ103">
            <v>23.3</v>
          </cell>
          <cell r="BA103">
            <v>26</v>
          </cell>
          <cell r="BB103">
            <v>24.4</v>
          </cell>
          <cell r="BC103">
            <v>25.3</v>
          </cell>
          <cell r="BD103">
            <v>27</v>
          </cell>
          <cell r="BE103">
            <v>24</v>
          </cell>
          <cell r="BF103">
            <v>26</v>
          </cell>
          <cell r="BG103">
            <v>21.4</v>
          </cell>
          <cell r="BH103">
            <v>23</v>
          </cell>
          <cell r="BI103">
            <v>26</v>
          </cell>
          <cell r="BJ103">
            <v>21.5</v>
          </cell>
          <cell r="BK103">
            <v>24.7</v>
          </cell>
          <cell r="BL103">
            <v>25.7</v>
          </cell>
          <cell r="BM103">
            <v>24.7</v>
          </cell>
          <cell r="BN103">
            <v>23.7</v>
          </cell>
          <cell r="BO103">
            <v>25.7</v>
          </cell>
          <cell r="BP103">
            <v>26.7</v>
          </cell>
          <cell r="BQ103">
            <v>24.6</v>
          </cell>
          <cell r="BR103">
            <v>25.3</v>
          </cell>
          <cell r="BS103">
            <v>23</v>
          </cell>
          <cell r="BT103">
            <v>22.7</v>
          </cell>
          <cell r="BU103">
            <v>26</v>
          </cell>
          <cell r="BV103">
            <v>24</v>
          </cell>
          <cell r="BW103">
            <v>23</v>
          </cell>
          <cell r="BX103">
            <v>23.7</v>
          </cell>
          <cell r="BY103">
            <v>25.7</v>
          </cell>
          <cell r="BZ103">
            <v>22.1</v>
          </cell>
          <cell r="CA103">
            <v>24.7</v>
          </cell>
          <cell r="CB103">
            <v>26</v>
          </cell>
          <cell r="CC103">
            <v>25.7</v>
          </cell>
          <cell r="CD103">
            <v>26</v>
          </cell>
          <cell r="CE103">
            <v>23</v>
          </cell>
          <cell r="CF103">
            <v>24</v>
          </cell>
        </row>
        <row r="104">
          <cell r="C104" t="str">
            <v>Lorena</v>
          </cell>
          <cell r="D104">
            <v>7.7</v>
          </cell>
          <cell r="E104">
            <v>23</v>
          </cell>
          <cell r="F104">
            <v>0.7</v>
          </cell>
          <cell r="G104">
            <v>0</v>
          </cell>
          <cell r="H104">
            <v>1</v>
          </cell>
          <cell r="I104">
            <v>1</v>
          </cell>
          <cell r="J104">
            <v>1</v>
          </cell>
          <cell r="K104">
            <v>1</v>
          </cell>
          <cell r="L104">
            <v>1</v>
          </cell>
          <cell r="M104">
            <v>0.7</v>
          </cell>
          <cell r="N104">
            <v>0.3</v>
          </cell>
          <cell r="O104">
            <v>1</v>
          </cell>
          <cell r="P104">
            <v>1</v>
          </cell>
          <cell r="Q104">
            <v>1</v>
          </cell>
          <cell r="R104">
            <v>1</v>
          </cell>
          <cell r="S104">
            <v>1</v>
          </cell>
          <cell r="T104">
            <v>0</v>
          </cell>
          <cell r="U104">
            <v>0.3</v>
          </cell>
          <cell r="V104">
            <v>1</v>
          </cell>
          <cell r="W104">
            <v>1</v>
          </cell>
          <cell r="X104">
            <v>1</v>
          </cell>
          <cell r="Y104">
            <v>0</v>
          </cell>
          <cell r="Z104">
            <v>1</v>
          </cell>
          <cell r="AA104">
            <v>0.7</v>
          </cell>
          <cell r="AB104">
            <v>0.3</v>
          </cell>
          <cell r="AC104">
            <v>1</v>
          </cell>
          <cell r="AD104">
            <v>1</v>
          </cell>
          <cell r="AE104">
            <v>1</v>
          </cell>
          <cell r="AF104">
            <v>1</v>
          </cell>
          <cell r="AG104">
            <v>1</v>
          </cell>
          <cell r="AH104">
            <v>0.7</v>
          </cell>
          <cell r="AI104">
            <v>0.3</v>
          </cell>
          <cell r="AJ104">
            <v>0</v>
          </cell>
          <cell r="AK104">
            <v>25.3</v>
          </cell>
          <cell r="AL104">
            <v>24</v>
          </cell>
          <cell r="AM104">
            <v>25</v>
          </cell>
          <cell r="AN104">
            <v>23.7</v>
          </cell>
          <cell r="AO104">
            <v>26</v>
          </cell>
          <cell r="AP104">
            <v>25</v>
          </cell>
          <cell r="AQ104">
            <v>25.3</v>
          </cell>
          <cell r="AR104">
            <v>27</v>
          </cell>
          <cell r="AS104">
            <v>25</v>
          </cell>
          <cell r="AT104">
            <v>25</v>
          </cell>
          <cell r="AU104">
            <v>23.7</v>
          </cell>
          <cell r="AV104">
            <v>25</v>
          </cell>
          <cell r="AW104">
            <v>24.6</v>
          </cell>
          <cell r="AX104">
            <v>22.4</v>
          </cell>
          <cell r="AY104">
            <v>26.7</v>
          </cell>
          <cell r="AZ104">
            <v>23.3</v>
          </cell>
          <cell r="BA104">
            <v>26</v>
          </cell>
          <cell r="BB104">
            <v>24.4</v>
          </cell>
          <cell r="BC104">
            <v>25.3</v>
          </cell>
          <cell r="BD104">
            <v>27</v>
          </cell>
          <cell r="BE104">
            <v>24</v>
          </cell>
          <cell r="BF104">
            <v>26</v>
          </cell>
          <cell r="BG104">
            <v>22.4</v>
          </cell>
          <cell r="BH104">
            <v>23</v>
          </cell>
          <cell r="BI104">
            <v>26</v>
          </cell>
          <cell r="BJ104">
            <v>21.5</v>
          </cell>
          <cell r="BK104">
            <v>24.7</v>
          </cell>
          <cell r="BL104">
            <v>25.7</v>
          </cell>
          <cell r="BM104">
            <v>24.7</v>
          </cell>
          <cell r="BN104">
            <v>25</v>
          </cell>
          <cell r="BO104">
            <v>25.7</v>
          </cell>
          <cell r="BP104">
            <v>26.7</v>
          </cell>
          <cell r="BQ104">
            <v>24.6</v>
          </cell>
          <cell r="BR104">
            <v>26.3</v>
          </cell>
          <cell r="BS104">
            <v>23</v>
          </cell>
          <cell r="BT104">
            <v>22.7</v>
          </cell>
          <cell r="BU104">
            <v>26</v>
          </cell>
          <cell r="BV104">
            <v>24</v>
          </cell>
          <cell r="BW104">
            <v>23</v>
          </cell>
          <cell r="BX104">
            <v>23.7</v>
          </cell>
          <cell r="BY104">
            <v>25.7</v>
          </cell>
          <cell r="BZ104">
            <v>22.1</v>
          </cell>
          <cell r="CA104">
            <v>24.7</v>
          </cell>
          <cell r="CB104">
            <v>25</v>
          </cell>
          <cell r="CC104">
            <v>25.7</v>
          </cell>
          <cell r="CD104">
            <v>25.7</v>
          </cell>
          <cell r="CE104">
            <v>23</v>
          </cell>
          <cell r="CF104">
            <v>24</v>
          </cell>
        </row>
        <row r="105">
          <cell r="C105" t="str">
            <v>Aparecida</v>
          </cell>
          <cell r="D105">
            <v>7.7</v>
          </cell>
          <cell r="E105">
            <v>23</v>
          </cell>
          <cell r="F105">
            <v>0.7</v>
          </cell>
          <cell r="G105">
            <v>0</v>
          </cell>
          <cell r="H105">
            <v>1</v>
          </cell>
          <cell r="I105">
            <v>1</v>
          </cell>
          <cell r="J105">
            <v>1</v>
          </cell>
          <cell r="K105">
            <v>1</v>
          </cell>
          <cell r="L105">
            <v>1</v>
          </cell>
          <cell r="M105">
            <v>0.7</v>
          </cell>
          <cell r="N105">
            <v>0.3</v>
          </cell>
          <cell r="O105">
            <v>1</v>
          </cell>
          <cell r="P105">
            <v>1</v>
          </cell>
          <cell r="Q105">
            <v>1</v>
          </cell>
          <cell r="R105">
            <v>1</v>
          </cell>
          <cell r="S105">
            <v>1</v>
          </cell>
          <cell r="T105">
            <v>0</v>
          </cell>
          <cell r="U105">
            <v>0.3</v>
          </cell>
          <cell r="V105">
            <v>1</v>
          </cell>
          <cell r="W105">
            <v>1</v>
          </cell>
          <cell r="X105">
            <v>1</v>
          </cell>
          <cell r="Y105">
            <v>0</v>
          </cell>
          <cell r="Z105">
            <v>1</v>
          </cell>
          <cell r="AA105">
            <v>0.7</v>
          </cell>
          <cell r="AB105">
            <v>0.3</v>
          </cell>
          <cell r="AC105">
            <v>1</v>
          </cell>
          <cell r="AD105">
            <v>1</v>
          </cell>
          <cell r="AE105">
            <v>1</v>
          </cell>
          <cell r="AF105">
            <v>1</v>
          </cell>
          <cell r="AG105">
            <v>1</v>
          </cell>
          <cell r="AH105">
            <v>0.7</v>
          </cell>
          <cell r="AI105">
            <v>0.3</v>
          </cell>
          <cell r="AJ105">
            <v>0</v>
          </cell>
          <cell r="AK105">
            <v>25.3</v>
          </cell>
          <cell r="AL105">
            <v>24</v>
          </cell>
          <cell r="AM105">
            <v>25</v>
          </cell>
          <cell r="AN105">
            <v>23.7</v>
          </cell>
          <cell r="AO105">
            <v>26</v>
          </cell>
          <cell r="AP105">
            <v>25</v>
          </cell>
          <cell r="AQ105">
            <v>25.3</v>
          </cell>
          <cell r="AR105">
            <v>27</v>
          </cell>
          <cell r="AS105">
            <v>25</v>
          </cell>
          <cell r="AT105">
            <v>25</v>
          </cell>
          <cell r="AU105">
            <v>23.7</v>
          </cell>
          <cell r="AV105">
            <v>25</v>
          </cell>
          <cell r="AW105">
            <v>24.6</v>
          </cell>
          <cell r="AX105">
            <v>22.7</v>
          </cell>
          <cell r="AY105">
            <v>26.7</v>
          </cell>
          <cell r="AZ105">
            <v>23.3</v>
          </cell>
          <cell r="BA105">
            <v>26</v>
          </cell>
          <cell r="BB105">
            <v>24.4</v>
          </cell>
          <cell r="BC105">
            <v>25.3</v>
          </cell>
          <cell r="BD105">
            <v>27</v>
          </cell>
          <cell r="BE105">
            <v>24</v>
          </cell>
          <cell r="BF105">
            <v>26</v>
          </cell>
          <cell r="BG105">
            <v>22.4</v>
          </cell>
          <cell r="BH105">
            <v>22.7</v>
          </cell>
          <cell r="BI105">
            <v>26</v>
          </cell>
          <cell r="BJ105">
            <v>21.5</v>
          </cell>
          <cell r="BK105">
            <v>24.7</v>
          </cell>
          <cell r="BL105">
            <v>25.7</v>
          </cell>
          <cell r="BM105">
            <v>24.7</v>
          </cell>
          <cell r="BN105">
            <v>25</v>
          </cell>
          <cell r="BO105">
            <v>25.7</v>
          </cell>
          <cell r="BP105">
            <v>26.7</v>
          </cell>
          <cell r="BQ105">
            <v>24.6</v>
          </cell>
          <cell r="BR105">
            <v>26.3</v>
          </cell>
          <cell r="BS105">
            <v>23</v>
          </cell>
          <cell r="BT105">
            <v>21.4</v>
          </cell>
          <cell r="BU105">
            <v>26</v>
          </cell>
          <cell r="BV105">
            <v>24</v>
          </cell>
          <cell r="BW105">
            <v>23</v>
          </cell>
          <cell r="BX105">
            <v>23.7</v>
          </cell>
          <cell r="BY105">
            <v>25.7</v>
          </cell>
          <cell r="BZ105">
            <v>22.1</v>
          </cell>
          <cell r="CA105">
            <v>24.7</v>
          </cell>
          <cell r="CB105">
            <v>26</v>
          </cell>
          <cell r="CC105">
            <v>25.7</v>
          </cell>
          <cell r="CD105">
            <v>26.7</v>
          </cell>
          <cell r="CE105">
            <v>23</v>
          </cell>
          <cell r="CF105">
            <v>23</v>
          </cell>
        </row>
        <row r="106">
          <cell r="C106" t="str">
            <v>Cruzeiro</v>
          </cell>
          <cell r="D106">
            <v>7.7</v>
          </cell>
          <cell r="E106">
            <v>23</v>
          </cell>
          <cell r="F106">
            <v>0.7</v>
          </cell>
          <cell r="G106">
            <v>0</v>
          </cell>
          <cell r="H106">
            <v>1</v>
          </cell>
          <cell r="I106">
            <v>1</v>
          </cell>
          <cell r="J106">
            <v>1</v>
          </cell>
          <cell r="K106">
            <v>1</v>
          </cell>
          <cell r="L106">
            <v>1</v>
          </cell>
          <cell r="M106">
            <v>0.7</v>
          </cell>
          <cell r="N106">
            <v>0.3</v>
          </cell>
          <cell r="O106">
            <v>1</v>
          </cell>
          <cell r="P106">
            <v>1</v>
          </cell>
          <cell r="Q106">
            <v>1</v>
          </cell>
          <cell r="R106">
            <v>1</v>
          </cell>
          <cell r="S106">
            <v>1</v>
          </cell>
          <cell r="T106">
            <v>0</v>
          </cell>
          <cell r="U106">
            <v>0.3</v>
          </cell>
          <cell r="V106">
            <v>1</v>
          </cell>
          <cell r="W106">
            <v>1</v>
          </cell>
          <cell r="X106">
            <v>1</v>
          </cell>
          <cell r="Y106">
            <v>0</v>
          </cell>
          <cell r="Z106">
            <v>1</v>
          </cell>
          <cell r="AA106">
            <v>0.7</v>
          </cell>
          <cell r="AB106">
            <v>0.3</v>
          </cell>
          <cell r="AC106">
            <v>1</v>
          </cell>
          <cell r="AD106">
            <v>1</v>
          </cell>
          <cell r="AE106">
            <v>1</v>
          </cell>
          <cell r="AF106">
            <v>1</v>
          </cell>
          <cell r="AG106">
            <v>1</v>
          </cell>
          <cell r="AH106">
            <v>0.7</v>
          </cell>
          <cell r="AI106">
            <v>0.3</v>
          </cell>
          <cell r="AJ106">
            <v>0</v>
          </cell>
          <cell r="AK106">
            <v>25.3</v>
          </cell>
          <cell r="AL106">
            <v>24</v>
          </cell>
          <cell r="AM106">
            <v>25</v>
          </cell>
          <cell r="AN106">
            <v>23.7</v>
          </cell>
          <cell r="AO106">
            <v>26</v>
          </cell>
          <cell r="AP106">
            <v>25</v>
          </cell>
          <cell r="AQ106">
            <v>25.3</v>
          </cell>
          <cell r="AR106">
            <v>27</v>
          </cell>
          <cell r="AS106">
            <v>25</v>
          </cell>
          <cell r="AT106">
            <v>25</v>
          </cell>
          <cell r="AU106">
            <v>23.7</v>
          </cell>
          <cell r="AV106">
            <v>25</v>
          </cell>
          <cell r="AW106">
            <v>24.485714285714288</v>
          </cell>
          <cell r="AX106">
            <v>22.699999999999996</v>
          </cell>
          <cell r="AY106">
            <v>26.414285714285715</v>
          </cell>
          <cell r="AZ106">
            <v>23.300000000000004</v>
          </cell>
          <cell r="BA106">
            <v>26</v>
          </cell>
          <cell r="BB106">
            <v>24.3</v>
          </cell>
          <cell r="BC106">
            <v>25.300000000000004</v>
          </cell>
          <cell r="BD106">
            <v>27</v>
          </cell>
          <cell r="BE106">
            <v>24</v>
          </cell>
          <cell r="BF106">
            <v>25.900000000000002</v>
          </cell>
          <cell r="BG106">
            <v>22.25714285714286</v>
          </cell>
          <cell r="BH106">
            <v>23</v>
          </cell>
          <cell r="BI106">
            <v>26</v>
          </cell>
          <cell r="BJ106">
            <v>21.5</v>
          </cell>
          <cell r="BK106">
            <v>24.7</v>
          </cell>
          <cell r="BL106">
            <v>25.7</v>
          </cell>
          <cell r="BM106">
            <v>24.7</v>
          </cell>
          <cell r="BN106">
            <v>25</v>
          </cell>
          <cell r="BO106">
            <v>25.7</v>
          </cell>
          <cell r="BP106">
            <v>26.7</v>
          </cell>
          <cell r="BQ106">
            <v>24.6</v>
          </cell>
          <cell r="BR106">
            <v>25.3</v>
          </cell>
          <cell r="BS106">
            <v>23</v>
          </cell>
          <cell r="BT106">
            <v>22.4</v>
          </cell>
          <cell r="BU106">
            <v>26</v>
          </cell>
          <cell r="BV106">
            <v>24</v>
          </cell>
          <cell r="BW106">
            <v>23</v>
          </cell>
          <cell r="BX106">
            <v>23.7</v>
          </cell>
          <cell r="BY106">
            <v>25.7</v>
          </cell>
          <cell r="BZ106">
            <v>22.1</v>
          </cell>
          <cell r="CA106">
            <v>24.7</v>
          </cell>
          <cell r="CB106">
            <v>26</v>
          </cell>
          <cell r="CC106">
            <v>25.7</v>
          </cell>
          <cell r="CD106">
            <v>25.7</v>
          </cell>
          <cell r="CE106">
            <v>23</v>
          </cell>
          <cell r="CF106">
            <v>24</v>
          </cell>
        </row>
        <row r="107">
          <cell r="C107" t="str">
            <v>Potim</v>
          </cell>
          <cell r="D107">
            <v>7.7</v>
          </cell>
          <cell r="E107">
            <v>23</v>
          </cell>
          <cell r="F107">
            <v>0.7</v>
          </cell>
          <cell r="G107">
            <v>0</v>
          </cell>
          <cell r="H107">
            <v>1</v>
          </cell>
          <cell r="I107">
            <v>1</v>
          </cell>
          <cell r="J107">
            <v>1</v>
          </cell>
          <cell r="K107">
            <v>1</v>
          </cell>
          <cell r="L107">
            <v>1</v>
          </cell>
          <cell r="M107">
            <v>0.7</v>
          </cell>
          <cell r="N107">
            <v>0.3</v>
          </cell>
          <cell r="O107">
            <v>1</v>
          </cell>
          <cell r="P107">
            <v>1</v>
          </cell>
          <cell r="Q107">
            <v>1</v>
          </cell>
          <cell r="R107">
            <v>1</v>
          </cell>
          <cell r="S107">
            <v>1</v>
          </cell>
          <cell r="T107">
            <v>0</v>
          </cell>
          <cell r="U107">
            <v>0.3</v>
          </cell>
          <cell r="V107">
            <v>1</v>
          </cell>
          <cell r="W107">
            <v>1</v>
          </cell>
          <cell r="X107">
            <v>1</v>
          </cell>
          <cell r="Y107">
            <v>0</v>
          </cell>
          <cell r="Z107">
            <v>1</v>
          </cell>
          <cell r="AA107">
            <v>0.7</v>
          </cell>
          <cell r="AB107">
            <v>0.3</v>
          </cell>
          <cell r="AC107">
            <v>1</v>
          </cell>
          <cell r="AD107">
            <v>1</v>
          </cell>
          <cell r="AE107">
            <v>1</v>
          </cell>
          <cell r="AF107">
            <v>1</v>
          </cell>
          <cell r="AG107">
            <v>1</v>
          </cell>
          <cell r="AH107">
            <v>0.7</v>
          </cell>
          <cell r="AI107">
            <v>0.3</v>
          </cell>
          <cell r="AJ107">
            <v>0</v>
          </cell>
          <cell r="AK107">
            <v>25.3</v>
          </cell>
          <cell r="AL107">
            <v>24</v>
          </cell>
          <cell r="AM107">
            <v>25</v>
          </cell>
          <cell r="AN107">
            <v>23.7</v>
          </cell>
          <cell r="AO107">
            <v>26</v>
          </cell>
          <cell r="AP107">
            <v>25</v>
          </cell>
          <cell r="AQ107">
            <v>25.3</v>
          </cell>
          <cell r="AR107">
            <v>27</v>
          </cell>
          <cell r="AS107">
            <v>25</v>
          </cell>
          <cell r="AT107">
            <v>25</v>
          </cell>
          <cell r="AU107">
            <v>23.7</v>
          </cell>
          <cell r="AV107">
            <v>25</v>
          </cell>
          <cell r="AW107">
            <v>24.6</v>
          </cell>
          <cell r="AX107">
            <v>22.7</v>
          </cell>
          <cell r="AY107">
            <v>26.7</v>
          </cell>
          <cell r="AZ107">
            <v>23.3</v>
          </cell>
          <cell r="BA107">
            <v>26</v>
          </cell>
          <cell r="BB107">
            <v>24.4</v>
          </cell>
          <cell r="BC107">
            <v>24.3</v>
          </cell>
          <cell r="BD107">
            <v>27</v>
          </cell>
          <cell r="BE107">
            <v>24</v>
          </cell>
          <cell r="BF107">
            <v>26</v>
          </cell>
          <cell r="BG107">
            <v>22.4</v>
          </cell>
          <cell r="BH107">
            <v>23</v>
          </cell>
          <cell r="BI107">
            <v>26</v>
          </cell>
          <cell r="BJ107">
            <v>21.5</v>
          </cell>
          <cell r="BK107">
            <v>24.7</v>
          </cell>
          <cell r="BL107">
            <v>25.7</v>
          </cell>
          <cell r="BM107">
            <v>24.7</v>
          </cell>
          <cell r="BN107">
            <v>25</v>
          </cell>
          <cell r="BO107">
            <v>25.7</v>
          </cell>
          <cell r="BP107">
            <v>25.4</v>
          </cell>
          <cell r="BQ107">
            <v>24.6</v>
          </cell>
          <cell r="BR107">
            <v>26.3</v>
          </cell>
          <cell r="BS107">
            <v>23</v>
          </cell>
          <cell r="BT107">
            <v>22.7</v>
          </cell>
          <cell r="BU107">
            <v>26</v>
          </cell>
          <cell r="BV107">
            <v>24</v>
          </cell>
          <cell r="BW107">
            <v>23</v>
          </cell>
          <cell r="BX107">
            <v>23.7</v>
          </cell>
          <cell r="BY107">
            <v>25.7</v>
          </cell>
          <cell r="BZ107">
            <v>22.1</v>
          </cell>
          <cell r="CA107">
            <v>24.7</v>
          </cell>
          <cell r="CB107">
            <v>25</v>
          </cell>
          <cell r="CC107">
            <v>25.7</v>
          </cell>
          <cell r="CD107">
            <v>26.7</v>
          </cell>
          <cell r="CE107">
            <v>23</v>
          </cell>
          <cell r="CF107">
            <v>24</v>
          </cell>
        </row>
        <row r="108">
          <cell r="C108" t="str">
            <v>Cachoeira Paulista</v>
          </cell>
          <cell r="D108">
            <v>7.7</v>
          </cell>
          <cell r="E108">
            <v>23</v>
          </cell>
          <cell r="F108">
            <v>0.7</v>
          </cell>
          <cell r="G108">
            <v>0</v>
          </cell>
          <cell r="H108">
            <v>1</v>
          </cell>
          <cell r="I108">
            <v>1</v>
          </cell>
          <cell r="J108">
            <v>1</v>
          </cell>
          <cell r="K108">
            <v>1</v>
          </cell>
          <cell r="L108">
            <v>1</v>
          </cell>
          <cell r="M108">
            <v>0.7</v>
          </cell>
          <cell r="N108">
            <v>0.3</v>
          </cell>
          <cell r="O108">
            <v>1</v>
          </cell>
          <cell r="P108">
            <v>1</v>
          </cell>
          <cell r="Q108">
            <v>1</v>
          </cell>
          <cell r="R108">
            <v>1</v>
          </cell>
          <cell r="S108">
            <v>1</v>
          </cell>
          <cell r="T108">
            <v>0</v>
          </cell>
          <cell r="U108">
            <v>0.3</v>
          </cell>
          <cell r="V108">
            <v>1</v>
          </cell>
          <cell r="W108">
            <v>1</v>
          </cell>
          <cell r="X108">
            <v>1</v>
          </cell>
          <cell r="Y108">
            <v>0</v>
          </cell>
          <cell r="Z108">
            <v>1</v>
          </cell>
          <cell r="AA108">
            <v>0.7</v>
          </cell>
          <cell r="AB108">
            <v>0.3</v>
          </cell>
          <cell r="AC108">
            <v>1</v>
          </cell>
          <cell r="AD108">
            <v>1</v>
          </cell>
          <cell r="AE108">
            <v>1</v>
          </cell>
          <cell r="AF108">
            <v>1</v>
          </cell>
          <cell r="AG108">
            <v>1</v>
          </cell>
          <cell r="AH108">
            <v>0.7</v>
          </cell>
          <cell r="AI108">
            <v>0.3</v>
          </cell>
          <cell r="AJ108">
            <v>0</v>
          </cell>
          <cell r="AK108">
            <v>25.3</v>
          </cell>
          <cell r="AL108">
            <v>24</v>
          </cell>
          <cell r="AM108">
            <v>25</v>
          </cell>
          <cell r="AN108">
            <v>23.7</v>
          </cell>
          <cell r="AO108">
            <v>26</v>
          </cell>
          <cell r="AP108">
            <v>25</v>
          </cell>
          <cell r="AQ108">
            <v>25.3</v>
          </cell>
          <cell r="AR108">
            <v>27</v>
          </cell>
          <cell r="AS108">
            <v>25</v>
          </cell>
          <cell r="AT108">
            <v>25</v>
          </cell>
          <cell r="AU108">
            <v>23.7</v>
          </cell>
          <cell r="AV108">
            <v>25</v>
          </cell>
          <cell r="AW108">
            <v>24.6</v>
          </cell>
          <cell r="AX108">
            <v>22.7</v>
          </cell>
          <cell r="AY108">
            <v>26.7</v>
          </cell>
          <cell r="AZ108">
            <v>23.3</v>
          </cell>
          <cell r="BA108">
            <v>26</v>
          </cell>
          <cell r="BB108">
            <v>24.4</v>
          </cell>
          <cell r="BC108">
            <v>25.3</v>
          </cell>
          <cell r="BD108">
            <v>27</v>
          </cell>
          <cell r="BE108">
            <v>24</v>
          </cell>
          <cell r="BF108">
            <v>26</v>
          </cell>
          <cell r="BG108">
            <v>21.4</v>
          </cell>
          <cell r="BH108">
            <v>23</v>
          </cell>
          <cell r="BI108">
            <v>26</v>
          </cell>
          <cell r="BJ108">
            <v>21.5</v>
          </cell>
          <cell r="BK108">
            <v>24</v>
          </cell>
          <cell r="BL108">
            <v>25.7</v>
          </cell>
          <cell r="BM108">
            <v>24.7</v>
          </cell>
          <cell r="BN108">
            <v>23.7</v>
          </cell>
          <cell r="BO108">
            <v>25.7</v>
          </cell>
          <cell r="BP108">
            <v>26.7</v>
          </cell>
          <cell r="BQ108">
            <v>24.6</v>
          </cell>
          <cell r="BR108">
            <v>26.3</v>
          </cell>
          <cell r="BS108">
            <v>23</v>
          </cell>
          <cell r="BT108">
            <v>22.7</v>
          </cell>
          <cell r="BU108">
            <v>26</v>
          </cell>
          <cell r="BV108">
            <v>24</v>
          </cell>
          <cell r="BW108">
            <v>22.7</v>
          </cell>
          <cell r="BX108">
            <v>23.7</v>
          </cell>
          <cell r="BY108">
            <v>25.7</v>
          </cell>
          <cell r="BZ108">
            <v>22.1</v>
          </cell>
          <cell r="CA108">
            <v>24.7</v>
          </cell>
          <cell r="CB108">
            <v>26</v>
          </cell>
          <cell r="CC108">
            <v>25.7</v>
          </cell>
          <cell r="CD108">
            <v>26.7</v>
          </cell>
          <cell r="CE108">
            <v>23</v>
          </cell>
          <cell r="CF108">
            <v>24</v>
          </cell>
        </row>
        <row r="109">
          <cell r="C109" t="str">
            <v>Cluster Ribeirão Preto</v>
          </cell>
          <cell r="D109">
            <v>7.6999999999999993</v>
          </cell>
          <cell r="E109">
            <v>22.666666666666668</v>
          </cell>
          <cell r="F109">
            <v>0.69999999999999984</v>
          </cell>
          <cell r="G109">
            <v>0</v>
          </cell>
          <cell r="H109">
            <v>1</v>
          </cell>
          <cell r="I109">
            <v>1</v>
          </cell>
          <cell r="J109">
            <v>1</v>
          </cell>
          <cell r="K109">
            <v>1</v>
          </cell>
          <cell r="L109">
            <v>1</v>
          </cell>
          <cell r="M109">
            <v>0.69999999999999984</v>
          </cell>
          <cell r="N109">
            <v>0.3</v>
          </cell>
          <cell r="O109">
            <v>1</v>
          </cell>
          <cell r="P109">
            <v>1</v>
          </cell>
          <cell r="Q109">
            <v>1</v>
          </cell>
          <cell r="R109">
            <v>1</v>
          </cell>
          <cell r="S109">
            <v>1</v>
          </cell>
          <cell r="T109">
            <v>0</v>
          </cell>
          <cell r="U109">
            <v>0.3</v>
          </cell>
          <cell r="V109">
            <v>1</v>
          </cell>
          <cell r="W109">
            <v>1</v>
          </cell>
          <cell r="X109">
            <v>1</v>
          </cell>
          <cell r="Y109">
            <v>0</v>
          </cell>
          <cell r="Z109">
            <v>1</v>
          </cell>
          <cell r="AA109">
            <v>0.69999999999999984</v>
          </cell>
          <cell r="AB109">
            <v>0.3</v>
          </cell>
          <cell r="AC109">
            <v>1</v>
          </cell>
          <cell r="AD109">
            <v>1</v>
          </cell>
          <cell r="AE109">
            <v>1</v>
          </cell>
          <cell r="AF109">
            <v>1</v>
          </cell>
          <cell r="AG109">
            <v>0.66666666666666663</v>
          </cell>
          <cell r="AH109">
            <v>0.69999999999999984</v>
          </cell>
          <cell r="AI109">
            <v>0.3</v>
          </cell>
          <cell r="AJ109">
            <v>0</v>
          </cell>
          <cell r="AK109">
            <v>25.3</v>
          </cell>
          <cell r="AL109">
            <v>24</v>
          </cell>
          <cell r="AM109">
            <v>25</v>
          </cell>
          <cell r="AN109">
            <v>23.7</v>
          </cell>
          <cell r="AO109">
            <v>26</v>
          </cell>
          <cell r="AP109">
            <v>25</v>
          </cell>
          <cell r="AQ109">
            <v>25.3</v>
          </cell>
          <cell r="AR109">
            <v>27</v>
          </cell>
          <cell r="AS109">
            <v>25</v>
          </cell>
          <cell r="AT109">
            <v>25</v>
          </cell>
          <cell r="AU109">
            <v>23.7</v>
          </cell>
          <cell r="AV109">
            <v>25</v>
          </cell>
          <cell r="AW109">
            <v>24.6</v>
          </cell>
          <cell r="AX109">
            <v>22.7</v>
          </cell>
          <cell r="AY109">
            <v>26</v>
          </cell>
          <cell r="AZ109">
            <v>23.3</v>
          </cell>
          <cell r="BA109">
            <v>26</v>
          </cell>
          <cell r="BB109">
            <v>24.4</v>
          </cell>
          <cell r="BC109">
            <v>25.3</v>
          </cell>
          <cell r="BD109">
            <v>27</v>
          </cell>
          <cell r="BE109">
            <v>24</v>
          </cell>
          <cell r="BF109">
            <v>26</v>
          </cell>
          <cell r="BG109">
            <v>22.4</v>
          </cell>
          <cell r="BH109">
            <v>23</v>
          </cell>
          <cell r="BI109">
            <v>25.8</v>
          </cell>
          <cell r="BJ109">
            <v>21.5</v>
          </cell>
          <cell r="BK109">
            <v>24.7</v>
          </cell>
          <cell r="BL109">
            <v>25.7</v>
          </cell>
          <cell r="BM109">
            <v>24.7</v>
          </cell>
          <cell r="BN109">
            <v>24.666666666666668</v>
          </cell>
          <cell r="BO109">
            <v>25.7</v>
          </cell>
          <cell r="BP109">
            <v>26.7</v>
          </cell>
          <cell r="BQ109">
            <v>24.600000000000005</v>
          </cell>
          <cell r="BR109">
            <v>26.3</v>
          </cell>
          <cell r="BS109">
            <v>23</v>
          </cell>
          <cell r="BT109">
            <v>21.833333333333332</v>
          </cell>
          <cell r="BU109">
            <v>25.666666666666668</v>
          </cell>
          <cell r="BV109">
            <v>24</v>
          </cell>
          <cell r="BW109">
            <v>23</v>
          </cell>
          <cell r="BX109">
            <v>23.7</v>
          </cell>
          <cell r="BY109">
            <v>25.7</v>
          </cell>
          <cell r="BZ109">
            <v>22.100000000000005</v>
          </cell>
          <cell r="CA109">
            <v>24.7</v>
          </cell>
          <cell r="CB109">
            <v>26</v>
          </cell>
          <cell r="CC109">
            <v>25.7</v>
          </cell>
          <cell r="CD109">
            <v>26.7</v>
          </cell>
          <cell r="CE109">
            <v>22.666666666666668</v>
          </cell>
          <cell r="CF109">
            <v>23.333333333333332</v>
          </cell>
        </row>
        <row r="110">
          <cell r="C110" t="str">
            <v>SubCluster Ribeirão Preto</v>
          </cell>
          <cell r="D110">
            <v>7.7</v>
          </cell>
          <cell r="E110">
            <v>23</v>
          </cell>
          <cell r="F110">
            <v>0.7</v>
          </cell>
          <cell r="G110">
            <v>0</v>
          </cell>
          <cell r="H110">
            <v>1</v>
          </cell>
          <cell r="I110">
            <v>1</v>
          </cell>
          <cell r="J110">
            <v>1</v>
          </cell>
          <cell r="K110">
            <v>1</v>
          </cell>
          <cell r="L110">
            <v>1</v>
          </cell>
          <cell r="M110">
            <v>0.7</v>
          </cell>
          <cell r="N110">
            <v>0.3</v>
          </cell>
          <cell r="O110">
            <v>1</v>
          </cell>
          <cell r="P110">
            <v>1</v>
          </cell>
          <cell r="Q110">
            <v>1</v>
          </cell>
          <cell r="R110">
            <v>1</v>
          </cell>
          <cell r="S110">
            <v>1</v>
          </cell>
          <cell r="T110">
            <v>0</v>
          </cell>
          <cell r="U110">
            <v>0.3</v>
          </cell>
          <cell r="V110">
            <v>1</v>
          </cell>
          <cell r="W110">
            <v>1</v>
          </cell>
          <cell r="X110">
            <v>1</v>
          </cell>
          <cell r="Y110">
            <v>0</v>
          </cell>
          <cell r="Z110">
            <v>1</v>
          </cell>
          <cell r="AA110">
            <v>0.7</v>
          </cell>
          <cell r="AB110">
            <v>0.3</v>
          </cell>
          <cell r="AC110">
            <v>1</v>
          </cell>
          <cell r="AD110">
            <v>1</v>
          </cell>
          <cell r="AE110">
            <v>1</v>
          </cell>
          <cell r="AF110">
            <v>1</v>
          </cell>
          <cell r="AG110">
            <v>1</v>
          </cell>
          <cell r="AH110">
            <v>0.7</v>
          </cell>
          <cell r="AI110">
            <v>0.3</v>
          </cell>
          <cell r="AJ110">
            <v>0</v>
          </cell>
          <cell r="AK110">
            <v>25.3</v>
          </cell>
          <cell r="AL110">
            <v>24</v>
          </cell>
          <cell r="AM110">
            <v>25</v>
          </cell>
          <cell r="AN110">
            <v>23.7</v>
          </cell>
          <cell r="AO110">
            <v>26</v>
          </cell>
          <cell r="AP110">
            <v>25</v>
          </cell>
          <cell r="AQ110">
            <v>25.3</v>
          </cell>
          <cell r="AR110">
            <v>27</v>
          </cell>
          <cell r="AS110">
            <v>25</v>
          </cell>
          <cell r="AT110">
            <v>25</v>
          </cell>
          <cell r="AU110">
            <v>23.7</v>
          </cell>
          <cell r="AV110">
            <v>25</v>
          </cell>
          <cell r="AW110">
            <v>24.6</v>
          </cell>
          <cell r="AX110">
            <v>22.7</v>
          </cell>
          <cell r="AY110">
            <v>26.7</v>
          </cell>
          <cell r="AZ110">
            <v>23.3</v>
          </cell>
          <cell r="BA110">
            <v>26</v>
          </cell>
          <cell r="BB110">
            <v>24.4</v>
          </cell>
          <cell r="BC110">
            <v>25.3</v>
          </cell>
          <cell r="BD110">
            <v>27</v>
          </cell>
          <cell r="BE110">
            <v>24</v>
          </cell>
          <cell r="BF110">
            <v>25.3</v>
          </cell>
          <cell r="BG110">
            <v>22.4</v>
          </cell>
          <cell r="BH110">
            <v>23</v>
          </cell>
          <cell r="BI110">
            <v>25.7</v>
          </cell>
          <cell r="BJ110">
            <v>21.5</v>
          </cell>
          <cell r="BK110">
            <v>24.7</v>
          </cell>
          <cell r="BL110">
            <v>25.7</v>
          </cell>
          <cell r="BM110">
            <v>24.7</v>
          </cell>
          <cell r="BN110">
            <v>24.5</v>
          </cell>
          <cell r="BO110">
            <v>25.7</v>
          </cell>
          <cell r="BP110">
            <v>26.7</v>
          </cell>
          <cell r="BQ110">
            <v>24.6</v>
          </cell>
          <cell r="BR110">
            <v>26.3</v>
          </cell>
          <cell r="BS110">
            <v>23</v>
          </cell>
          <cell r="BT110">
            <v>21.549999999999997</v>
          </cell>
          <cell r="BU110">
            <v>25.5</v>
          </cell>
          <cell r="BV110">
            <v>24</v>
          </cell>
          <cell r="BW110">
            <v>23</v>
          </cell>
          <cell r="BX110">
            <v>23.7</v>
          </cell>
          <cell r="BY110">
            <v>25.7</v>
          </cell>
          <cell r="BZ110">
            <v>22.1</v>
          </cell>
          <cell r="CA110">
            <v>24.7</v>
          </cell>
          <cell r="CB110">
            <v>26</v>
          </cell>
          <cell r="CC110">
            <v>25.7</v>
          </cell>
          <cell r="CD110">
            <v>26.7</v>
          </cell>
          <cell r="CE110">
            <v>23</v>
          </cell>
          <cell r="CF110">
            <v>23.5</v>
          </cell>
        </row>
        <row r="111">
          <cell r="C111" t="str">
            <v>Ribeirão Preto</v>
          </cell>
          <cell r="D111">
            <v>7.7</v>
          </cell>
          <cell r="E111">
            <v>23</v>
          </cell>
          <cell r="F111">
            <v>0.7</v>
          </cell>
          <cell r="G111">
            <v>0</v>
          </cell>
          <cell r="H111">
            <v>1</v>
          </cell>
          <cell r="I111">
            <v>1</v>
          </cell>
          <cell r="J111">
            <v>1</v>
          </cell>
          <cell r="K111">
            <v>1</v>
          </cell>
          <cell r="L111">
            <v>1</v>
          </cell>
          <cell r="M111">
            <v>0.7</v>
          </cell>
          <cell r="N111">
            <v>0.3</v>
          </cell>
          <cell r="O111">
            <v>1</v>
          </cell>
          <cell r="P111">
            <v>1</v>
          </cell>
          <cell r="Q111">
            <v>1</v>
          </cell>
          <cell r="R111">
            <v>1</v>
          </cell>
          <cell r="S111">
            <v>1</v>
          </cell>
          <cell r="T111">
            <v>0</v>
          </cell>
          <cell r="U111">
            <v>0.3</v>
          </cell>
          <cell r="V111">
            <v>1</v>
          </cell>
          <cell r="W111">
            <v>1</v>
          </cell>
          <cell r="X111">
            <v>1</v>
          </cell>
          <cell r="Y111">
            <v>0</v>
          </cell>
          <cell r="Z111">
            <v>1</v>
          </cell>
          <cell r="AA111">
            <v>0.7</v>
          </cell>
          <cell r="AB111">
            <v>0.3</v>
          </cell>
          <cell r="AC111">
            <v>1</v>
          </cell>
          <cell r="AD111">
            <v>1</v>
          </cell>
          <cell r="AE111">
            <v>1</v>
          </cell>
          <cell r="AF111">
            <v>1</v>
          </cell>
          <cell r="AG111">
            <v>1</v>
          </cell>
          <cell r="AH111">
            <v>0.7</v>
          </cell>
          <cell r="AI111">
            <v>0.3</v>
          </cell>
          <cell r="AJ111">
            <v>0</v>
          </cell>
          <cell r="AK111">
            <v>25.3</v>
          </cell>
          <cell r="AL111">
            <v>24</v>
          </cell>
          <cell r="AM111">
            <v>25</v>
          </cell>
          <cell r="AN111">
            <v>23.7</v>
          </cell>
          <cell r="AO111">
            <v>26</v>
          </cell>
          <cell r="AP111">
            <v>25</v>
          </cell>
          <cell r="AQ111">
            <v>25.3</v>
          </cell>
          <cell r="AR111">
            <v>27</v>
          </cell>
          <cell r="AS111">
            <v>25</v>
          </cell>
          <cell r="AT111">
            <v>25</v>
          </cell>
          <cell r="AU111">
            <v>23.7</v>
          </cell>
          <cell r="AV111">
            <v>25</v>
          </cell>
          <cell r="AW111">
            <v>23.800000000000004</v>
          </cell>
          <cell r="AX111">
            <v>22.7</v>
          </cell>
          <cell r="AY111">
            <v>26.7</v>
          </cell>
          <cell r="AZ111">
            <v>23.3</v>
          </cell>
          <cell r="BA111">
            <v>26</v>
          </cell>
          <cell r="BB111">
            <v>24.4</v>
          </cell>
          <cell r="BC111">
            <v>26.3</v>
          </cell>
          <cell r="BD111">
            <v>27</v>
          </cell>
          <cell r="BE111">
            <v>24</v>
          </cell>
          <cell r="BF111">
            <v>26</v>
          </cell>
          <cell r="BG111">
            <v>22.4</v>
          </cell>
          <cell r="BH111">
            <v>23</v>
          </cell>
          <cell r="BI111">
            <v>25.7</v>
          </cell>
          <cell r="BJ111">
            <v>21.5</v>
          </cell>
          <cell r="BK111">
            <v>24.7</v>
          </cell>
          <cell r="BL111">
            <v>25.7</v>
          </cell>
          <cell r="BM111">
            <v>24.7</v>
          </cell>
          <cell r="BN111">
            <v>24</v>
          </cell>
          <cell r="BO111">
            <v>25.7</v>
          </cell>
          <cell r="BP111">
            <v>26.7</v>
          </cell>
          <cell r="BQ111">
            <v>24.6</v>
          </cell>
          <cell r="BR111">
            <v>26.3</v>
          </cell>
          <cell r="BS111">
            <v>23</v>
          </cell>
          <cell r="BT111">
            <v>22.7</v>
          </cell>
          <cell r="BU111">
            <v>25</v>
          </cell>
          <cell r="BV111">
            <v>24</v>
          </cell>
          <cell r="BW111">
            <v>23</v>
          </cell>
          <cell r="BX111">
            <v>23.7</v>
          </cell>
          <cell r="BY111">
            <v>25.7</v>
          </cell>
          <cell r="BZ111">
            <v>22.1</v>
          </cell>
          <cell r="CA111">
            <v>24.7</v>
          </cell>
          <cell r="CB111">
            <v>26</v>
          </cell>
          <cell r="CC111">
            <v>25.7</v>
          </cell>
          <cell r="CD111">
            <v>26.7</v>
          </cell>
          <cell r="CE111">
            <v>23</v>
          </cell>
          <cell r="CF111">
            <v>24</v>
          </cell>
        </row>
        <row r="112">
          <cell r="C112" t="str">
            <v>Sertãozinho</v>
          </cell>
          <cell r="D112">
            <v>7.7</v>
          </cell>
          <cell r="E112">
            <v>23</v>
          </cell>
          <cell r="F112">
            <v>0.7</v>
          </cell>
          <cell r="G112">
            <v>0</v>
          </cell>
          <cell r="H112">
            <v>1</v>
          </cell>
          <cell r="I112">
            <v>1</v>
          </cell>
          <cell r="J112">
            <v>1</v>
          </cell>
          <cell r="K112">
            <v>1</v>
          </cell>
          <cell r="L112">
            <v>1</v>
          </cell>
          <cell r="M112">
            <v>0.7</v>
          </cell>
          <cell r="N112">
            <v>0.3</v>
          </cell>
          <cell r="O112">
            <v>1</v>
          </cell>
          <cell r="P112">
            <v>1</v>
          </cell>
          <cell r="Q112">
            <v>1</v>
          </cell>
          <cell r="R112">
            <v>1</v>
          </cell>
          <cell r="S112">
            <v>1</v>
          </cell>
          <cell r="T112">
            <v>0</v>
          </cell>
          <cell r="U112">
            <v>0.3</v>
          </cell>
          <cell r="V112">
            <v>1</v>
          </cell>
          <cell r="W112">
            <v>1</v>
          </cell>
          <cell r="X112">
            <v>1</v>
          </cell>
          <cell r="Y112">
            <v>0</v>
          </cell>
          <cell r="Z112">
            <v>1</v>
          </cell>
          <cell r="AA112">
            <v>0.7</v>
          </cell>
          <cell r="AB112">
            <v>0.3</v>
          </cell>
          <cell r="AC112">
            <v>1</v>
          </cell>
          <cell r="AD112">
            <v>1</v>
          </cell>
          <cell r="AE112">
            <v>1</v>
          </cell>
          <cell r="AF112">
            <v>1</v>
          </cell>
          <cell r="AG112">
            <v>1</v>
          </cell>
          <cell r="AH112">
            <v>0.7</v>
          </cell>
          <cell r="AI112">
            <v>0.3</v>
          </cell>
          <cell r="AJ112">
            <v>0</v>
          </cell>
          <cell r="AK112">
            <v>25.3</v>
          </cell>
          <cell r="AL112">
            <v>24</v>
          </cell>
          <cell r="AM112">
            <v>25</v>
          </cell>
          <cell r="AN112">
            <v>23.7</v>
          </cell>
          <cell r="AO112">
            <v>26</v>
          </cell>
          <cell r="AP112">
            <v>25</v>
          </cell>
          <cell r="AQ112">
            <v>25.3</v>
          </cell>
          <cell r="AR112">
            <v>27</v>
          </cell>
          <cell r="AS112">
            <v>25</v>
          </cell>
          <cell r="AT112">
            <v>25</v>
          </cell>
          <cell r="AU112">
            <v>23.7</v>
          </cell>
          <cell r="AV112">
            <v>25</v>
          </cell>
          <cell r="AW112">
            <v>24.6</v>
          </cell>
          <cell r="AX112">
            <v>22.7</v>
          </cell>
          <cell r="AY112">
            <v>26.7</v>
          </cell>
          <cell r="AZ112">
            <v>23.3</v>
          </cell>
          <cell r="BA112">
            <v>26</v>
          </cell>
          <cell r="BB112">
            <v>23.7</v>
          </cell>
          <cell r="BC112">
            <v>25.3</v>
          </cell>
          <cell r="BD112">
            <v>27</v>
          </cell>
          <cell r="BE112">
            <v>24</v>
          </cell>
          <cell r="BF112">
            <v>26</v>
          </cell>
          <cell r="BG112">
            <v>22.4</v>
          </cell>
          <cell r="BH112">
            <v>23</v>
          </cell>
          <cell r="BI112">
            <v>25.7</v>
          </cell>
          <cell r="BJ112">
            <v>21.5</v>
          </cell>
          <cell r="BK112">
            <v>24.7</v>
          </cell>
          <cell r="BL112">
            <v>25.7</v>
          </cell>
          <cell r="BM112">
            <v>24.7</v>
          </cell>
          <cell r="BN112">
            <v>25</v>
          </cell>
          <cell r="BO112">
            <v>25.7</v>
          </cell>
          <cell r="BP112">
            <v>26.7</v>
          </cell>
          <cell r="BQ112">
            <v>24.6</v>
          </cell>
          <cell r="BR112">
            <v>26.3</v>
          </cell>
          <cell r="BS112">
            <v>23</v>
          </cell>
          <cell r="BT112">
            <v>20.399999999999999</v>
          </cell>
          <cell r="BU112">
            <v>26</v>
          </cell>
          <cell r="BV112">
            <v>24</v>
          </cell>
          <cell r="BW112">
            <v>23</v>
          </cell>
          <cell r="BX112">
            <v>23.7</v>
          </cell>
          <cell r="BY112">
            <v>25.7</v>
          </cell>
          <cell r="BZ112">
            <v>22.1</v>
          </cell>
          <cell r="CA112">
            <v>24.7</v>
          </cell>
          <cell r="CB112">
            <v>26</v>
          </cell>
          <cell r="CC112">
            <v>25.7</v>
          </cell>
          <cell r="CD112">
            <v>26.7</v>
          </cell>
          <cell r="CE112">
            <v>23</v>
          </cell>
          <cell r="CF112">
            <v>23</v>
          </cell>
        </row>
        <row r="113">
          <cell r="C113" t="str">
            <v>Franca</v>
          </cell>
          <cell r="D113">
            <v>7.7</v>
          </cell>
          <cell r="E113">
            <v>22</v>
          </cell>
          <cell r="F113">
            <v>0.7</v>
          </cell>
          <cell r="G113">
            <v>0</v>
          </cell>
          <cell r="H113">
            <v>1</v>
          </cell>
          <cell r="I113">
            <v>1</v>
          </cell>
          <cell r="J113">
            <v>1</v>
          </cell>
          <cell r="K113">
            <v>1</v>
          </cell>
          <cell r="L113">
            <v>1</v>
          </cell>
          <cell r="M113">
            <v>0.7</v>
          </cell>
          <cell r="N113">
            <v>0.3</v>
          </cell>
          <cell r="O113">
            <v>1</v>
          </cell>
          <cell r="P113">
            <v>1</v>
          </cell>
          <cell r="Q113">
            <v>1</v>
          </cell>
          <cell r="R113">
            <v>1</v>
          </cell>
          <cell r="S113">
            <v>1</v>
          </cell>
          <cell r="T113">
            <v>0</v>
          </cell>
          <cell r="U113">
            <v>0.3</v>
          </cell>
          <cell r="V113">
            <v>1</v>
          </cell>
          <cell r="W113">
            <v>1</v>
          </cell>
          <cell r="X113">
            <v>1</v>
          </cell>
          <cell r="Y113">
            <v>0</v>
          </cell>
          <cell r="Z113">
            <v>1</v>
          </cell>
          <cell r="AA113">
            <v>0.7</v>
          </cell>
          <cell r="AB113">
            <v>0.3</v>
          </cell>
          <cell r="AC113">
            <v>1</v>
          </cell>
          <cell r="AD113">
            <v>1</v>
          </cell>
          <cell r="AE113">
            <v>1</v>
          </cell>
          <cell r="AF113">
            <v>1</v>
          </cell>
          <cell r="AG113">
            <v>0</v>
          </cell>
          <cell r="AH113">
            <v>0.7</v>
          </cell>
          <cell r="AI113">
            <v>0.3</v>
          </cell>
          <cell r="AJ113">
            <v>0</v>
          </cell>
          <cell r="AK113">
            <v>25.3</v>
          </cell>
          <cell r="AL113">
            <v>24</v>
          </cell>
          <cell r="AM113">
            <v>25</v>
          </cell>
          <cell r="AN113">
            <v>23.7</v>
          </cell>
          <cell r="AO113">
            <v>26</v>
          </cell>
          <cell r="AP113">
            <v>25</v>
          </cell>
          <cell r="AQ113">
            <v>25.3</v>
          </cell>
          <cell r="AR113">
            <v>27</v>
          </cell>
          <cell r="AS113">
            <v>25</v>
          </cell>
          <cell r="AT113">
            <v>25</v>
          </cell>
          <cell r="AU113">
            <v>23.7</v>
          </cell>
          <cell r="AV113">
            <v>25</v>
          </cell>
          <cell r="AW113">
            <v>24.6</v>
          </cell>
          <cell r="AX113">
            <v>22.7</v>
          </cell>
          <cell r="AY113">
            <v>25.4</v>
          </cell>
          <cell r="AZ113">
            <v>23.3</v>
          </cell>
          <cell r="BA113">
            <v>26</v>
          </cell>
          <cell r="BB113">
            <v>24.4</v>
          </cell>
          <cell r="BC113">
            <v>25.3</v>
          </cell>
          <cell r="BD113">
            <v>27</v>
          </cell>
          <cell r="BE113">
            <v>24</v>
          </cell>
          <cell r="BF113">
            <v>26</v>
          </cell>
          <cell r="BG113">
            <v>22.4</v>
          </cell>
          <cell r="BH113">
            <v>23</v>
          </cell>
          <cell r="BI113">
            <v>26</v>
          </cell>
          <cell r="BJ113">
            <v>21.5</v>
          </cell>
          <cell r="BK113">
            <v>24.7</v>
          </cell>
          <cell r="BL113">
            <v>25.7</v>
          </cell>
          <cell r="BM113">
            <v>24.7</v>
          </cell>
          <cell r="BN113">
            <v>25</v>
          </cell>
          <cell r="BO113">
            <v>25.7</v>
          </cell>
          <cell r="BP113">
            <v>26.7</v>
          </cell>
          <cell r="BQ113">
            <v>24.6</v>
          </cell>
          <cell r="BR113">
            <v>26.3</v>
          </cell>
          <cell r="BS113">
            <v>23</v>
          </cell>
          <cell r="BT113">
            <v>22.4</v>
          </cell>
          <cell r="BU113">
            <v>26</v>
          </cell>
          <cell r="BV113">
            <v>24</v>
          </cell>
          <cell r="BW113">
            <v>23</v>
          </cell>
          <cell r="BX113">
            <v>23.7</v>
          </cell>
          <cell r="BY113">
            <v>25.7</v>
          </cell>
          <cell r="BZ113">
            <v>22.1</v>
          </cell>
          <cell r="CA113">
            <v>24.7</v>
          </cell>
          <cell r="CB113">
            <v>26</v>
          </cell>
          <cell r="CC113">
            <v>25.7</v>
          </cell>
          <cell r="CD113">
            <v>26.7</v>
          </cell>
          <cell r="CE113">
            <v>22</v>
          </cell>
          <cell r="CF113">
            <v>23</v>
          </cell>
        </row>
        <row r="114">
          <cell r="C114" t="str">
            <v>Cluster Sorocaba</v>
          </cell>
          <cell r="D114">
            <v>7.2</v>
          </cell>
          <cell r="E114">
            <v>22.5</v>
          </cell>
          <cell r="F114">
            <v>0.7</v>
          </cell>
          <cell r="G114">
            <v>0</v>
          </cell>
          <cell r="H114">
            <v>1</v>
          </cell>
          <cell r="I114">
            <v>1</v>
          </cell>
          <cell r="J114">
            <v>0.5</v>
          </cell>
          <cell r="K114">
            <v>1</v>
          </cell>
          <cell r="L114">
            <v>1</v>
          </cell>
          <cell r="M114">
            <v>0.7</v>
          </cell>
          <cell r="N114">
            <v>0.3</v>
          </cell>
          <cell r="O114">
            <v>1</v>
          </cell>
          <cell r="P114">
            <v>1</v>
          </cell>
          <cell r="Q114">
            <v>1</v>
          </cell>
          <cell r="R114">
            <v>1</v>
          </cell>
          <cell r="S114">
            <v>1</v>
          </cell>
          <cell r="T114">
            <v>0</v>
          </cell>
          <cell r="U114">
            <v>0.3</v>
          </cell>
          <cell r="V114">
            <v>1</v>
          </cell>
          <cell r="W114">
            <v>1</v>
          </cell>
          <cell r="X114">
            <v>1</v>
          </cell>
          <cell r="Y114">
            <v>0</v>
          </cell>
          <cell r="Z114">
            <v>1</v>
          </cell>
          <cell r="AA114">
            <v>0.7</v>
          </cell>
          <cell r="AB114">
            <v>0.3</v>
          </cell>
          <cell r="AC114">
            <v>1</v>
          </cell>
          <cell r="AD114">
            <v>1</v>
          </cell>
          <cell r="AE114">
            <v>1</v>
          </cell>
          <cell r="AF114">
            <v>1</v>
          </cell>
          <cell r="AG114">
            <v>1</v>
          </cell>
          <cell r="AH114">
            <v>0.7</v>
          </cell>
          <cell r="AI114">
            <v>0.3</v>
          </cell>
          <cell r="AJ114">
            <v>0</v>
          </cell>
          <cell r="AK114">
            <v>25.3</v>
          </cell>
          <cell r="AL114">
            <v>24</v>
          </cell>
          <cell r="AM114">
            <v>25</v>
          </cell>
          <cell r="AN114">
            <v>23.7</v>
          </cell>
          <cell r="AO114">
            <v>26</v>
          </cell>
          <cell r="AP114">
            <v>25</v>
          </cell>
          <cell r="AQ114">
            <v>25.3</v>
          </cell>
          <cell r="AR114">
            <v>27</v>
          </cell>
          <cell r="AS114">
            <v>25</v>
          </cell>
          <cell r="AT114">
            <v>25</v>
          </cell>
          <cell r="AU114">
            <v>23.7</v>
          </cell>
          <cell r="AV114">
            <v>25</v>
          </cell>
          <cell r="AW114">
            <v>24.6</v>
          </cell>
          <cell r="AX114">
            <v>22.7</v>
          </cell>
          <cell r="AY114">
            <v>25.4</v>
          </cell>
          <cell r="AZ114">
            <v>23.3</v>
          </cell>
          <cell r="BA114">
            <v>26</v>
          </cell>
          <cell r="BB114">
            <v>24.4</v>
          </cell>
          <cell r="BC114">
            <v>25.3</v>
          </cell>
          <cell r="BD114">
            <v>27</v>
          </cell>
          <cell r="BE114">
            <v>24</v>
          </cell>
          <cell r="BF114">
            <v>26</v>
          </cell>
          <cell r="BG114">
            <v>22.4</v>
          </cell>
          <cell r="BH114">
            <v>23</v>
          </cell>
          <cell r="BI114">
            <v>26</v>
          </cell>
          <cell r="BJ114">
            <v>21.5</v>
          </cell>
          <cell r="BK114">
            <v>24.7</v>
          </cell>
          <cell r="BL114">
            <v>25.7</v>
          </cell>
          <cell r="BM114">
            <v>24.7</v>
          </cell>
          <cell r="BN114">
            <v>25</v>
          </cell>
          <cell r="BO114">
            <v>25.7</v>
          </cell>
          <cell r="BP114">
            <v>26.049999999999997</v>
          </cell>
          <cell r="BQ114">
            <v>24.6</v>
          </cell>
          <cell r="BR114">
            <v>26.3</v>
          </cell>
          <cell r="BS114">
            <v>22.35</v>
          </cell>
          <cell r="BT114">
            <v>22.7</v>
          </cell>
          <cell r="BU114">
            <v>26</v>
          </cell>
          <cell r="BV114">
            <v>24</v>
          </cell>
          <cell r="BW114">
            <v>23</v>
          </cell>
          <cell r="BX114">
            <v>23.7</v>
          </cell>
          <cell r="BY114">
            <v>25.7</v>
          </cell>
          <cell r="BZ114">
            <v>22.1</v>
          </cell>
          <cell r="CA114">
            <v>24.7</v>
          </cell>
          <cell r="CB114">
            <v>25.65</v>
          </cell>
          <cell r="CC114">
            <v>25.7</v>
          </cell>
          <cell r="CD114">
            <v>26.7</v>
          </cell>
          <cell r="CE114">
            <v>22.5</v>
          </cell>
          <cell r="CF114">
            <v>24</v>
          </cell>
        </row>
        <row r="115">
          <cell r="C115" t="str">
            <v>Sorocaba</v>
          </cell>
          <cell r="D115">
            <v>7.7</v>
          </cell>
          <cell r="E115">
            <v>23</v>
          </cell>
          <cell r="F115">
            <v>0.7</v>
          </cell>
          <cell r="G115">
            <v>0</v>
          </cell>
          <cell r="H115">
            <v>1</v>
          </cell>
          <cell r="I115">
            <v>1</v>
          </cell>
          <cell r="J115">
            <v>1</v>
          </cell>
          <cell r="K115">
            <v>1</v>
          </cell>
          <cell r="L115">
            <v>1</v>
          </cell>
          <cell r="M115">
            <v>0.7</v>
          </cell>
          <cell r="N115">
            <v>0.3</v>
          </cell>
          <cell r="O115">
            <v>1</v>
          </cell>
          <cell r="P115">
            <v>1</v>
          </cell>
          <cell r="Q115">
            <v>1</v>
          </cell>
          <cell r="R115">
            <v>1</v>
          </cell>
          <cell r="S115">
            <v>1</v>
          </cell>
          <cell r="T115">
            <v>0</v>
          </cell>
          <cell r="U115">
            <v>0.3</v>
          </cell>
          <cell r="V115">
            <v>1</v>
          </cell>
          <cell r="W115">
            <v>1</v>
          </cell>
          <cell r="X115">
            <v>1</v>
          </cell>
          <cell r="Y115">
            <v>0</v>
          </cell>
          <cell r="Z115">
            <v>1</v>
          </cell>
          <cell r="AA115">
            <v>0.7</v>
          </cell>
          <cell r="AB115">
            <v>0.3</v>
          </cell>
          <cell r="AC115">
            <v>1</v>
          </cell>
          <cell r="AD115">
            <v>1</v>
          </cell>
          <cell r="AE115">
            <v>1</v>
          </cell>
          <cell r="AF115">
            <v>1</v>
          </cell>
          <cell r="AG115">
            <v>1</v>
          </cell>
          <cell r="AH115">
            <v>0.7</v>
          </cell>
          <cell r="AI115">
            <v>0.3</v>
          </cell>
          <cell r="AJ115">
            <v>0</v>
          </cell>
          <cell r="AK115">
            <v>25.3</v>
          </cell>
          <cell r="AL115">
            <v>24</v>
          </cell>
          <cell r="AM115">
            <v>25</v>
          </cell>
          <cell r="AN115">
            <v>23.7</v>
          </cell>
          <cell r="AO115">
            <v>26</v>
          </cell>
          <cell r="AP115">
            <v>25</v>
          </cell>
          <cell r="AQ115">
            <v>25.3</v>
          </cell>
          <cell r="AR115">
            <v>27</v>
          </cell>
          <cell r="AS115">
            <v>25</v>
          </cell>
          <cell r="AT115">
            <v>25</v>
          </cell>
          <cell r="AU115">
            <v>23.7</v>
          </cell>
          <cell r="AV115">
            <v>25</v>
          </cell>
          <cell r="AW115">
            <v>24.6</v>
          </cell>
          <cell r="AX115">
            <v>22.7</v>
          </cell>
          <cell r="AY115">
            <v>25.4</v>
          </cell>
          <cell r="AZ115">
            <v>23.3</v>
          </cell>
          <cell r="BA115">
            <v>26</v>
          </cell>
          <cell r="BB115">
            <v>24.4</v>
          </cell>
          <cell r="BC115">
            <v>25.3</v>
          </cell>
          <cell r="BD115">
            <v>27</v>
          </cell>
          <cell r="BE115">
            <v>24</v>
          </cell>
          <cell r="BF115">
            <v>26</v>
          </cell>
          <cell r="BG115">
            <v>22.4</v>
          </cell>
          <cell r="BH115">
            <v>23</v>
          </cell>
          <cell r="BI115">
            <v>26</v>
          </cell>
          <cell r="BJ115">
            <v>21.5</v>
          </cell>
          <cell r="BK115">
            <v>24.7</v>
          </cell>
          <cell r="BL115">
            <v>25.7</v>
          </cell>
          <cell r="BM115">
            <v>24.7</v>
          </cell>
          <cell r="BN115">
            <v>25</v>
          </cell>
          <cell r="BO115">
            <v>25.7</v>
          </cell>
          <cell r="BP115">
            <v>25.4</v>
          </cell>
          <cell r="BQ115">
            <v>24.6</v>
          </cell>
          <cell r="BR115">
            <v>26.3</v>
          </cell>
          <cell r="BS115">
            <v>23</v>
          </cell>
          <cell r="BT115">
            <v>22.7</v>
          </cell>
          <cell r="BU115">
            <v>26</v>
          </cell>
          <cell r="BV115">
            <v>24</v>
          </cell>
          <cell r="BW115">
            <v>23</v>
          </cell>
          <cell r="BX115">
            <v>23.7</v>
          </cell>
          <cell r="BY115">
            <v>25.7</v>
          </cell>
          <cell r="BZ115">
            <v>22.1</v>
          </cell>
          <cell r="CA115">
            <v>24.7</v>
          </cell>
          <cell r="CB115">
            <v>25.3</v>
          </cell>
          <cell r="CC115">
            <v>25.7</v>
          </cell>
          <cell r="CD115">
            <v>26.7</v>
          </cell>
          <cell r="CE115">
            <v>23</v>
          </cell>
          <cell r="CF115">
            <v>24</v>
          </cell>
        </row>
        <row r="116">
          <cell r="C116" t="str">
            <v>Itapetininga</v>
          </cell>
          <cell r="D116">
            <v>6.7</v>
          </cell>
          <cell r="E116">
            <v>22</v>
          </cell>
          <cell r="F116">
            <v>0.7</v>
          </cell>
          <cell r="G116">
            <v>0</v>
          </cell>
          <cell r="H116">
            <v>1</v>
          </cell>
          <cell r="I116">
            <v>1</v>
          </cell>
          <cell r="J116">
            <v>0</v>
          </cell>
          <cell r="K116">
            <v>1</v>
          </cell>
          <cell r="L116">
            <v>1</v>
          </cell>
          <cell r="M116">
            <v>0.7</v>
          </cell>
          <cell r="N116">
            <v>0.3</v>
          </cell>
          <cell r="O116">
            <v>1</v>
          </cell>
          <cell r="P116">
            <v>1</v>
          </cell>
          <cell r="Q116">
            <v>1</v>
          </cell>
          <cell r="R116">
            <v>1</v>
          </cell>
          <cell r="S116">
            <v>1</v>
          </cell>
          <cell r="T116">
            <v>0</v>
          </cell>
          <cell r="U116">
            <v>0.3</v>
          </cell>
          <cell r="V116">
            <v>1</v>
          </cell>
          <cell r="W116">
            <v>1</v>
          </cell>
          <cell r="X116">
            <v>1</v>
          </cell>
          <cell r="Y116">
            <v>0</v>
          </cell>
          <cell r="Z116">
            <v>1</v>
          </cell>
          <cell r="AA116">
            <v>0.7</v>
          </cell>
          <cell r="AB116">
            <v>0.3</v>
          </cell>
          <cell r="AC116">
            <v>1</v>
          </cell>
          <cell r="AD116">
            <v>1</v>
          </cell>
          <cell r="AE116">
            <v>1</v>
          </cell>
          <cell r="AF116">
            <v>1</v>
          </cell>
          <cell r="AG116">
            <v>1</v>
          </cell>
          <cell r="AH116">
            <v>0.7</v>
          </cell>
          <cell r="AI116">
            <v>0.3</v>
          </cell>
          <cell r="AJ116">
            <v>0</v>
          </cell>
          <cell r="AK116">
            <v>25.3</v>
          </cell>
          <cell r="AL116">
            <v>24</v>
          </cell>
          <cell r="AM116">
            <v>25</v>
          </cell>
          <cell r="AN116">
            <v>23.7</v>
          </cell>
          <cell r="AO116">
            <v>26</v>
          </cell>
          <cell r="AP116">
            <v>25</v>
          </cell>
          <cell r="AQ116">
            <v>25.3</v>
          </cell>
          <cell r="AR116">
            <v>27</v>
          </cell>
          <cell r="AS116">
            <v>25</v>
          </cell>
          <cell r="AT116">
            <v>25</v>
          </cell>
          <cell r="AU116">
            <v>23.7</v>
          </cell>
          <cell r="AV116">
            <v>25</v>
          </cell>
          <cell r="AW116">
            <v>24.6</v>
          </cell>
          <cell r="AX116">
            <v>22.7</v>
          </cell>
          <cell r="AY116">
            <v>25.4</v>
          </cell>
          <cell r="AZ116">
            <v>23.3</v>
          </cell>
          <cell r="BA116">
            <v>26</v>
          </cell>
          <cell r="BB116">
            <v>24.4</v>
          </cell>
          <cell r="BC116">
            <v>25.3</v>
          </cell>
          <cell r="BD116">
            <v>27</v>
          </cell>
          <cell r="BE116">
            <v>24</v>
          </cell>
          <cell r="BF116">
            <v>26</v>
          </cell>
          <cell r="BG116">
            <v>22.4</v>
          </cell>
          <cell r="BH116">
            <v>23</v>
          </cell>
          <cell r="BI116">
            <v>26</v>
          </cell>
          <cell r="BJ116">
            <v>21.5</v>
          </cell>
          <cell r="BK116">
            <v>24.7</v>
          </cell>
          <cell r="BL116">
            <v>25.7</v>
          </cell>
          <cell r="BM116">
            <v>24.7</v>
          </cell>
          <cell r="BN116">
            <v>25</v>
          </cell>
          <cell r="BO116">
            <v>25.7</v>
          </cell>
          <cell r="BP116">
            <v>26.7</v>
          </cell>
          <cell r="BQ116">
            <v>24.6</v>
          </cell>
          <cell r="BR116">
            <v>26.3</v>
          </cell>
          <cell r="BS116">
            <v>21.7</v>
          </cell>
          <cell r="BT116">
            <v>22.7</v>
          </cell>
          <cell r="BU116">
            <v>26</v>
          </cell>
          <cell r="BV116">
            <v>24</v>
          </cell>
          <cell r="BW116">
            <v>23</v>
          </cell>
          <cell r="BX116">
            <v>23.7</v>
          </cell>
          <cell r="BY116">
            <v>25.7</v>
          </cell>
          <cell r="BZ116">
            <v>22.1</v>
          </cell>
          <cell r="CA116">
            <v>24.7</v>
          </cell>
          <cell r="CB116">
            <v>26</v>
          </cell>
          <cell r="CC116">
            <v>25.7</v>
          </cell>
          <cell r="CD116">
            <v>26.7</v>
          </cell>
          <cell r="CE116">
            <v>22</v>
          </cell>
          <cell r="CF116">
            <v>24</v>
          </cell>
        </row>
        <row r="117">
          <cell r="C117" t="str">
            <v>Cluster Bauru</v>
          </cell>
          <cell r="D117">
            <v>7.6999999999999993</v>
          </cell>
          <cell r="E117">
            <v>23</v>
          </cell>
          <cell r="F117">
            <v>0.69999999999999984</v>
          </cell>
          <cell r="G117">
            <v>0</v>
          </cell>
          <cell r="H117">
            <v>1</v>
          </cell>
          <cell r="I117">
            <v>1</v>
          </cell>
          <cell r="J117">
            <v>1</v>
          </cell>
          <cell r="K117">
            <v>1</v>
          </cell>
          <cell r="L117">
            <v>1</v>
          </cell>
          <cell r="M117">
            <v>0.69999999999999984</v>
          </cell>
          <cell r="N117">
            <v>0.3</v>
          </cell>
          <cell r="O117">
            <v>1</v>
          </cell>
          <cell r="P117">
            <v>1</v>
          </cell>
          <cell r="Q117">
            <v>1</v>
          </cell>
          <cell r="R117">
            <v>1</v>
          </cell>
          <cell r="S117">
            <v>1</v>
          </cell>
          <cell r="T117">
            <v>0</v>
          </cell>
          <cell r="U117">
            <v>0.3</v>
          </cell>
          <cell r="V117">
            <v>1</v>
          </cell>
          <cell r="W117">
            <v>1</v>
          </cell>
          <cell r="X117">
            <v>1</v>
          </cell>
          <cell r="Y117">
            <v>0</v>
          </cell>
          <cell r="Z117">
            <v>1</v>
          </cell>
          <cell r="AA117">
            <v>0.69999999999999984</v>
          </cell>
          <cell r="AB117">
            <v>0.3</v>
          </cell>
          <cell r="AC117">
            <v>1</v>
          </cell>
          <cell r="AD117">
            <v>1</v>
          </cell>
          <cell r="AE117">
            <v>1</v>
          </cell>
          <cell r="AF117">
            <v>1</v>
          </cell>
          <cell r="AG117">
            <v>1</v>
          </cell>
          <cell r="AH117">
            <v>0.69999999999999984</v>
          </cell>
          <cell r="AI117">
            <v>0.3</v>
          </cell>
          <cell r="AJ117">
            <v>0</v>
          </cell>
          <cell r="AK117">
            <v>25.3</v>
          </cell>
          <cell r="AL117">
            <v>24</v>
          </cell>
          <cell r="AM117">
            <v>25</v>
          </cell>
          <cell r="AN117">
            <v>23.7</v>
          </cell>
          <cell r="AO117">
            <v>26</v>
          </cell>
          <cell r="AP117">
            <v>25</v>
          </cell>
          <cell r="AQ117">
            <v>25.3</v>
          </cell>
          <cell r="AR117">
            <v>27</v>
          </cell>
          <cell r="AS117">
            <v>25</v>
          </cell>
          <cell r="AT117">
            <v>25</v>
          </cell>
          <cell r="AU117">
            <v>23.7</v>
          </cell>
          <cell r="AV117">
            <v>25</v>
          </cell>
          <cell r="AW117">
            <v>24.599999999999998</v>
          </cell>
          <cell r="AX117">
            <v>22.7</v>
          </cell>
          <cell r="AY117">
            <v>26.533333333333331</v>
          </cell>
          <cell r="AZ117">
            <v>23.3</v>
          </cell>
          <cell r="BA117">
            <v>25.883333333333336</v>
          </cell>
          <cell r="BB117">
            <v>24.233333333333334</v>
          </cell>
          <cell r="BC117">
            <v>25.3</v>
          </cell>
          <cell r="BD117">
            <v>27</v>
          </cell>
          <cell r="BE117">
            <v>24</v>
          </cell>
          <cell r="BF117">
            <v>26</v>
          </cell>
          <cell r="BG117">
            <v>22.233333333333334</v>
          </cell>
          <cell r="BH117">
            <v>22.833333333333332</v>
          </cell>
          <cell r="BI117">
            <v>26</v>
          </cell>
          <cell r="BJ117">
            <v>21.5</v>
          </cell>
          <cell r="BK117">
            <v>24.7</v>
          </cell>
          <cell r="BL117">
            <v>25.599999999999998</v>
          </cell>
          <cell r="BM117">
            <v>24.7</v>
          </cell>
          <cell r="BN117">
            <v>25</v>
          </cell>
          <cell r="BO117">
            <v>25.366666666666664</v>
          </cell>
          <cell r="BP117">
            <v>26.266666666666666</v>
          </cell>
          <cell r="BQ117">
            <v>24.600000000000005</v>
          </cell>
          <cell r="BR117">
            <v>26.3</v>
          </cell>
          <cell r="BS117">
            <v>23</v>
          </cell>
          <cell r="BT117">
            <v>22.7</v>
          </cell>
          <cell r="BU117">
            <v>26</v>
          </cell>
          <cell r="BV117">
            <v>24</v>
          </cell>
          <cell r="BW117">
            <v>23</v>
          </cell>
          <cell r="BX117">
            <v>23.366666666666664</v>
          </cell>
          <cell r="BY117">
            <v>25.7</v>
          </cell>
          <cell r="BZ117">
            <v>22.100000000000005</v>
          </cell>
          <cell r="CA117">
            <v>24.466666666666669</v>
          </cell>
          <cell r="CB117">
            <v>25.433333333333334</v>
          </cell>
          <cell r="CC117">
            <v>25.7</v>
          </cell>
          <cell r="CD117">
            <v>26.7</v>
          </cell>
          <cell r="CE117">
            <v>23</v>
          </cell>
          <cell r="CF117">
            <v>24</v>
          </cell>
        </row>
        <row r="118">
          <cell r="C118" t="str">
            <v>Bauru</v>
          </cell>
          <cell r="D118">
            <v>7.7</v>
          </cell>
          <cell r="E118">
            <v>23</v>
          </cell>
          <cell r="F118">
            <v>0.7</v>
          </cell>
          <cell r="G118">
            <v>0</v>
          </cell>
          <cell r="H118">
            <v>1</v>
          </cell>
          <cell r="I118">
            <v>1</v>
          </cell>
          <cell r="J118">
            <v>1</v>
          </cell>
          <cell r="K118">
            <v>1</v>
          </cell>
          <cell r="L118">
            <v>1</v>
          </cell>
          <cell r="M118">
            <v>0.7</v>
          </cell>
          <cell r="N118">
            <v>0.3</v>
          </cell>
          <cell r="O118">
            <v>1</v>
          </cell>
          <cell r="P118">
            <v>1</v>
          </cell>
          <cell r="Q118">
            <v>1</v>
          </cell>
          <cell r="R118">
            <v>1</v>
          </cell>
          <cell r="S118">
            <v>1</v>
          </cell>
          <cell r="T118">
            <v>0</v>
          </cell>
          <cell r="U118">
            <v>0.3</v>
          </cell>
          <cell r="V118">
            <v>1</v>
          </cell>
          <cell r="W118">
            <v>1</v>
          </cell>
          <cell r="X118">
            <v>1</v>
          </cell>
          <cell r="Y118">
            <v>0</v>
          </cell>
          <cell r="Z118">
            <v>1</v>
          </cell>
          <cell r="AA118">
            <v>0.7</v>
          </cell>
          <cell r="AB118">
            <v>0.3</v>
          </cell>
          <cell r="AC118">
            <v>1</v>
          </cell>
          <cell r="AD118">
            <v>1</v>
          </cell>
          <cell r="AE118">
            <v>1</v>
          </cell>
          <cell r="AF118">
            <v>1</v>
          </cell>
          <cell r="AG118">
            <v>1</v>
          </cell>
          <cell r="AH118">
            <v>0.7</v>
          </cell>
          <cell r="AI118">
            <v>0.3</v>
          </cell>
          <cell r="AJ118">
            <v>0</v>
          </cell>
          <cell r="AK118">
            <v>25.3</v>
          </cell>
          <cell r="AL118">
            <v>24</v>
          </cell>
          <cell r="AM118">
            <v>25</v>
          </cell>
          <cell r="AN118">
            <v>23.7</v>
          </cell>
          <cell r="AO118">
            <v>26</v>
          </cell>
          <cell r="AP118">
            <v>25</v>
          </cell>
          <cell r="AQ118">
            <v>25.3</v>
          </cell>
          <cell r="AR118">
            <v>27</v>
          </cell>
          <cell r="AS118">
            <v>25</v>
          </cell>
          <cell r="AT118">
            <v>25</v>
          </cell>
          <cell r="AU118">
            <v>23.7</v>
          </cell>
          <cell r="AV118">
            <v>25</v>
          </cell>
          <cell r="AW118">
            <v>24.6</v>
          </cell>
          <cell r="AX118">
            <v>22.7</v>
          </cell>
          <cell r="AY118">
            <v>26.7</v>
          </cell>
          <cell r="AZ118">
            <v>23.3</v>
          </cell>
          <cell r="BA118">
            <v>26</v>
          </cell>
          <cell r="BB118">
            <v>24.4</v>
          </cell>
          <cell r="BC118">
            <v>25.3</v>
          </cell>
          <cell r="BD118">
            <v>27</v>
          </cell>
          <cell r="BE118">
            <v>24</v>
          </cell>
          <cell r="BF118">
            <v>26</v>
          </cell>
          <cell r="BG118">
            <v>22.4</v>
          </cell>
          <cell r="BH118">
            <v>22</v>
          </cell>
          <cell r="BI118">
            <v>26</v>
          </cell>
          <cell r="BJ118">
            <v>21.5</v>
          </cell>
          <cell r="BK118">
            <v>24.7</v>
          </cell>
          <cell r="BL118">
            <v>25.7</v>
          </cell>
          <cell r="BM118">
            <v>24.7</v>
          </cell>
          <cell r="BN118">
            <v>25</v>
          </cell>
          <cell r="BO118">
            <v>25.7</v>
          </cell>
          <cell r="BP118">
            <v>26.7</v>
          </cell>
          <cell r="BQ118">
            <v>24.6</v>
          </cell>
          <cell r="BR118">
            <v>26.3</v>
          </cell>
          <cell r="BS118">
            <v>23</v>
          </cell>
          <cell r="BT118">
            <v>22.7</v>
          </cell>
          <cell r="BU118">
            <v>26</v>
          </cell>
          <cell r="BV118">
            <v>24</v>
          </cell>
          <cell r="BW118">
            <v>23</v>
          </cell>
          <cell r="BX118">
            <v>23.7</v>
          </cell>
          <cell r="BY118">
            <v>25.7</v>
          </cell>
          <cell r="BZ118">
            <v>22.1</v>
          </cell>
          <cell r="CA118">
            <v>24.7</v>
          </cell>
          <cell r="CB118">
            <v>25</v>
          </cell>
          <cell r="CC118">
            <v>25.7</v>
          </cell>
          <cell r="CD118">
            <v>26.7</v>
          </cell>
          <cell r="CE118">
            <v>23</v>
          </cell>
          <cell r="CF118">
            <v>24</v>
          </cell>
        </row>
        <row r="119">
          <cell r="C119" t="str">
            <v>Jaú</v>
          </cell>
          <cell r="D119">
            <v>7.7</v>
          </cell>
          <cell r="E119">
            <v>23</v>
          </cell>
          <cell r="F119">
            <v>0.7</v>
          </cell>
          <cell r="G119">
            <v>0</v>
          </cell>
          <cell r="H119">
            <v>1</v>
          </cell>
          <cell r="I119">
            <v>1</v>
          </cell>
          <cell r="J119">
            <v>1</v>
          </cell>
          <cell r="K119">
            <v>1</v>
          </cell>
          <cell r="L119">
            <v>1</v>
          </cell>
          <cell r="M119">
            <v>0.7</v>
          </cell>
          <cell r="N119">
            <v>0.3</v>
          </cell>
          <cell r="O119">
            <v>1</v>
          </cell>
          <cell r="P119">
            <v>1</v>
          </cell>
          <cell r="Q119">
            <v>1</v>
          </cell>
          <cell r="R119">
            <v>1</v>
          </cell>
          <cell r="S119">
            <v>1</v>
          </cell>
          <cell r="T119">
            <v>0</v>
          </cell>
          <cell r="U119">
            <v>0.3</v>
          </cell>
          <cell r="V119">
            <v>1</v>
          </cell>
          <cell r="W119">
            <v>1</v>
          </cell>
          <cell r="X119">
            <v>1</v>
          </cell>
          <cell r="Y119">
            <v>0</v>
          </cell>
          <cell r="Z119">
            <v>1</v>
          </cell>
          <cell r="AA119">
            <v>0.7</v>
          </cell>
          <cell r="AB119">
            <v>0.3</v>
          </cell>
          <cell r="AC119">
            <v>1</v>
          </cell>
          <cell r="AD119">
            <v>1</v>
          </cell>
          <cell r="AE119">
            <v>1</v>
          </cell>
          <cell r="AF119">
            <v>1</v>
          </cell>
          <cell r="AG119">
            <v>1</v>
          </cell>
          <cell r="AH119">
            <v>0.7</v>
          </cell>
          <cell r="AI119">
            <v>0.3</v>
          </cell>
          <cell r="AJ119">
            <v>0</v>
          </cell>
          <cell r="AK119">
            <v>25.3</v>
          </cell>
          <cell r="AL119">
            <v>24</v>
          </cell>
          <cell r="AM119">
            <v>25</v>
          </cell>
          <cell r="AN119">
            <v>23.7</v>
          </cell>
          <cell r="AO119">
            <v>26</v>
          </cell>
          <cell r="AP119">
            <v>25</v>
          </cell>
          <cell r="AQ119">
            <v>25.3</v>
          </cell>
          <cell r="AR119">
            <v>27</v>
          </cell>
          <cell r="AS119">
            <v>25</v>
          </cell>
          <cell r="AT119">
            <v>25</v>
          </cell>
          <cell r="AU119">
            <v>23.7</v>
          </cell>
          <cell r="AV119">
            <v>25</v>
          </cell>
          <cell r="AW119">
            <v>24.6</v>
          </cell>
          <cell r="AX119">
            <v>22.7</v>
          </cell>
          <cell r="AY119">
            <v>25.7</v>
          </cell>
          <cell r="AZ119">
            <v>23.3</v>
          </cell>
          <cell r="BA119">
            <v>26</v>
          </cell>
          <cell r="BB119">
            <v>24.4</v>
          </cell>
          <cell r="BC119">
            <v>25.3</v>
          </cell>
          <cell r="BD119">
            <v>27</v>
          </cell>
          <cell r="BE119">
            <v>24</v>
          </cell>
          <cell r="BF119">
            <v>26</v>
          </cell>
          <cell r="BG119">
            <v>22.4</v>
          </cell>
          <cell r="BH119">
            <v>23</v>
          </cell>
          <cell r="BI119">
            <v>26</v>
          </cell>
          <cell r="BJ119">
            <v>21.5</v>
          </cell>
          <cell r="BK119">
            <v>24.7</v>
          </cell>
          <cell r="BL119">
            <v>25.7</v>
          </cell>
          <cell r="BM119">
            <v>24.7</v>
          </cell>
          <cell r="BN119">
            <v>25</v>
          </cell>
          <cell r="BO119">
            <v>25.7</v>
          </cell>
          <cell r="BP119">
            <v>25.4</v>
          </cell>
          <cell r="BQ119">
            <v>24.6</v>
          </cell>
          <cell r="BR119">
            <v>26.3</v>
          </cell>
          <cell r="BS119">
            <v>23</v>
          </cell>
          <cell r="BT119">
            <v>22.7</v>
          </cell>
          <cell r="BU119">
            <v>26</v>
          </cell>
          <cell r="BV119">
            <v>24</v>
          </cell>
          <cell r="BW119">
            <v>23</v>
          </cell>
          <cell r="BX119">
            <v>23.7</v>
          </cell>
          <cell r="BY119">
            <v>25.7</v>
          </cell>
          <cell r="BZ119">
            <v>22.1</v>
          </cell>
          <cell r="CA119">
            <v>24.7</v>
          </cell>
          <cell r="CB119">
            <v>25.3</v>
          </cell>
          <cell r="CC119">
            <v>25.7</v>
          </cell>
          <cell r="CD119">
            <v>26.7</v>
          </cell>
          <cell r="CE119">
            <v>23</v>
          </cell>
          <cell r="CF119">
            <v>24</v>
          </cell>
        </row>
        <row r="120">
          <cell r="C120" t="str">
            <v>Botucatu</v>
          </cell>
          <cell r="D120">
            <v>7.7</v>
          </cell>
          <cell r="E120">
            <v>23</v>
          </cell>
          <cell r="F120">
            <v>0.7</v>
          </cell>
          <cell r="G120">
            <v>0</v>
          </cell>
          <cell r="H120">
            <v>1</v>
          </cell>
          <cell r="I120">
            <v>1</v>
          </cell>
          <cell r="J120">
            <v>1</v>
          </cell>
          <cell r="K120">
            <v>1</v>
          </cell>
          <cell r="L120">
            <v>1</v>
          </cell>
          <cell r="M120">
            <v>0.7</v>
          </cell>
          <cell r="N120">
            <v>0.3</v>
          </cell>
          <cell r="O120">
            <v>1</v>
          </cell>
          <cell r="P120">
            <v>1</v>
          </cell>
          <cell r="Q120">
            <v>1</v>
          </cell>
          <cell r="R120">
            <v>1</v>
          </cell>
          <cell r="S120">
            <v>1</v>
          </cell>
          <cell r="T120">
            <v>0</v>
          </cell>
          <cell r="U120">
            <v>0.3</v>
          </cell>
          <cell r="V120">
            <v>1</v>
          </cell>
          <cell r="W120">
            <v>1</v>
          </cell>
          <cell r="X120">
            <v>1</v>
          </cell>
          <cell r="Y120">
            <v>0</v>
          </cell>
          <cell r="Z120">
            <v>1</v>
          </cell>
          <cell r="AA120">
            <v>0.7</v>
          </cell>
          <cell r="AB120">
            <v>0.3</v>
          </cell>
          <cell r="AC120">
            <v>1</v>
          </cell>
          <cell r="AD120">
            <v>1</v>
          </cell>
          <cell r="AE120">
            <v>1</v>
          </cell>
          <cell r="AF120">
            <v>1</v>
          </cell>
          <cell r="AG120">
            <v>1</v>
          </cell>
          <cell r="AH120">
            <v>0.7</v>
          </cell>
          <cell r="AI120">
            <v>0.3</v>
          </cell>
          <cell r="AJ120">
            <v>0</v>
          </cell>
          <cell r="AK120">
            <v>25.3</v>
          </cell>
          <cell r="AL120">
            <v>24</v>
          </cell>
          <cell r="AM120">
            <v>25</v>
          </cell>
          <cell r="AN120">
            <v>23.7</v>
          </cell>
          <cell r="AO120">
            <v>26</v>
          </cell>
          <cell r="AP120">
            <v>25</v>
          </cell>
          <cell r="AQ120">
            <v>25.3</v>
          </cell>
          <cell r="AR120">
            <v>27</v>
          </cell>
          <cell r="AS120">
            <v>25</v>
          </cell>
          <cell r="AT120">
            <v>25</v>
          </cell>
          <cell r="AU120">
            <v>23.7</v>
          </cell>
          <cell r="AV120">
            <v>25</v>
          </cell>
          <cell r="AW120">
            <v>24.6</v>
          </cell>
          <cell r="AX120">
            <v>22.7</v>
          </cell>
          <cell r="AY120">
            <v>26.7</v>
          </cell>
          <cell r="AZ120">
            <v>23.3</v>
          </cell>
          <cell r="BA120">
            <v>26</v>
          </cell>
          <cell r="BB120">
            <v>24.4</v>
          </cell>
          <cell r="BC120">
            <v>25.3</v>
          </cell>
          <cell r="BD120">
            <v>27</v>
          </cell>
          <cell r="BE120">
            <v>24</v>
          </cell>
          <cell r="BF120">
            <v>26</v>
          </cell>
          <cell r="BG120">
            <v>22.4</v>
          </cell>
          <cell r="BH120">
            <v>23</v>
          </cell>
          <cell r="BI120">
            <v>26</v>
          </cell>
          <cell r="BJ120">
            <v>21.5</v>
          </cell>
          <cell r="BK120">
            <v>24.7</v>
          </cell>
          <cell r="BL120">
            <v>25.4</v>
          </cell>
          <cell r="BM120">
            <v>24.7</v>
          </cell>
          <cell r="BN120">
            <v>25</v>
          </cell>
          <cell r="BO120">
            <v>24.7</v>
          </cell>
          <cell r="BP120">
            <v>26.7</v>
          </cell>
          <cell r="BQ120">
            <v>24.6</v>
          </cell>
          <cell r="BR120">
            <v>26.3</v>
          </cell>
          <cell r="BS120">
            <v>23</v>
          </cell>
          <cell r="BT120">
            <v>22.7</v>
          </cell>
          <cell r="BU120">
            <v>26</v>
          </cell>
          <cell r="BV120">
            <v>24</v>
          </cell>
          <cell r="BW120">
            <v>23</v>
          </cell>
          <cell r="BX120">
            <v>22.7</v>
          </cell>
          <cell r="BY120">
            <v>25.7</v>
          </cell>
          <cell r="BZ120">
            <v>22.1</v>
          </cell>
          <cell r="CA120">
            <v>24</v>
          </cell>
          <cell r="CB120">
            <v>26</v>
          </cell>
          <cell r="CC120">
            <v>25.7</v>
          </cell>
          <cell r="CD120">
            <v>26.7</v>
          </cell>
          <cell r="CE120">
            <v>23</v>
          </cell>
          <cell r="CF120">
            <v>24</v>
          </cell>
        </row>
        <row r="121">
          <cell r="C121" t="str">
            <v>Cluster São Carlos</v>
          </cell>
          <cell r="D121">
            <v>7.2</v>
          </cell>
          <cell r="E121">
            <v>22.5</v>
          </cell>
          <cell r="F121">
            <v>0.7</v>
          </cell>
          <cell r="G121">
            <v>0</v>
          </cell>
          <cell r="H121">
            <v>1</v>
          </cell>
          <cell r="I121">
            <v>0.5</v>
          </cell>
          <cell r="J121">
            <v>1</v>
          </cell>
          <cell r="K121">
            <v>1</v>
          </cell>
          <cell r="L121">
            <v>1</v>
          </cell>
          <cell r="M121">
            <v>0.7</v>
          </cell>
          <cell r="N121">
            <v>0.3</v>
          </cell>
          <cell r="O121">
            <v>1</v>
          </cell>
          <cell r="P121">
            <v>1</v>
          </cell>
          <cell r="Q121">
            <v>1</v>
          </cell>
          <cell r="R121">
            <v>1</v>
          </cell>
          <cell r="S121">
            <v>1</v>
          </cell>
          <cell r="T121">
            <v>0</v>
          </cell>
          <cell r="U121">
            <v>0.3</v>
          </cell>
          <cell r="V121">
            <v>1</v>
          </cell>
          <cell r="W121">
            <v>1</v>
          </cell>
          <cell r="X121">
            <v>1</v>
          </cell>
          <cell r="Y121">
            <v>0</v>
          </cell>
          <cell r="Z121">
            <v>1</v>
          </cell>
          <cell r="AA121">
            <v>0.7</v>
          </cell>
          <cell r="AB121">
            <v>0.3</v>
          </cell>
          <cell r="AC121">
            <v>1</v>
          </cell>
          <cell r="AD121">
            <v>1</v>
          </cell>
          <cell r="AE121">
            <v>1</v>
          </cell>
          <cell r="AF121">
            <v>1</v>
          </cell>
          <cell r="AG121">
            <v>1</v>
          </cell>
          <cell r="AH121">
            <v>0.7</v>
          </cell>
          <cell r="AI121">
            <v>0.3</v>
          </cell>
          <cell r="AJ121">
            <v>0</v>
          </cell>
          <cell r="AK121">
            <v>25.3</v>
          </cell>
          <cell r="AL121">
            <v>24</v>
          </cell>
          <cell r="AM121">
            <v>25</v>
          </cell>
          <cell r="AN121">
            <v>23.7</v>
          </cell>
          <cell r="AO121">
            <v>26</v>
          </cell>
          <cell r="AP121">
            <v>25</v>
          </cell>
          <cell r="AQ121">
            <v>25.3</v>
          </cell>
          <cell r="AR121">
            <v>27</v>
          </cell>
          <cell r="AS121">
            <v>25</v>
          </cell>
          <cell r="AT121">
            <v>25</v>
          </cell>
          <cell r="AU121">
            <v>23.7</v>
          </cell>
          <cell r="AV121">
            <v>25</v>
          </cell>
          <cell r="AW121">
            <v>24.6</v>
          </cell>
          <cell r="AX121">
            <v>22.7</v>
          </cell>
          <cell r="AY121">
            <v>26.7</v>
          </cell>
          <cell r="AZ121">
            <v>23.3</v>
          </cell>
          <cell r="BA121">
            <v>26</v>
          </cell>
          <cell r="BB121">
            <v>23.4</v>
          </cell>
          <cell r="BC121">
            <v>25.3</v>
          </cell>
          <cell r="BD121">
            <v>27</v>
          </cell>
          <cell r="BE121">
            <v>24</v>
          </cell>
          <cell r="BF121">
            <v>26</v>
          </cell>
          <cell r="BG121">
            <v>22.4</v>
          </cell>
          <cell r="BH121">
            <v>23</v>
          </cell>
          <cell r="BI121">
            <v>26</v>
          </cell>
          <cell r="BJ121">
            <v>21.5</v>
          </cell>
          <cell r="BK121">
            <v>24.7</v>
          </cell>
          <cell r="BL121">
            <v>25.7</v>
          </cell>
          <cell r="BM121">
            <v>24.7</v>
          </cell>
          <cell r="BN121">
            <v>25</v>
          </cell>
          <cell r="BO121">
            <v>25.7</v>
          </cell>
          <cell r="BP121">
            <v>25.4</v>
          </cell>
          <cell r="BQ121">
            <v>24.6</v>
          </cell>
          <cell r="BR121">
            <v>26.3</v>
          </cell>
          <cell r="BS121">
            <v>22.5</v>
          </cell>
          <cell r="BT121">
            <v>22.7</v>
          </cell>
          <cell r="BU121">
            <v>26</v>
          </cell>
          <cell r="BV121">
            <v>24</v>
          </cell>
          <cell r="BW121">
            <v>23</v>
          </cell>
          <cell r="BX121">
            <v>23.7</v>
          </cell>
          <cell r="BY121">
            <v>25.7</v>
          </cell>
          <cell r="BZ121">
            <v>22.1</v>
          </cell>
          <cell r="CA121">
            <v>24.7</v>
          </cell>
          <cell r="CB121">
            <v>25.15</v>
          </cell>
          <cell r="CC121">
            <v>25.7</v>
          </cell>
          <cell r="CD121">
            <v>26.7</v>
          </cell>
          <cell r="CE121">
            <v>22.5</v>
          </cell>
          <cell r="CF121">
            <v>24</v>
          </cell>
        </row>
        <row r="122">
          <cell r="C122" t="str">
            <v>São Carlos</v>
          </cell>
          <cell r="D122">
            <v>6.7</v>
          </cell>
          <cell r="E122">
            <v>22</v>
          </cell>
          <cell r="F122">
            <v>0.7</v>
          </cell>
          <cell r="G122">
            <v>0</v>
          </cell>
          <cell r="H122">
            <v>1</v>
          </cell>
          <cell r="I122">
            <v>0</v>
          </cell>
          <cell r="J122">
            <v>1</v>
          </cell>
          <cell r="K122">
            <v>1</v>
          </cell>
          <cell r="L122">
            <v>1</v>
          </cell>
          <cell r="M122">
            <v>0.7</v>
          </cell>
          <cell r="N122">
            <v>0.3</v>
          </cell>
          <cell r="O122">
            <v>1</v>
          </cell>
          <cell r="P122">
            <v>1</v>
          </cell>
          <cell r="Q122">
            <v>1</v>
          </cell>
          <cell r="R122">
            <v>1</v>
          </cell>
          <cell r="S122">
            <v>1</v>
          </cell>
          <cell r="T122">
            <v>0</v>
          </cell>
          <cell r="U122">
            <v>0.3</v>
          </cell>
          <cell r="V122">
            <v>1</v>
          </cell>
          <cell r="W122">
            <v>1</v>
          </cell>
          <cell r="X122">
            <v>1</v>
          </cell>
          <cell r="Y122">
            <v>0</v>
          </cell>
          <cell r="Z122">
            <v>1</v>
          </cell>
          <cell r="AA122">
            <v>0.7</v>
          </cell>
          <cell r="AB122">
            <v>0.3</v>
          </cell>
          <cell r="AC122">
            <v>1</v>
          </cell>
          <cell r="AD122">
            <v>1</v>
          </cell>
          <cell r="AE122">
            <v>1</v>
          </cell>
          <cell r="AF122">
            <v>1</v>
          </cell>
          <cell r="AG122">
            <v>1</v>
          </cell>
          <cell r="AH122">
            <v>0.7</v>
          </cell>
          <cell r="AI122">
            <v>0.3</v>
          </cell>
          <cell r="AJ122">
            <v>0</v>
          </cell>
          <cell r="AK122">
            <v>25.3</v>
          </cell>
          <cell r="AL122">
            <v>24</v>
          </cell>
          <cell r="AM122">
            <v>25</v>
          </cell>
          <cell r="AN122">
            <v>23.7</v>
          </cell>
          <cell r="AO122">
            <v>26</v>
          </cell>
          <cell r="AP122">
            <v>25</v>
          </cell>
          <cell r="AQ122">
            <v>25.3</v>
          </cell>
          <cell r="AR122">
            <v>27</v>
          </cell>
          <cell r="AS122">
            <v>25</v>
          </cell>
          <cell r="AT122">
            <v>25</v>
          </cell>
          <cell r="AU122">
            <v>23.7</v>
          </cell>
          <cell r="AV122">
            <v>25</v>
          </cell>
          <cell r="AW122">
            <v>24.6</v>
          </cell>
          <cell r="AX122">
            <v>22.7</v>
          </cell>
          <cell r="AY122">
            <v>26.7</v>
          </cell>
          <cell r="AZ122">
            <v>23.3</v>
          </cell>
          <cell r="BA122">
            <v>26</v>
          </cell>
          <cell r="BB122">
            <v>24.4</v>
          </cell>
          <cell r="BC122">
            <v>25.3</v>
          </cell>
          <cell r="BD122">
            <v>27</v>
          </cell>
          <cell r="BE122">
            <v>24</v>
          </cell>
          <cell r="BF122">
            <v>26</v>
          </cell>
          <cell r="BG122">
            <v>21.4</v>
          </cell>
          <cell r="BH122">
            <v>23</v>
          </cell>
          <cell r="BI122">
            <v>26</v>
          </cell>
          <cell r="BJ122">
            <v>21.5</v>
          </cell>
          <cell r="BK122">
            <v>24.7</v>
          </cell>
          <cell r="BL122">
            <v>25.7</v>
          </cell>
          <cell r="BM122">
            <v>24.7</v>
          </cell>
          <cell r="BN122">
            <v>25</v>
          </cell>
          <cell r="BO122">
            <v>25.7</v>
          </cell>
          <cell r="BP122">
            <v>25.4</v>
          </cell>
          <cell r="BQ122">
            <v>24.6</v>
          </cell>
          <cell r="BR122">
            <v>26.3</v>
          </cell>
          <cell r="BS122">
            <v>22</v>
          </cell>
          <cell r="BT122">
            <v>22.7</v>
          </cell>
          <cell r="BU122">
            <v>26</v>
          </cell>
          <cell r="BV122">
            <v>24</v>
          </cell>
          <cell r="BW122">
            <v>23</v>
          </cell>
          <cell r="BX122">
            <v>23.7</v>
          </cell>
          <cell r="BY122">
            <v>25.7</v>
          </cell>
          <cell r="BZ122">
            <v>22.1</v>
          </cell>
          <cell r="CA122">
            <v>24.7</v>
          </cell>
          <cell r="CB122">
            <v>25.3</v>
          </cell>
          <cell r="CC122">
            <v>25.7</v>
          </cell>
          <cell r="CD122">
            <v>26.7</v>
          </cell>
          <cell r="CE122">
            <v>22</v>
          </cell>
          <cell r="CF122">
            <v>24</v>
          </cell>
        </row>
        <row r="123">
          <cell r="C123" t="str">
            <v>Araraquara</v>
          </cell>
          <cell r="D123">
            <v>7.7</v>
          </cell>
          <cell r="E123">
            <v>23</v>
          </cell>
          <cell r="F123">
            <v>0.7</v>
          </cell>
          <cell r="G123">
            <v>0</v>
          </cell>
          <cell r="H123">
            <v>1</v>
          </cell>
          <cell r="I123">
            <v>1</v>
          </cell>
          <cell r="J123">
            <v>1</v>
          </cell>
          <cell r="K123">
            <v>1</v>
          </cell>
          <cell r="L123">
            <v>1</v>
          </cell>
          <cell r="M123">
            <v>0.7</v>
          </cell>
          <cell r="N123">
            <v>0.3</v>
          </cell>
          <cell r="O123">
            <v>1</v>
          </cell>
          <cell r="P123">
            <v>1</v>
          </cell>
          <cell r="Q123">
            <v>1</v>
          </cell>
          <cell r="R123">
            <v>1</v>
          </cell>
          <cell r="S123">
            <v>1</v>
          </cell>
          <cell r="T123">
            <v>0</v>
          </cell>
          <cell r="U123">
            <v>0.3</v>
          </cell>
          <cell r="V123">
            <v>1</v>
          </cell>
          <cell r="W123">
            <v>1</v>
          </cell>
          <cell r="X123">
            <v>1</v>
          </cell>
          <cell r="Y123">
            <v>0</v>
          </cell>
          <cell r="Z123">
            <v>1</v>
          </cell>
          <cell r="AA123">
            <v>0.7</v>
          </cell>
          <cell r="AB123">
            <v>0.3</v>
          </cell>
          <cell r="AC123">
            <v>1</v>
          </cell>
          <cell r="AD123">
            <v>1</v>
          </cell>
          <cell r="AE123">
            <v>1</v>
          </cell>
          <cell r="AF123">
            <v>1</v>
          </cell>
          <cell r="AG123">
            <v>1</v>
          </cell>
          <cell r="AH123">
            <v>0.7</v>
          </cell>
          <cell r="AI123">
            <v>0.3</v>
          </cell>
          <cell r="AJ123">
            <v>0</v>
          </cell>
          <cell r="AK123">
            <v>25.3</v>
          </cell>
          <cell r="AL123">
            <v>24</v>
          </cell>
          <cell r="AM123">
            <v>25</v>
          </cell>
          <cell r="AN123">
            <v>23.7</v>
          </cell>
          <cell r="AO123">
            <v>26</v>
          </cell>
          <cell r="AP123">
            <v>25</v>
          </cell>
          <cell r="AQ123">
            <v>25.3</v>
          </cell>
          <cell r="AR123">
            <v>27</v>
          </cell>
          <cell r="AS123">
            <v>25</v>
          </cell>
          <cell r="AT123">
            <v>25</v>
          </cell>
          <cell r="AU123">
            <v>23.7</v>
          </cell>
          <cell r="AV123">
            <v>25</v>
          </cell>
          <cell r="AW123">
            <v>24.6</v>
          </cell>
          <cell r="AX123">
            <v>22.7</v>
          </cell>
          <cell r="AY123">
            <v>26.7</v>
          </cell>
          <cell r="AZ123">
            <v>23.3</v>
          </cell>
          <cell r="BA123">
            <v>25.3</v>
          </cell>
          <cell r="BB123">
            <v>24.4</v>
          </cell>
          <cell r="BC123">
            <v>25.3</v>
          </cell>
          <cell r="BD123">
            <v>27</v>
          </cell>
          <cell r="BE123">
            <v>24</v>
          </cell>
          <cell r="BF123">
            <v>26</v>
          </cell>
          <cell r="BG123">
            <v>22.4</v>
          </cell>
          <cell r="BH123">
            <v>23</v>
          </cell>
          <cell r="BI123">
            <v>26</v>
          </cell>
          <cell r="BJ123">
            <v>21.5</v>
          </cell>
          <cell r="BK123">
            <v>24.7</v>
          </cell>
          <cell r="BL123">
            <v>25.7</v>
          </cell>
          <cell r="BM123">
            <v>24.7</v>
          </cell>
          <cell r="BN123">
            <v>25</v>
          </cell>
          <cell r="BO123">
            <v>25.7</v>
          </cell>
          <cell r="BP123">
            <v>25.4</v>
          </cell>
          <cell r="BQ123">
            <v>24.6</v>
          </cell>
          <cell r="BR123">
            <v>26.3</v>
          </cell>
          <cell r="BS123">
            <v>23</v>
          </cell>
          <cell r="BT123">
            <v>22.7</v>
          </cell>
          <cell r="BU123">
            <v>26</v>
          </cell>
          <cell r="BV123">
            <v>24</v>
          </cell>
          <cell r="BW123">
            <v>23</v>
          </cell>
          <cell r="BX123">
            <v>23.7</v>
          </cell>
          <cell r="BY123">
            <v>25.7</v>
          </cell>
          <cell r="BZ123">
            <v>22.1</v>
          </cell>
          <cell r="CA123">
            <v>24.7</v>
          </cell>
          <cell r="CB123">
            <v>25</v>
          </cell>
          <cell r="CC123">
            <v>25.7</v>
          </cell>
          <cell r="CD123">
            <v>26.7</v>
          </cell>
          <cell r="CE123">
            <v>23</v>
          </cell>
          <cell r="CF123">
            <v>24</v>
          </cell>
        </row>
        <row r="124">
          <cell r="C124" t="str">
            <v>São José do Rio Preto</v>
          </cell>
          <cell r="D124">
            <v>7.7</v>
          </cell>
          <cell r="E124">
            <v>23</v>
          </cell>
          <cell r="F124">
            <v>0.7</v>
          </cell>
          <cell r="G124">
            <v>0</v>
          </cell>
          <cell r="H124">
            <v>1</v>
          </cell>
          <cell r="I124">
            <v>1</v>
          </cell>
          <cell r="J124">
            <v>1</v>
          </cell>
          <cell r="K124">
            <v>1</v>
          </cell>
          <cell r="L124">
            <v>1</v>
          </cell>
          <cell r="M124">
            <v>0.7</v>
          </cell>
          <cell r="N124">
            <v>0.3</v>
          </cell>
          <cell r="O124">
            <v>1</v>
          </cell>
          <cell r="P124">
            <v>1</v>
          </cell>
          <cell r="Q124">
            <v>1</v>
          </cell>
          <cell r="R124">
            <v>1</v>
          </cell>
          <cell r="S124">
            <v>1</v>
          </cell>
          <cell r="T124">
            <v>0</v>
          </cell>
          <cell r="U124">
            <v>0.3</v>
          </cell>
          <cell r="V124">
            <v>1</v>
          </cell>
          <cell r="W124">
            <v>1</v>
          </cell>
          <cell r="X124">
            <v>1</v>
          </cell>
          <cell r="Y124">
            <v>0</v>
          </cell>
          <cell r="Z124">
            <v>1</v>
          </cell>
          <cell r="AA124">
            <v>0.7</v>
          </cell>
          <cell r="AB124">
            <v>0.3</v>
          </cell>
          <cell r="AC124">
            <v>1</v>
          </cell>
          <cell r="AD124">
            <v>1</v>
          </cell>
          <cell r="AE124">
            <v>1</v>
          </cell>
          <cell r="AF124">
            <v>1</v>
          </cell>
          <cell r="AG124">
            <v>1</v>
          </cell>
          <cell r="AH124">
            <v>0.7</v>
          </cell>
          <cell r="AI124">
            <v>0.3</v>
          </cell>
          <cell r="AJ124">
            <v>0</v>
          </cell>
          <cell r="AK124">
            <v>24.975000000000001</v>
          </cell>
          <cell r="AL124">
            <v>23.961931818181817</v>
          </cell>
          <cell r="AM124">
            <v>24.652272727272727</v>
          </cell>
          <cell r="AN124">
            <v>23.543181818181822</v>
          </cell>
          <cell r="AO124">
            <v>25.93465909090909</v>
          </cell>
          <cell r="AP124">
            <v>25.008522727272727</v>
          </cell>
          <cell r="AQ124">
            <v>25.894318181818182</v>
          </cell>
          <cell r="AR124">
            <v>26.678977272727273</v>
          </cell>
          <cell r="AS124">
            <v>24.948295454545455</v>
          </cell>
          <cell r="AT124">
            <v>24.674431818181816</v>
          </cell>
          <cell r="AU124">
            <v>23.413636363636364</v>
          </cell>
          <cell r="AV124">
            <v>24.381250000000001</v>
          </cell>
          <cell r="AW124">
            <v>24.576666666666679</v>
          </cell>
          <cell r="AX124">
            <v>22.700000000000003</v>
          </cell>
          <cell r="AY124">
            <v>26.656666666666677</v>
          </cell>
          <cell r="AZ124">
            <v>22.99666666666667</v>
          </cell>
          <cell r="BA124">
            <v>25.836666666666666</v>
          </cell>
          <cell r="BB124">
            <v>24.333333333333325</v>
          </cell>
          <cell r="BC124">
            <v>26.123333333333328</v>
          </cell>
          <cell r="BD124">
            <v>26.803333333333335</v>
          </cell>
          <cell r="BE124">
            <v>23.880000000000003</v>
          </cell>
          <cell r="BF124">
            <v>25.480000000000004</v>
          </cell>
          <cell r="BG124">
            <v>22.366666666666656</v>
          </cell>
          <cell r="BH124">
            <v>22.85</v>
          </cell>
          <cell r="BI124">
            <v>26</v>
          </cell>
          <cell r="BJ124">
            <v>21.5</v>
          </cell>
          <cell r="BK124">
            <v>23.4</v>
          </cell>
          <cell r="BL124">
            <v>25.7</v>
          </cell>
          <cell r="BM124">
            <v>24.7</v>
          </cell>
          <cell r="BN124">
            <v>25</v>
          </cell>
          <cell r="BO124">
            <v>25.7</v>
          </cell>
          <cell r="BP124">
            <v>26.7</v>
          </cell>
          <cell r="BQ124">
            <v>24.6</v>
          </cell>
          <cell r="BR124">
            <v>26.3</v>
          </cell>
          <cell r="BS124">
            <v>23</v>
          </cell>
          <cell r="BT124">
            <v>22.4</v>
          </cell>
          <cell r="BU124">
            <v>26</v>
          </cell>
          <cell r="BV124">
            <v>24</v>
          </cell>
          <cell r="BW124">
            <v>22</v>
          </cell>
          <cell r="BX124">
            <v>23.7</v>
          </cell>
          <cell r="BY124">
            <v>25.7</v>
          </cell>
          <cell r="BZ124">
            <v>22.1</v>
          </cell>
          <cell r="CA124">
            <v>24.7</v>
          </cell>
          <cell r="CB124">
            <v>26</v>
          </cell>
          <cell r="CC124">
            <v>25.7</v>
          </cell>
          <cell r="CD124">
            <v>26.7</v>
          </cell>
          <cell r="CE124">
            <v>23</v>
          </cell>
          <cell r="CF124">
            <v>23</v>
          </cell>
        </row>
        <row r="125">
          <cell r="C125" t="str">
            <v>Piracicaba</v>
          </cell>
          <cell r="D125">
            <v>7.7</v>
          </cell>
          <cell r="E125">
            <v>23</v>
          </cell>
          <cell r="F125">
            <v>0.7</v>
          </cell>
          <cell r="G125">
            <v>0</v>
          </cell>
          <cell r="H125">
            <v>1</v>
          </cell>
          <cell r="I125">
            <v>1</v>
          </cell>
          <cell r="J125">
            <v>1</v>
          </cell>
          <cell r="K125">
            <v>1</v>
          </cell>
          <cell r="L125">
            <v>1</v>
          </cell>
          <cell r="M125">
            <v>0.7</v>
          </cell>
          <cell r="N125">
            <v>0.3</v>
          </cell>
          <cell r="O125">
            <v>1</v>
          </cell>
          <cell r="P125">
            <v>1</v>
          </cell>
          <cell r="Q125">
            <v>1</v>
          </cell>
          <cell r="R125">
            <v>1</v>
          </cell>
          <cell r="S125">
            <v>1</v>
          </cell>
          <cell r="T125">
            <v>0</v>
          </cell>
          <cell r="U125">
            <v>0.3</v>
          </cell>
          <cell r="V125">
            <v>1</v>
          </cell>
          <cell r="W125">
            <v>1</v>
          </cell>
          <cell r="X125">
            <v>1</v>
          </cell>
          <cell r="Y125">
            <v>0</v>
          </cell>
          <cell r="Z125">
            <v>1</v>
          </cell>
          <cell r="AA125">
            <v>0.7</v>
          </cell>
          <cell r="AB125">
            <v>0.3</v>
          </cell>
          <cell r="AC125">
            <v>1</v>
          </cell>
          <cell r="AD125">
            <v>1</v>
          </cell>
          <cell r="AE125">
            <v>1</v>
          </cell>
          <cell r="AF125">
            <v>1</v>
          </cell>
          <cell r="AG125">
            <v>1</v>
          </cell>
          <cell r="AH125">
            <v>0.7</v>
          </cell>
          <cell r="AI125">
            <v>0.3</v>
          </cell>
          <cell r="AJ125">
            <v>0</v>
          </cell>
          <cell r="AK125">
            <v>24</v>
          </cell>
          <cell r="AL125">
            <v>23.7</v>
          </cell>
          <cell r="AM125">
            <v>24</v>
          </cell>
          <cell r="AN125">
            <v>23</v>
          </cell>
          <cell r="AO125">
            <v>26</v>
          </cell>
          <cell r="AP125">
            <v>25</v>
          </cell>
          <cell r="AQ125">
            <v>26</v>
          </cell>
          <cell r="AR125">
            <v>27</v>
          </cell>
          <cell r="AS125">
            <v>25</v>
          </cell>
          <cell r="AT125">
            <v>24.3</v>
          </cell>
          <cell r="AU125">
            <v>23.4</v>
          </cell>
          <cell r="AV125">
            <v>25</v>
          </cell>
          <cell r="AW125">
            <v>24.200000000000003</v>
          </cell>
          <cell r="AX125">
            <v>22.7</v>
          </cell>
          <cell r="AY125">
            <v>26.7</v>
          </cell>
          <cell r="AZ125">
            <v>22.5</v>
          </cell>
          <cell r="BA125">
            <v>26</v>
          </cell>
          <cell r="BB125">
            <v>24.4</v>
          </cell>
          <cell r="BC125">
            <v>26.3</v>
          </cell>
          <cell r="BD125">
            <v>27</v>
          </cell>
          <cell r="BE125">
            <v>24</v>
          </cell>
          <cell r="BF125">
            <v>25</v>
          </cell>
          <cell r="BG125">
            <v>22.4</v>
          </cell>
          <cell r="BH125">
            <v>23</v>
          </cell>
          <cell r="BI125">
            <v>26</v>
          </cell>
          <cell r="BJ125">
            <v>21.5</v>
          </cell>
          <cell r="BK125">
            <v>24.7</v>
          </cell>
          <cell r="BL125">
            <v>25.7</v>
          </cell>
          <cell r="BM125">
            <v>24.7</v>
          </cell>
          <cell r="BN125">
            <v>23.7</v>
          </cell>
          <cell r="BO125">
            <v>25.7</v>
          </cell>
          <cell r="BP125">
            <v>26.7</v>
          </cell>
          <cell r="BQ125">
            <v>24.6</v>
          </cell>
          <cell r="BR125">
            <v>26.3</v>
          </cell>
          <cell r="BS125">
            <v>23</v>
          </cell>
          <cell r="BT125">
            <v>22.4</v>
          </cell>
          <cell r="BU125">
            <v>26</v>
          </cell>
          <cell r="BV125">
            <v>24</v>
          </cell>
          <cell r="BW125">
            <v>23</v>
          </cell>
          <cell r="BX125">
            <v>23.7</v>
          </cell>
          <cell r="BY125">
            <v>25.7</v>
          </cell>
          <cell r="BZ125">
            <v>21.1</v>
          </cell>
          <cell r="CA125">
            <v>24.7</v>
          </cell>
          <cell r="CB125">
            <v>26</v>
          </cell>
          <cell r="CC125">
            <v>25.7</v>
          </cell>
          <cell r="CD125">
            <v>26.7</v>
          </cell>
          <cell r="CE125">
            <v>23</v>
          </cell>
          <cell r="CF125">
            <v>22.3</v>
          </cell>
        </row>
        <row r="126">
          <cell r="C126" t="str">
            <v>Marília</v>
          </cell>
          <cell r="D126">
            <v>7.7</v>
          </cell>
          <cell r="E126">
            <v>23</v>
          </cell>
          <cell r="F126">
            <v>0.7</v>
          </cell>
          <cell r="G126">
            <v>0</v>
          </cell>
          <cell r="H126">
            <v>1</v>
          </cell>
          <cell r="I126">
            <v>1</v>
          </cell>
          <cell r="J126">
            <v>1</v>
          </cell>
          <cell r="K126">
            <v>1</v>
          </cell>
          <cell r="L126">
            <v>1</v>
          </cell>
          <cell r="M126">
            <v>0.7</v>
          </cell>
          <cell r="N126">
            <v>0.3</v>
          </cell>
          <cell r="O126">
            <v>1</v>
          </cell>
          <cell r="P126">
            <v>1</v>
          </cell>
          <cell r="Q126">
            <v>1</v>
          </cell>
          <cell r="R126">
            <v>1</v>
          </cell>
          <cell r="S126">
            <v>1</v>
          </cell>
          <cell r="T126">
            <v>0</v>
          </cell>
          <cell r="U126">
            <v>0.3</v>
          </cell>
          <cell r="V126">
            <v>1</v>
          </cell>
          <cell r="W126">
            <v>1</v>
          </cell>
          <cell r="X126">
            <v>1</v>
          </cell>
          <cell r="Y126">
            <v>0</v>
          </cell>
          <cell r="Z126">
            <v>1</v>
          </cell>
          <cell r="AA126">
            <v>0.7</v>
          </cell>
          <cell r="AB126">
            <v>0.3</v>
          </cell>
          <cell r="AC126">
            <v>1</v>
          </cell>
          <cell r="AD126">
            <v>1</v>
          </cell>
          <cell r="AE126">
            <v>1</v>
          </cell>
          <cell r="AF126">
            <v>1</v>
          </cell>
          <cell r="AG126">
            <v>1</v>
          </cell>
          <cell r="AH126">
            <v>0.7</v>
          </cell>
          <cell r="AI126">
            <v>0.3</v>
          </cell>
          <cell r="AJ126">
            <v>0</v>
          </cell>
          <cell r="AK126">
            <v>24</v>
          </cell>
          <cell r="AL126">
            <v>23.7</v>
          </cell>
          <cell r="AM126">
            <v>24</v>
          </cell>
          <cell r="AN126">
            <v>23</v>
          </cell>
          <cell r="AO126">
            <v>26</v>
          </cell>
          <cell r="AP126">
            <v>25</v>
          </cell>
          <cell r="AQ126">
            <v>26</v>
          </cell>
          <cell r="AR126">
            <v>27</v>
          </cell>
          <cell r="AS126">
            <v>25</v>
          </cell>
          <cell r="AT126">
            <v>24.3</v>
          </cell>
          <cell r="AU126">
            <v>23.4</v>
          </cell>
          <cell r="AV126">
            <v>25</v>
          </cell>
          <cell r="AW126">
            <v>23.800000000000004</v>
          </cell>
          <cell r="AX126">
            <v>22.7</v>
          </cell>
          <cell r="AY126">
            <v>26.7</v>
          </cell>
          <cell r="AZ126">
            <v>23</v>
          </cell>
          <cell r="BA126">
            <v>26</v>
          </cell>
          <cell r="BB126">
            <v>24.4</v>
          </cell>
          <cell r="BC126">
            <v>26.3</v>
          </cell>
          <cell r="BD126">
            <v>27</v>
          </cell>
          <cell r="BE126">
            <v>24</v>
          </cell>
          <cell r="BF126">
            <v>25</v>
          </cell>
          <cell r="BG126">
            <v>22.4</v>
          </cell>
          <cell r="BH126">
            <v>23</v>
          </cell>
          <cell r="BI126">
            <v>26</v>
          </cell>
          <cell r="BJ126">
            <v>21.5</v>
          </cell>
          <cell r="BK126">
            <v>24.7</v>
          </cell>
          <cell r="BL126">
            <v>24.4</v>
          </cell>
          <cell r="BM126">
            <v>24.7</v>
          </cell>
          <cell r="BN126">
            <v>25</v>
          </cell>
          <cell r="BO126">
            <v>25.7</v>
          </cell>
          <cell r="BP126">
            <v>26.7</v>
          </cell>
          <cell r="BQ126">
            <v>24.6</v>
          </cell>
          <cell r="BR126">
            <v>26.3</v>
          </cell>
          <cell r="BS126">
            <v>23</v>
          </cell>
          <cell r="BT126">
            <v>22.7</v>
          </cell>
          <cell r="BU126">
            <v>26</v>
          </cell>
          <cell r="BV126">
            <v>24</v>
          </cell>
          <cell r="BW126">
            <v>23</v>
          </cell>
          <cell r="BX126">
            <v>22.7</v>
          </cell>
          <cell r="BY126">
            <v>25.7</v>
          </cell>
          <cell r="BZ126">
            <v>22.1</v>
          </cell>
          <cell r="CA126">
            <v>24.7</v>
          </cell>
          <cell r="CB126">
            <v>26</v>
          </cell>
          <cell r="CC126">
            <v>25.7</v>
          </cell>
          <cell r="CD126">
            <v>26.7</v>
          </cell>
          <cell r="CE126">
            <v>23</v>
          </cell>
          <cell r="CF126">
            <v>24</v>
          </cell>
        </row>
        <row r="127">
          <cell r="C127" t="str">
            <v>Araçatuba</v>
          </cell>
          <cell r="D127">
            <v>7.7</v>
          </cell>
          <cell r="E127">
            <v>23</v>
          </cell>
          <cell r="F127">
            <v>0.7</v>
          </cell>
          <cell r="G127">
            <v>0</v>
          </cell>
          <cell r="H127">
            <v>1</v>
          </cell>
          <cell r="I127">
            <v>1</v>
          </cell>
          <cell r="J127">
            <v>1</v>
          </cell>
          <cell r="K127">
            <v>1</v>
          </cell>
          <cell r="L127">
            <v>1</v>
          </cell>
          <cell r="M127">
            <v>0.7</v>
          </cell>
          <cell r="N127">
            <v>0.3</v>
          </cell>
          <cell r="O127">
            <v>1</v>
          </cell>
          <cell r="P127">
            <v>1</v>
          </cell>
          <cell r="Q127">
            <v>1</v>
          </cell>
          <cell r="R127">
            <v>1</v>
          </cell>
          <cell r="S127">
            <v>1</v>
          </cell>
          <cell r="T127">
            <v>0</v>
          </cell>
          <cell r="U127">
            <v>0.3</v>
          </cell>
          <cell r="V127">
            <v>1</v>
          </cell>
          <cell r="W127">
            <v>1</v>
          </cell>
          <cell r="X127">
            <v>1</v>
          </cell>
          <cell r="Y127">
            <v>0</v>
          </cell>
          <cell r="Z127">
            <v>1</v>
          </cell>
          <cell r="AA127">
            <v>0.7</v>
          </cell>
          <cell r="AB127">
            <v>0.3</v>
          </cell>
          <cell r="AC127">
            <v>1</v>
          </cell>
          <cell r="AD127">
            <v>1</v>
          </cell>
          <cell r="AE127">
            <v>1</v>
          </cell>
          <cell r="AF127">
            <v>1</v>
          </cell>
          <cell r="AG127">
            <v>1</v>
          </cell>
          <cell r="AH127">
            <v>0.7</v>
          </cell>
          <cell r="AI127">
            <v>0.3</v>
          </cell>
          <cell r="AJ127">
            <v>0</v>
          </cell>
          <cell r="AK127">
            <v>24</v>
          </cell>
          <cell r="AL127">
            <v>23.7</v>
          </cell>
          <cell r="AM127">
            <v>24</v>
          </cell>
          <cell r="AN127">
            <v>23</v>
          </cell>
          <cell r="AO127">
            <v>26</v>
          </cell>
          <cell r="AP127">
            <v>25</v>
          </cell>
          <cell r="AQ127">
            <v>26</v>
          </cell>
          <cell r="AR127">
            <v>27</v>
          </cell>
          <cell r="AS127">
            <v>25</v>
          </cell>
          <cell r="AT127">
            <v>24.3</v>
          </cell>
          <cell r="AU127">
            <v>23.4</v>
          </cell>
          <cell r="AV127">
            <v>25</v>
          </cell>
          <cell r="AW127">
            <v>23.800000000000004</v>
          </cell>
          <cell r="AX127">
            <v>22.7</v>
          </cell>
          <cell r="AY127">
            <v>26.7</v>
          </cell>
          <cell r="AZ127">
            <v>23</v>
          </cell>
          <cell r="BA127">
            <v>26</v>
          </cell>
          <cell r="BB127">
            <v>24.4</v>
          </cell>
          <cell r="BC127">
            <v>26.3</v>
          </cell>
          <cell r="BD127">
            <v>27</v>
          </cell>
          <cell r="BE127">
            <v>24</v>
          </cell>
          <cell r="BF127">
            <v>25</v>
          </cell>
          <cell r="BG127">
            <v>22.4</v>
          </cell>
          <cell r="BH127">
            <v>23</v>
          </cell>
          <cell r="BI127">
            <v>26</v>
          </cell>
          <cell r="BJ127">
            <v>21.5</v>
          </cell>
          <cell r="BK127">
            <v>24.7</v>
          </cell>
          <cell r="BL127">
            <v>25.7</v>
          </cell>
          <cell r="BM127">
            <v>24.7</v>
          </cell>
          <cell r="BN127">
            <v>25</v>
          </cell>
          <cell r="BO127">
            <v>25.7</v>
          </cell>
          <cell r="BP127">
            <v>26.7</v>
          </cell>
          <cell r="BQ127">
            <v>24.6</v>
          </cell>
          <cell r="BR127">
            <v>26.3</v>
          </cell>
          <cell r="BS127">
            <v>23</v>
          </cell>
          <cell r="BT127">
            <v>21.7</v>
          </cell>
          <cell r="BU127">
            <v>26</v>
          </cell>
          <cell r="BV127">
            <v>24</v>
          </cell>
          <cell r="BW127">
            <v>23</v>
          </cell>
          <cell r="BX127">
            <v>23.7</v>
          </cell>
          <cell r="BY127">
            <v>25.7</v>
          </cell>
          <cell r="BZ127">
            <v>22.1</v>
          </cell>
          <cell r="CA127">
            <v>24.7</v>
          </cell>
          <cell r="CB127">
            <v>26</v>
          </cell>
          <cell r="CC127">
            <v>25.7</v>
          </cell>
          <cell r="CD127">
            <v>26.7</v>
          </cell>
          <cell r="CE127">
            <v>23</v>
          </cell>
          <cell r="CF127">
            <v>23</v>
          </cell>
        </row>
        <row r="128">
          <cell r="C128" t="str">
            <v>Regional Leste</v>
          </cell>
          <cell r="D128">
            <v>7.7000000000000011</v>
          </cell>
          <cell r="E128">
            <v>23.566037735849061</v>
          </cell>
          <cell r="F128">
            <v>0.70000000000000007</v>
          </cell>
          <cell r="G128">
            <v>0</v>
          </cell>
          <cell r="H128">
            <v>1</v>
          </cell>
          <cell r="I128">
            <v>1</v>
          </cell>
          <cell r="J128">
            <v>1</v>
          </cell>
          <cell r="K128">
            <v>1</v>
          </cell>
          <cell r="L128">
            <v>1</v>
          </cell>
          <cell r="M128">
            <v>0.70000000000000007</v>
          </cell>
          <cell r="N128">
            <v>0.30000000000000032</v>
          </cell>
          <cell r="O128">
            <v>1</v>
          </cell>
          <cell r="P128">
            <v>1</v>
          </cell>
          <cell r="Q128">
            <v>1</v>
          </cell>
          <cell r="R128">
            <v>1</v>
          </cell>
          <cell r="S128">
            <v>1</v>
          </cell>
          <cell r="T128">
            <v>0</v>
          </cell>
          <cell r="U128">
            <v>0.30000000000000032</v>
          </cell>
          <cell r="V128">
            <v>0.98113207547169812</v>
          </cell>
          <cell r="W128">
            <v>1</v>
          </cell>
          <cell r="X128">
            <v>1</v>
          </cell>
          <cell r="Y128">
            <v>0.64150943396226412</v>
          </cell>
          <cell r="Z128">
            <v>0.98113207547169812</v>
          </cell>
          <cell r="AA128">
            <v>0.68679245283018864</v>
          </cell>
          <cell r="AB128">
            <v>0.30000000000000032</v>
          </cell>
          <cell r="AC128">
            <v>1</v>
          </cell>
          <cell r="AD128">
            <v>1</v>
          </cell>
          <cell r="AE128">
            <v>1</v>
          </cell>
          <cell r="AF128">
            <v>0.98113207547169812</v>
          </cell>
          <cell r="AG128">
            <v>1</v>
          </cell>
          <cell r="AH128">
            <v>0.70000000000000007</v>
          </cell>
          <cell r="AI128">
            <v>0.2943396226415097</v>
          </cell>
          <cell r="AJ128">
            <v>0</v>
          </cell>
          <cell r="AK128">
            <v>24</v>
          </cell>
          <cell r="AL128">
            <v>23.7</v>
          </cell>
          <cell r="AM128">
            <v>24</v>
          </cell>
          <cell r="AN128">
            <v>23</v>
          </cell>
          <cell r="AO128">
            <v>26</v>
          </cell>
          <cell r="AP128">
            <v>25</v>
          </cell>
          <cell r="AQ128">
            <v>26</v>
          </cell>
          <cell r="AR128">
            <v>27</v>
          </cell>
          <cell r="AS128">
            <v>25</v>
          </cell>
          <cell r="AT128">
            <v>24.3</v>
          </cell>
          <cell r="AU128">
            <v>23.4</v>
          </cell>
          <cell r="AV128">
            <v>25</v>
          </cell>
          <cell r="AW128">
            <v>23.800000000000004</v>
          </cell>
          <cell r="AX128">
            <v>22.7</v>
          </cell>
          <cell r="AY128">
            <v>26.7</v>
          </cell>
          <cell r="AZ128">
            <v>23</v>
          </cell>
          <cell r="BA128">
            <v>26</v>
          </cell>
          <cell r="BB128">
            <v>24.4</v>
          </cell>
          <cell r="BC128">
            <v>26.3</v>
          </cell>
          <cell r="BD128">
            <v>27</v>
          </cell>
          <cell r="BE128">
            <v>24</v>
          </cell>
          <cell r="BF128">
            <v>25</v>
          </cell>
          <cell r="BG128">
            <v>22.4</v>
          </cell>
          <cell r="BH128">
            <v>23</v>
          </cell>
          <cell r="BI128">
            <v>25.88636363636364</v>
          </cell>
          <cell r="BJ128">
            <v>21.5</v>
          </cell>
          <cell r="BK128">
            <v>24.593939393939419</v>
          </cell>
          <cell r="BL128">
            <v>25.431818181818212</v>
          </cell>
          <cell r="BM128">
            <v>24.569696969696999</v>
          </cell>
          <cell r="BN128">
            <v>24.696969696969695</v>
          </cell>
          <cell r="BO128">
            <v>26.66060606060606</v>
          </cell>
          <cell r="BP128">
            <v>26.293939393939418</v>
          </cell>
          <cell r="BQ128">
            <v>24.503030303030279</v>
          </cell>
          <cell r="BR128">
            <v>25.784848484848471</v>
          </cell>
          <cell r="BS128">
            <v>23.595454545454544</v>
          </cell>
          <cell r="BT128">
            <v>22.510606060606083</v>
          </cell>
          <cell r="BU128">
            <v>25.854716981132075</v>
          </cell>
          <cell r="BV128">
            <v>24</v>
          </cell>
          <cell r="BW128">
            <v>22.849056603773583</v>
          </cell>
          <cell r="BX128">
            <v>23.567924528301912</v>
          </cell>
          <cell r="BY128">
            <v>25.498113207547192</v>
          </cell>
          <cell r="BZ128">
            <v>21.316981132075476</v>
          </cell>
          <cell r="CA128">
            <v>25.439622641509459</v>
          </cell>
          <cell r="CB128">
            <v>25.690566037735849</v>
          </cell>
          <cell r="CC128">
            <v>25.511320754717005</v>
          </cell>
          <cell r="CD128">
            <v>26.166037735849077</v>
          </cell>
          <cell r="CE128">
            <v>23.566037735849058</v>
          </cell>
          <cell r="CF128">
            <v>23.673584905660377</v>
          </cell>
        </row>
        <row r="129">
          <cell r="C129" t="str">
            <v>Grupo Leste Maiores</v>
          </cell>
          <cell r="D129">
            <v>7.7000000000000011</v>
          </cell>
          <cell r="E129">
            <v>23.566037735849061</v>
          </cell>
          <cell r="F129">
            <v>0.70000000000000007</v>
          </cell>
          <cell r="G129">
            <v>0</v>
          </cell>
          <cell r="H129">
            <v>1</v>
          </cell>
          <cell r="I129">
            <v>1</v>
          </cell>
          <cell r="J129">
            <v>1</v>
          </cell>
          <cell r="K129">
            <v>1</v>
          </cell>
          <cell r="L129">
            <v>1</v>
          </cell>
          <cell r="M129">
            <v>0.70000000000000007</v>
          </cell>
          <cell r="N129">
            <v>0.30000000000000032</v>
          </cell>
          <cell r="O129">
            <v>1</v>
          </cell>
          <cell r="P129">
            <v>1</v>
          </cell>
          <cell r="Q129">
            <v>1</v>
          </cell>
          <cell r="R129">
            <v>1</v>
          </cell>
          <cell r="S129">
            <v>1</v>
          </cell>
          <cell r="T129">
            <v>0</v>
          </cell>
          <cell r="U129">
            <v>0.30000000000000032</v>
          </cell>
          <cell r="V129">
            <v>0.98113207547169812</v>
          </cell>
          <cell r="W129">
            <v>1</v>
          </cell>
          <cell r="X129">
            <v>1</v>
          </cell>
          <cell r="Y129">
            <v>0.64150943396226412</v>
          </cell>
          <cell r="Z129">
            <v>0.98113207547169812</v>
          </cell>
          <cell r="AA129">
            <v>0.68679245283018864</v>
          </cell>
          <cell r="AB129">
            <v>0.30000000000000032</v>
          </cell>
          <cell r="AC129">
            <v>1</v>
          </cell>
          <cell r="AD129">
            <v>1</v>
          </cell>
          <cell r="AE129">
            <v>1</v>
          </cell>
          <cell r="AF129">
            <v>0.98113207547169812</v>
          </cell>
          <cell r="AG129">
            <v>1</v>
          </cell>
          <cell r="AH129">
            <v>0.70000000000000007</v>
          </cell>
          <cell r="AI129">
            <v>0.2943396226415097</v>
          </cell>
          <cell r="AJ129">
            <v>0</v>
          </cell>
          <cell r="AK129">
            <v>24</v>
          </cell>
          <cell r="AL129">
            <v>23.7</v>
          </cell>
          <cell r="AM129">
            <v>24</v>
          </cell>
          <cell r="AN129">
            <v>23</v>
          </cell>
          <cell r="AO129">
            <v>26</v>
          </cell>
          <cell r="AP129">
            <v>25</v>
          </cell>
          <cell r="AQ129">
            <v>26</v>
          </cell>
          <cell r="AR129">
            <v>27</v>
          </cell>
          <cell r="AS129">
            <v>25</v>
          </cell>
          <cell r="AT129">
            <v>24.3</v>
          </cell>
          <cell r="AU129">
            <v>23.4</v>
          </cell>
          <cell r="AV129">
            <v>25</v>
          </cell>
          <cell r="AW129">
            <v>23.800000000000004</v>
          </cell>
          <cell r="AX129">
            <v>22.7</v>
          </cell>
          <cell r="AY129">
            <v>26.7</v>
          </cell>
          <cell r="AZ129">
            <v>23</v>
          </cell>
          <cell r="BA129">
            <v>26</v>
          </cell>
          <cell r="BB129">
            <v>24.4</v>
          </cell>
          <cell r="BC129">
            <v>26.3</v>
          </cell>
          <cell r="BD129">
            <v>27</v>
          </cell>
          <cell r="BE129">
            <v>24</v>
          </cell>
          <cell r="BF129">
            <v>25</v>
          </cell>
          <cell r="BG129">
            <v>22.4</v>
          </cell>
          <cell r="BH129">
            <v>23</v>
          </cell>
          <cell r="BI129">
            <v>25.88636363636364</v>
          </cell>
          <cell r="BJ129">
            <v>21.5</v>
          </cell>
          <cell r="BK129">
            <v>24.593939393939419</v>
          </cell>
          <cell r="BL129">
            <v>25.431818181818212</v>
          </cell>
          <cell r="BM129">
            <v>24.569696969696999</v>
          </cell>
          <cell r="BN129">
            <v>24.696969696969695</v>
          </cell>
          <cell r="BO129">
            <v>26.66060606060606</v>
          </cell>
          <cell r="BP129">
            <v>26.293939393939418</v>
          </cell>
          <cell r="BQ129">
            <v>24.503030303030279</v>
          </cell>
          <cell r="BR129">
            <v>25.784848484848471</v>
          </cell>
          <cell r="BS129">
            <v>23.595454545454544</v>
          </cell>
          <cell r="BT129">
            <v>22.510606060606083</v>
          </cell>
          <cell r="BU129">
            <v>25.854716981132075</v>
          </cell>
          <cell r="BV129">
            <v>24</v>
          </cell>
          <cell r="BW129">
            <v>22.849056603773583</v>
          </cell>
          <cell r="BX129">
            <v>23.567924528301912</v>
          </cell>
          <cell r="BY129">
            <v>25.498113207547192</v>
          </cell>
          <cell r="BZ129">
            <v>21.316981132075476</v>
          </cell>
          <cell r="CA129">
            <v>25.439622641509459</v>
          </cell>
          <cell r="CB129">
            <v>25.690566037735849</v>
          </cell>
          <cell r="CC129">
            <v>25.511320754717005</v>
          </cell>
          <cell r="CD129">
            <v>26.166037735849077</v>
          </cell>
          <cell r="CE129">
            <v>23.566037735849058</v>
          </cell>
          <cell r="CF129">
            <v>23.673584905660377</v>
          </cell>
        </row>
        <row r="130">
          <cell r="C130" t="str">
            <v>Grupo Leste Interior</v>
          </cell>
          <cell r="D130">
            <v>7.7000000000000011</v>
          </cell>
          <cell r="E130">
            <v>23.566037735849061</v>
          </cell>
          <cell r="F130">
            <v>0.70000000000000007</v>
          </cell>
          <cell r="G130">
            <v>0</v>
          </cell>
          <cell r="H130">
            <v>1</v>
          </cell>
          <cell r="I130">
            <v>1</v>
          </cell>
          <cell r="J130">
            <v>1</v>
          </cell>
          <cell r="K130">
            <v>1</v>
          </cell>
          <cell r="L130">
            <v>1</v>
          </cell>
          <cell r="M130">
            <v>0.70000000000000007</v>
          </cell>
          <cell r="N130">
            <v>0.30000000000000032</v>
          </cell>
          <cell r="O130">
            <v>1</v>
          </cell>
          <cell r="P130">
            <v>1</v>
          </cell>
          <cell r="Q130">
            <v>1</v>
          </cell>
          <cell r="R130">
            <v>1</v>
          </cell>
          <cell r="S130">
            <v>1</v>
          </cell>
          <cell r="T130">
            <v>0</v>
          </cell>
          <cell r="U130">
            <v>0.30000000000000032</v>
          </cell>
          <cell r="V130">
            <v>0.98113207547169812</v>
          </cell>
          <cell r="W130">
            <v>1</v>
          </cell>
          <cell r="X130">
            <v>1</v>
          </cell>
          <cell r="Y130">
            <v>0.64150943396226412</v>
          </cell>
          <cell r="Z130">
            <v>0.98113207547169812</v>
          </cell>
          <cell r="AA130">
            <v>0.68679245283018864</v>
          </cell>
          <cell r="AB130">
            <v>0.30000000000000032</v>
          </cell>
          <cell r="AC130">
            <v>1</v>
          </cell>
          <cell r="AD130">
            <v>1</v>
          </cell>
          <cell r="AE130">
            <v>1</v>
          </cell>
          <cell r="AF130">
            <v>0.98113207547169812</v>
          </cell>
          <cell r="AG130">
            <v>1</v>
          </cell>
          <cell r="AH130">
            <v>0.70000000000000007</v>
          </cell>
          <cell r="AI130">
            <v>0.2943396226415097</v>
          </cell>
          <cell r="AJ130">
            <v>0</v>
          </cell>
          <cell r="AK130">
            <v>24</v>
          </cell>
          <cell r="AL130">
            <v>23.7</v>
          </cell>
          <cell r="AM130">
            <v>24</v>
          </cell>
          <cell r="AN130">
            <v>23</v>
          </cell>
          <cell r="AO130">
            <v>26</v>
          </cell>
          <cell r="AP130">
            <v>25</v>
          </cell>
          <cell r="AQ130">
            <v>26</v>
          </cell>
          <cell r="AR130">
            <v>27</v>
          </cell>
          <cell r="AS130">
            <v>25</v>
          </cell>
          <cell r="AT130">
            <v>24.3</v>
          </cell>
          <cell r="AU130">
            <v>23.4</v>
          </cell>
          <cell r="AV130">
            <v>25</v>
          </cell>
          <cell r="AW130">
            <v>23.800000000000004</v>
          </cell>
          <cell r="AX130">
            <v>22.7</v>
          </cell>
          <cell r="AY130">
            <v>26.7</v>
          </cell>
          <cell r="AZ130">
            <v>23</v>
          </cell>
          <cell r="BA130">
            <v>26</v>
          </cell>
          <cell r="BB130">
            <v>24.4</v>
          </cell>
          <cell r="BC130">
            <v>26.3</v>
          </cell>
          <cell r="BD130">
            <v>27</v>
          </cell>
          <cell r="BE130">
            <v>24</v>
          </cell>
          <cell r="BF130">
            <v>25</v>
          </cell>
          <cell r="BG130">
            <v>22.4</v>
          </cell>
          <cell r="BH130">
            <v>23</v>
          </cell>
          <cell r="BI130">
            <v>25.88636363636364</v>
          </cell>
          <cell r="BJ130">
            <v>21.5</v>
          </cell>
          <cell r="BK130">
            <v>24.593939393939419</v>
          </cell>
          <cell r="BL130">
            <v>25.431818181818212</v>
          </cell>
          <cell r="BM130">
            <v>24.569696969696999</v>
          </cell>
          <cell r="BN130">
            <v>24.696969696969695</v>
          </cell>
          <cell r="BO130">
            <v>26.66060606060606</v>
          </cell>
          <cell r="BP130">
            <v>26.293939393939418</v>
          </cell>
          <cell r="BQ130">
            <v>24.503030303030279</v>
          </cell>
          <cell r="BR130">
            <v>25.784848484848471</v>
          </cell>
          <cell r="BS130">
            <v>23.595454545454544</v>
          </cell>
          <cell r="BT130">
            <v>22.510606060606083</v>
          </cell>
          <cell r="BU130">
            <v>25.854716981132075</v>
          </cell>
          <cell r="BV130">
            <v>24</v>
          </cell>
          <cell r="BW130">
            <v>22.849056603773583</v>
          </cell>
          <cell r="BX130">
            <v>23.567924528301912</v>
          </cell>
          <cell r="BY130">
            <v>25.498113207547192</v>
          </cell>
          <cell r="BZ130">
            <v>21.316981132075476</v>
          </cell>
          <cell r="CA130">
            <v>25.439622641509459</v>
          </cell>
          <cell r="CB130">
            <v>25.690566037735849</v>
          </cell>
          <cell r="CC130">
            <v>25.511320754717005</v>
          </cell>
          <cell r="CD130">
            <v>26.166037735849077</v>
          </cell>
          <cell r="CE130">
            <v>23.566037735849058</v>
          </cell>
          <cell r="CF130">
            <v>23.673584905660377</v>
          </cell>
        </row>
        <row r="131">
          <cell r="C131" t="str">
            <v>Grupo Leste Novas Cidades</v>
          </cell>
          <cell r="D131">
            <v>7.7000000000000011</v>
          </cell>
          <cell r="E131">
            <v>23.566037735849061</v>
          </cell>
          <cell r="F131">
            <v>0.70000000000000007</v>
          </cell>
          <cell r="G131">
            <v>0</v>
          </cell>
          <cell r="H131">
            <v>1</v>
          </cell>
          <cell r="I131">
            <v>1</v>
          </cell>
          <cell r="J131">
            <v>1</v>
          </cell>
          <cell r="K131">
            <v>1</v>
          </cell>
          <cell r="L131">
            <v>1</v>
          </cell>
          <cell r="M131">
            <v>0.70000000000000007</v>
          </cell>
          <cell r="N131">
            <v>0.30000000000000032</v>
          </cell>
          <cell r="O131">
            <v>1</v>
          </cell>
          <cell r="P131">
            <v>1</v>
          </cell>
          <cell r="Q131">
            <v>1</v>
          </cell>
          <cell r="R131">
            <v>1</v>
          </cell>
          <cell r="S131">
            <v>1</v>
          </cell>
          <cell r="T131">
            <v>0</v>
          </cell>
          <cell r="U131">
            <v>0.30000000000000032</v>
          </cell>
          <cell r="V131">
            <v>0.98113207547169812</v>
          </cell>
          <cell r="W131">
            <v>1</v>
          </cell>
          <cell r="X131">
            <v>1</v>
          </cell>
          <cell r="Y131">
            <v>0.64150943396226412</v>
          </cell>
          <cell r="Z131">
            <v>0.98113207547169812</v>
          </cell>
          <cell r="AA131">
            <v>0.68679245283018864</v>
          </cell>
          <cell r="AB131">
            <v>0.30000000000000032</v>
          </cell>
          <cell r="AC131">
            <v>1</v>
          </cell>
          <cell r="AD131">
            <v>1</v>
          </cell>
          <cell r="AE131">
            <v>1</v>
          </cell>
          <cell r="AF131">
            <v>0.98113207547169812</v>
          </cell>
          <cell r="AG131">
            <v>1</v>
          </cell>
          <cell r="AH131">
            <v>0.70000000000000007</v>
          </cell>
          <cell r="AI131">
            <v>0.2943396226415097</v>
          </cell>
          <cell r="AJ131">
            <v>0</v>
          </cell>
          <cell r="AK131">
            <v>24</v>
          </cell>
          <cell r="AL131">
            <v>23.7</v>
          </cell>
          <cell r="AM131">
            <v>24</v>
          </cell>
          <cell r="AN131">
            <v>23</v>
          </cell>
          <cell r="AO131">
            <v>26</v>
          </cell>
          <cell r="AP131">
            <v>25</v>
          </cell>
          <cell r="AQ131">
            <v>26</v>
          </cell>
          <cell r="AR131">
            <v>27</v>
          </cell>
          <cell r="AS131">
            <v>25</v>
          </cell>
          <cell r="AT131">
            <v>24.3</v>
          </cell>
          <cell r="AU131">
            <v>23.4</v>
          </cell>
          <cell r="AV131">
            <v>25</v>
          </cell>
          <cell r="AW131">
            <v>23.800000000000004</v>
          </cell>
          <cell r="AX131">
            <v>22.7</v>
          </cell>
          <cell r="AY131">
            <v>26.7</v>
          </cell>
          <cell r="AZ131">
            <v>23</v>
          </cell>
          <cell r="BA131">
            <v>26</v>
          </cell>
          <cell r="BB131">
            <v>24.4</v>
          </cell>
          <cell r="BC131">
            <v>26.3</v>
          </cell>
          <cell r="BD131">
            <v>27</v>
          </cell>
          <cell r="BE131">
            <v>24</v>
          </cell>
          <cell r="BF131">
            <v>25</v>
          </cell>
          <cell r="BG131">
            <v>22.4</v>
          </cell>
          <cell r="BH131">
            <v>23</v>
          </cell>
          <cell r="BI131">
            <v>25.88636363636364</v>
          </cell>
          <cell r="BJ131">
            <v>21.5</v>
          </cell>
          <cell r="BK131">
            <v>24.593939393939419</v>
          </cell>
          <cell r="BL131">
            <v>25.431818181818212</v>
          </cell>
          <cell r="BM131">
            <v>24.569696969696999</v>
          </cell>
          <cell r="BN131">
            <v>24.696969696969695</v>
          </cell>
          <cell r="BO131">
            <v>26.66060606060606</v>
          </cell>
          <cell r="BP131">
            <v>26.293939393939418</v>
          </cell>
          <cell r="BQ131">
            <v>24.503030303030279</v>
          </cell>
          <cell r="BR131">
            <v>25.784848484848471</v>
          </cell>
          <cell r="BS131">
            <v>23.595454545454544</v>
          </cell>
          <cell r="BT131">
            <v>22.510606060606083</v>
          </cell>
          <cell r="BU131">
            <v>25.854716981132075</v>
          </cell>
          <cell r="BV131">
            <v>24</v>
          </cell>
          <cell r="BW131">
            <v>22.849056603773583</v>
          </cell>
          <cell r="BX131">
            <v>23.567924528301912</v>
          </cell>
          <cell r="BY131">
            <v>25.498113207547192</v>
          </cell>
          <cell r="BZ131">
            <v>21.316981132075476</v>
          </cell>
          <cell r="CA131">
            <v>25.439622641509459</v>
          </cell>
          <cell r="CB131">
            <v>25.690566037735849</v>
          </cell>
          <cell r="CC131">
            <v>25.511320754717005</v>
          </cell>
          <cell r="CD131">
            <v>26.166037735849077</v>
          </cell>
          <cell r="CE131">
            <v>23.566037735849058</v>
          </cell>
          <cell r="CF131">
            <v>23.673584905660377</v>
          </cell>
        </row>
        <row r="132">
          <cell r="C132" t="str">
            <v>Rio de Janeiro</v>
          </cell>
          <cell r="D132">
            <v>7.7</v>
          </cell>
          <cell r="E132">
            <v>23</v>
          </cell>
          <cell r="F132">
            <v>0.7</v>
          </cell>
          <cell r="G132">
            <v>0</v>
          </cell>
          <cell r="H132">
            <v>1</v>
          </cell>
          <cell r="I132">
            <v>1</v>
          </cell>
          <cell r="J132">
            <v>1</v>
          </cell>
          <cell r="K132">
            <v>1</v>
          </cell>
          <cell r="L132">
            <v>1</v>
          </cell>
          <cell r="M132">
            <v>0.7</v>
          </cell>
          <cell r="N132">
            <v>0.3</v>
          </cell>
          <cell r="O132">
            <v>1</v>
          </cell>
          <cell r="P132">
            <v>1</v>
          </cell>
          <cell r="Q132">
            <v>1</v>
          </cell>
          <cell r="R132">
            <v>1</v>
          </cell>
          <cell r="S132">
            <v>1</v>
          </cell>
          <cell r="T132">
            <v>0</v>
          </cell>
          <cell r="U132">
            <v>0.3</v>
          </cell>
          <cell r="V132">
            <v>1</v>
          </cell>
          <cell r="W132">
            <v>1</v>
          </cell>
          <cell r="X132">
            <v>1</v>
          </cell>
          <cell r="Y132">
            <v>0</v>
          </cell>
          <cell r="Z132">
            <v>1</v>
          </cell>
          <cell r="AA132">
            <v>0.7</v>
          </cell>
          <cell r="AB132">
            <v>0.3</v>
          </cell>
          <cell r="AC132">
            <v>1</v>
          </cell>
          <cell r="AD132">
            <v>1</v>
          </cell>
          <cell r="AE132">
            <v>1</v>
          </cell>
          <cell r="AF132">
            <v>1</v>
          </cell>
          <cell r="AG132">
            <v>1</v>
          </cell>
          <cell r="AH132">
            <v>0.7</v>
          </cell>
          <cell r="AI132">
            <v>0.3</v>
          </cell>
          <cell r="AJ132">
            <v>0</v>
          </cell>
          <cell r="AK132">
            <v>24</v>
          </cell>
          <cell r="AL132">
            <v>23.7</v>
          </cell>
          <cell r="AM132">
            <v>24</v>
          </cell>
          <cell r="AN132">
            <v>23</v>
          </cell>
          <cell r="AO132">
            <v>26</v>
          </cell>
          <cell r="AP132">
            <v>25</v>
          </cell>
          <cell r="AQ132">
            <v>26</v>
          </cell>
          <cell r="AR132">
            <v>27</v>
          </cell>
          <cell r="AS132">
            <v>25</v>
          </cell>
          <cell r="AT132">
            <v>24.3</v>
          </cell>
          <cell r="AU132">
            <v>23.4</v>
          </cell>
          <cell r="AV132">
            <v>25</v>
          </cell>
          <cell r="AW132">
            <v>23.800000000000004</v>
          </cell>
          <cell r="AX132">
            <v>22.7</v>
          </cell>
          <cell r="AY132">
            <v>26.7</v>
          </cell>
          <cell r="AZ132">
            <v>23</v>
          </cell>
          <cell r="BA132">
            <v>26</v>
          </cell>
          <cell r="BB132">
            <v>24.4</v>
          </cell>
          <cell r="BC132">
            <v>26.3</v>
          </cell>
          <cell r="BD132">
            <v>27</v>
          </cell>
          <cell r="BE132">
            <v>24</v>
          </cell>
          <cell r="BF132">
            <v>25</v>
          </cell>
          <cell r="BG132">
            <v>22.4</v>
          </cell>
          <cell r="BH132">
            <v>23</v>
          </cell>
          <cell r="BI132">
            <v>25.7</v>
          </cell>
          <cell r="BJ132">
            <v>21.5</v>
          </cell>
          <cell r="BK132">
            <v>24.7</v>
          </cell>
          <cell r="BL132">
            <v>24.4</v>
          </cell>
          <cell r="BM132">
            <v>24.7</v>
          </cell>
          <cell r="BN132">
            <v>25</v>
          </cell>
          <cell r="BO132">
            <v>25</v>
          </cell>
          <cell r="BP132">
            <v>26.7</v>
          </cell>
          <cell r="BQ132">
            <v>24.6</v>
          </cell>
          <cell r="BR132">
            <v>26.3</v>
          </cell>
          <cell r="BS132">
            <v>23</v>
          </cell>
          <cell r="BT132">
            <v>22.7</v>
          </cell>
          <cell r="BU132">
            <v>25</v>
          </cell>
          <cell r="BV132">
            <v>24</v>
          </cell>
          <cell r="BW132">
            <v>23</v>
          </cell>
          <cell r="BX132">
            <v>23.7</v>
          </cell>
          <cell r="BY132">
            <v>25.7</v>
          </cell>
          <cell r="BZ132">
            <v>19.5</v>
          </cell>
          <cell r="CA132">
            <v>25.7</v>
          </cell>
          <cell r="CB132">
            <v>26</v>
          </cell>
          <cell r="CC132">
            <v>25.7</v>
          </cell>
          <cell r="CD132">
            <v>25.7</v>
          </cell>
          <cell r="CE132">
            <v>23</v>
          </cell>
          <cell r="CF132">
            <v>24</v>
          </cell>
        </row>
        <row r="133">
          <cell r="C133" t="str">
            <v>RJO - Centro</v>
          </cell>
          <cell r="D133">
            <v>7.7</v>
          </cell>
          <cell r="E133">
            <v>23</v>
          </cell>
          <cell r="F133">
            <v>0.7</v>
          </cell>
          <cell r="G133">
            <v>0</v>
          </cell>
          <cell r="H133">
            <v>1</v>
          </cell>
          <cell r="I133">
            <v>1</v>
          </cell>
          <cell r="J133">
            <v>1</v>
          </cell>
          <cell r="K133">
            <v>1</v>
          </cell>
          <cell r="L133">
            <v>1</v>
          </cell>
          <cell r="M133">
            <v>0.7</v>
          </cell>
          <cell r="N133">
            <v>0.3</v>
          </cell>
          <cell r="O133">
            <v>1</v>
          </cell>
          <cell r="P133">
            <v>1</v>
          </cell>
          <cell r="Q133">
            <v>1</v>
          </cell>
          <cell r="R133">
            <v>1</v>
          </cell>
          <cell r="S133">
            <v>1</v>
          </cell>
          <cell r="T133">
            <v>0</v>
          </cell>
          <cell r="U133">
            <v>0.3</v>
          </cell>
          <cell r="V133">
            <v>1</v>
          </cell>
          <cell r="W133">
            <v>1</v>
          </cell>
          <cell r="X133">
            <v>1</v>
          </cell>
          <cell r="Y133">
            <v>0</v>
          </cell>
          <cell r="Z133">
            <v>1</v>
          </cell>
          <cell r="AA133">
            <v>0.7</v>
          </cell>
          <cell r="AB133">
            <v>0.3</v>
          </cell>
          <cell r="AC133">
            <v>1</v>
          </cell>
          <cell r="AD133">
            <v>1</v>
          </cell>
          <cell r="AE133">
            <v>1</v>
          </cell>
          <cell r="AF133">
            <v>1</v>
          </cell>
          <cell r="AG133">
            <v>1</v>
          </cell>
          <cell r="AH133">
            <v>0.7</v>
          </cell>
          <cell r="AI133">
            <v>0.3</v>
          </cell>
          <cell r="AJ133">
            <v>0</v>
          </cell>
          <cell r="AK133">
            <v>25.3</v>
          </cell>
          <cell r="AL133">
            <v>24</v>
          </cell>
          <cell r="AM133">
            <v>25</v>
          </cell>
          <cell r="AN133">
            <v>23.7</v>
          </cell>
          <cell r="AO133">
            <v>26</v>
          </cell>
          <cell r="AP133">
            <v>25</v>
          </cell>
          <cell r="AQ133">
            <v>25.7</v>
          </cell>
          <cell r="AR133">
            <v>26</v>
          </cell>
          <cell r="AS133">
            <v>25</v>
          </cell>
          <cell r="AT133">
            <v>25</v>
          </cell>
          <cell r="AU133">
            <v>23.7</v>
          </cell>
          <cell r="AV133">
            <v>22.7</v>
          </cell>
          <cell r="AW133">
            <v>24.6</v>
          </cell>
          <cell r="AX133">
            <v>22.7</v>
          </cell>
          <cell r="AY133">
            <v>26.7</v>
          </cell>
          <cell r="AZ133">
            <v>23</v>
          </cell>
          <cell r="BA133">
            <v>26</v>
          </cell>
          <cell r="BB133">
            <v>24.4</v>
          </cell>
          <cell r="BC133">
            <v>26.3</v>
          </cell>
          <cell r="BD133">
            <v>26</v>
          </cell>
          <cell r="BE133">
            <v>24</v>
          </cell>
          <cell r="BF133">
            <v>26</v>
          </cell>
          <cell r="BG133">
            <v>22.4</v>
          </cell>
          <cell r="BH133">
            <v>22.3</v>
          </cell>
          <cell r="BI133">
            <v>25.7</v>
          </cell>
          <cell r="BJ133">
            <v>21.5</v>
          </cell>
          <cell r="BK133">
            <v>24.7</v>
          </cell>
          <cell r="BL133">
            <v>24.4</v>
          </cell>
          <cell r="BM133">
            <v>24.7</v>
          </cell>
          <cell r="BN133">
            <v>25</v>
          </cell>
          <cell r="BO133">
            <v>25</v>
          </cell>
          <cell r="BP133">
            <v>26.7</v>
          </cell>
          <cell r="BQ133">
            <v>24.6</v>
          </cell>
          <cell r="BR133">
            <v>26.3</v>
          </cell>
          <cell r="BS133">
            <v>23</v>
          </cell>
          <cell r="BT133">
            <v>22.7</v>
          </cell>
          <cell r="BU133">
            <v>25</v>
          </cell>
          <cell r="BV133">
            <v>24</v>
          </cell>
          <cell r="BW133">
            <v>23</v>
          </cell>
          <cell r="BX133">
            <v>23.7</v>
          </cell>
          <cell r="BY133">
            <v>25.7</v>
          </cell>
          <cell r="BZ133">
            <v>19.5</v>
          </cell>
          <cell r="CA133">
            <v>25.7</v>
          </cell>
          <cell r="CB133">
            <v>26</v>
          </cell>
          <cell r="CC133">
            <v>25.7</v>
          </cell>
          <cell r="CD133">
            <v>25.7</v>
          </cell>
          <cell r="CE133">
            <v>23</v>
          </cell>
          <cell r="CF133">
            <v>24</v>
          </cell>
        </row>
        <row r="134">
          <cell r="C134" t="str">
            <v>RJO - Norte</v>
          </cell>
          <cell r="D134">
            <v>7.7</v>
          </cell>
          <cell r="E134">
            <v>23</v>
          </cell>
          <cell r="F134">
            <v>0.7</v>
          </cell>
          <cell r="G134">
            <v>0</v>
          </cell>
          <cell r="H134">
            <v>1</v>
          </cell>
          <cell r="I134">
            <v>1</v>
          </cell>
          <cell r="J134">
            <v>1</v>
          </cell>
          <cell r="K134">
            <v>1</v>
          </cell>
          <cell r="L134">
            <v>1</v>
          </cell>
          <cell r="M134">
            <v>0.7</v>
          </cell>
          <cell r="N134">
            <v>0.3</v>
          </cell>
          <cell r="O134">
            <v>1</v>
          </cell>
          <cell r="P134">
            <v>1</v>
          </cell>
          <cell r="Q134">
            <v>1</v>
          </cell>
          <cell r="R134">
            <v>1</v>
          </cell>
          <cell r="S134">
            <v>1</v>
          </cell>
          <cell r="T134">
            <v>0</v>
          </cell>
          <cell r="U134">
            <v>0.3</v>
          </cell>
          <cell r="V134">
            <v>1</v>
          </cell>
          <cell r="W134">
            <v>1</v>
          </cell>
          <cell r="X134">
            <v>1</v>
          </cell>
          <cell r="Y134">
            <v>0</v>
          </cell>
          <cell r="Z134">
            <v>1</v>
          </cell>
          <cell r="AA134">
            <v>0.7</v>
          </cell>
          <cell r="AB134">
            <v>0.3</v>
          </cell>
          <cell r="AC134">
            <v>1</v>
          </cell>
          <cell r="AD134">
            <v>1</v>
          </cell>
          <cell r="AE134">
            <v>1</v>
          </cell>
          <cell r="AF134">
            <v>1</v>
          </cell>
          <cell r="AG134">
            <v>1</v>
          </cell>
          <cell r="AH134">
            <v>0.7</v>
          </cell>
          <cell r="AI134">
            <v>0.3</v>
          </cell>
          <cell r="AJ134">
            <v>0</v>
          </cell>
          <cell r="AK134">
            <v>25.3</v>
          </cell>
          <cell r="AL134">
            <v>24</v>
          </cell>
          <cell r="AM134">
            <v>25</v>
          </cell>
          <cell r="AN134">
            <v>23.7</v>
          </cell>
          <cell r="AO134">
            <v>26</v>
          </cell>
          <cell r="AP134">
            <v>25</v>
          </cell>
          <cell r="AQ134">
            <v>25.7</v>
          </cell>
          <cell r="AR134">
            <v>26</v>
          </cell>
          <cell r="AS134">
            <v>25</v>
          </cell>
          <cell r="AT134">
            <v>25</v>
          </cell>
          <cell r="AU134">
            <v>23.7</v>
          </cell>
          <cell r="AV134">
            <v>22.7</v>
          </cell>
          <cell r="AW134">
            <v>24.6</v>
          </cell>
          <cell r="AX134">
            <v>22.7</v>
          </cell>
          <cell r="AY134">
            <v>26.7</v>
          </cell>
          <cell r="AZ134">
            <v>23</v>
          </cell>
          <cell r="BA134">
            <v>26</v>
          </cell>
          <cell r="BB134">
            <v>24.4</v>
          </cell>
          <cell r="BC134">
            <v>26.3</v>
          </cell>
          <cell r="BD134">
            <v>26</v>
          </cell>
          <cell r="BE134">
            <v>24</v>
          </cell>
          <cell r="BF134">
            <v>26</v>
          </cell>
          <cell r="BG134">
            <v>22.4</v>
          </cell>
          <cell r="BH134">
            <v>22.3</v>
          </cell>
          <cell r="BI134">
            <v>25.7</v>
          </cell>
          <cell r="BJ134">
            <v>21.5</v>
          </cell>
          <cell r="BK134">
            <v>24.7</v>
          </cell>
          <cell r="BL134">
            <v>24.4</v>
          </cell>
          <cell r="BM134">
            <v>24.7</v>
          </cell>
          <cell r="BN134">
            <v>25</v>
          </cell>
          <cell r="BO134">
            <v>25</v>
          </cell>
          <cell r="BP134">
            <v>26.7</v>
          </cell>
          <cell r="BQ134">
            <v>24.6</v>
          </cell>
          <cell r="BR134">
            <v>26.3</v>
          </cell>
          <cell r="BS134">
            <v>23</v>
          </cell>
          <cell r="BT134">
            <v>22.7</v>
          </cell>
          <cell r="BU134">
            <v>25</v>
          </cell>
          <cell r="BV134">
            <v>24</v>
          </cell>
          <cell r="BW134">
            <v>23</v>
          </cell>
          <cell r="BX134">
            <v>23.7</v>
          </cell>
          <cell r="BY134">
            <v>25.7</v>
          </cell>
          <cell r="BZ134">
            <v>19.5</v>
          </cell>
          <cell r="CA134">
            <v>25.7</v>
          </cell>
          <cell r="CB134">
            <v>26</v>
          </cell>
          <cell r="CC134">
            <v>25.7</v>
          </cell>
          <cell r="CD134">
            <v>25.7</v>
          </cell>
          <cell r="CE134">
            <v>23</v>
          </cell>
          <cell r="CF134">
            <v>24</v>
          </cell>
        </row>
        <row r="135">
          <cell r="C135" t="str">
            <v>RJO - Sul</v>
          </cell>
          <cell r="D135">
            <v>7.7</v>
          </cell>
          <cell r="E135">
            <v>23</v>
          </cell>
          <cell r="F135">
            <v>0.7</v>
          </cell>
          <cell r="G135">
            <v>0</v>
          </cell>
          <cell r="H135">
            <v>1</v>
          </cell>
          <cell r="I135">
            <v>1</v>
          </cell>
          <cell r="J135">
            <v>1</v>
          </cell>
          <cell r="K135">
            <v>1</v>
          </cell>
          <cell r="L135">
            <v>1</v>
          </cell>
          <cell r="M135">
            <v>0.7</v>
          </cell>
          <cell r="N135">
            <v>0.3</v>
          </cell>
          <cell r="O135">
            <v>1</v>
          </cell>
          <cell r="P135">
            <v>1</v>
          </cell>
          <cell r="Q135">
            <v>1</v>
          </cell>
          <cell r="R135">
            <v>1</v>
          </cell>
          <cell r="S135">
            <v>1</v>
          </cell>
          <cell r="T135">
            <v>0</v>
          </cell>
          <cell r="U135">
            <v>0.3</v>
          </cell>
          <cell r="V135">
            <v>1</v>
          </cell>
          <cell r="W135">
            <v>1</v>
          </cell>
          <cell r="X135">
            <v>1</v>
          </cell>
          <cell r="Y135">
            <v>0</v>
          </cell>
          <cell r="Z135">
            <v>1</v>
          </cell>
          <cell r="AA135">
            <v>0.7</v>
          </cell>
          <cell r="AB135">
            <v>0.3</v>
          </cell>
          <cell r="AC135">
            <v>1</v>
          </cell>
          <cell r="AD135">
            <v>1</v>
          </cell>
          <cell r="AE135">
            <v>1</v>
          </cell>
          <cell r="AF135">
            <v>1</v>
          </cell>
          <cell r="AG135">
            <v>1</v>
          </cell>
          <cell r="AH135">
            <v>0.7</v>
          </cell>
          <cell r="AI135">
            <v>0.3</v>
          </cell>
          <cell r="AJ135">
            <v>0</v>
          </cell>
          <cell r="AK135">
            <v>25.3</v>
          </cell>
          <cell r="AL135">
            <v>24</v>
          </cell>
          <cell r="AM135">
            <v>25</v>
          </cell>
          <cell r="AN135">
            <v>23.7</v>
          </cell>
          <cell r="AO135">
            <v>26</v>
          </cell>
          <cell r="AP135">
            <v>25</v>
          </cell>
          <cell r="AQ135">
            <v>25.7</v>
          </cell>
          <cell r="AR135">
            <v>26</v>
          </cell>
          <cell r="AS135">
            <v>25</v>
          </cell>
          <cell r="AT135">
            <v>25</v>
          </cell>
          <cell r="AU135">
            <v>23.7</v>
          </cell>
          <cell r="AV135">
            <v>22.7</v>
          </cell>
          <cell r="AW135">
            <v>24.6</v>
          </cell>
          <cell r="AX135">
            <v>22.7</v>
          </cell>
          <cell r="AY135">
            <v>26.7</v>
          </cell>
          <cell r="AZ135">
            <v>23</v>
          </cell>
          <cell r="BA135">
            <v>26</v>
          </cell>
          <cell r="BB135">
            <v>24.4</v>
          </cell>
          <cell r="BC135">
            <v>26.3</v>
          </cell>
          <cell r="BD135">
            <v>26</v>
          </cell>
          <cell r="BE135">
            <v>24</v>
          </cell>
          <cell r="BF135">
            <v>26</v>
          </cell>
          <cell r="BG135">
            <v>22.4</v>
          </cell>
          <cell r="BH135">
            <v>22.3</v>
          </cell>
          <cell r="BI135">
            <v>25.7</v>
          </cell>
          <cell r="BJ135">
            <v>21.5</v>
          </cell>
          <cell r="BK135">
            <v>24.7</v>
          </cell>
          <cell r="BL135">
            <v>24.4</v>
          </cell>
          <cell r="BM135">
            <v>24.7</v>
          </cell>
          <cell r="BN135">
            <v>25</v>
          </cell>
          <cell r="BO135">
            <v>25</v>
          </cell>
          <cell r="BP135">
            <v>26.7</v>
          </cell>
          <cell r="BQ135">
            <v>24.6</v>
          </cell>
          <cell r="BR135">
            <v>26.3</v>
          </cell>
          <cell r="BS135">
            <v>23</v>
          </cell>
          <cell r="BT135">
            <v>22.7</v>
          </cell>
          <cell r="BU135">
            <v>25</v>
          </cell>
          <cell r="BV135">
            <v>24</v>
          </cell>
          <cell r="BW135">
            <v>23</v>
          </cell>
          <cell r="BX135">
            <v>23.7</v>
          </cell>
          <cell r="BY135">
            <v>25.7</v>
          </cell>
          <cell r="BZ135">
            <v>19.5</v>
          </cell>
          <cell r="CA135">
            <v>25.7</v>
          </cell>
          <cell r="CB135">
            <v>26</v>
          </cell>
          <cell r="CC135">
            <v>25.7</v>
          </cell>
          <cell r="CD135">
            <v>25.7</v>
          </cell>
          <cell r="CE135">
            <v>23</v>
          </cell>
          <cell r="CF135">
            <v>24</v>
          </cell>
        </row>
        <row r="136">
          <cell r="C136" t="str">
            <v>RJO - Não Identificado</v>
          </cell>
          <cell r="D136">
            <v>7.7</v>
          </cell>
          <cell r="E136">
            <v>23</v>
          </cell>
          <cell r="F136">
            <v>0.7</v>
          </cell>
          <cell r="G136">
            <v>0</v>
          </cell>
          <cell r="H136">
            <v>1</v>
          </cell>
          <cell r="I136">
            <v>1</v>
          </cell>
          <cell r="J136">
            <v>1</v>
          </cell>
          <cell r="K136">
            <v>1</v>
          </cell>
          <cell r="L136">
            <v>1</v>
          </cell>
          <cell r="M136">
            <v>0.7</v>
          </cell>
          <cell r="N136">
            <v>0.3</v>
          </cell>
          <cell r="O136">
            <v>1</v>
          </cell>
          <cell r="P136">
            <v>1</v>
          </cell>
          <cell r="Q136">
            <v>1</v>
          </cell>
          <cell r="R136">
            <v>1</v>
          </cell>
          <cell r="S136">
            <v>1</v>
          </cell>
          <cell r="T136">
            <v>0</v>
          </cell>
          <cell r="U136">
            <v>0.3</v>
          </cell>
          <cell r="V136">
            <v>1</v>
          </cell>
          <cell r="W136">
            <v>1</v>
          </cell>
          <cell r="X136">
            <v>1</v>
          </cell>
          <cell r="Y136">
            <v>0</v>
          </cell>
          <cell r="Z136">
            <v>1</v>
          </cell>
          <cell r="AA136">
            <v>0.7</v>
          </cell>
          <cell r="AB136">
            <v>0.3</v>
          </cell>
          <cell r="AC136">
            <v>1</v>
          </cell>
          <cell r="AD136">
            <v>1</v>
          </cell>
          <cell r="AE136">
            <v>1</v>
          </cell>
          <cell r="AF136">
            <v>1</v>
          </cell>
          <cell r="AG136">
            <v>1</v>
          </cell>
          <cell r="AH136">
            <v>0.7</v>
          </cell>
          <cell r="AI136">
            <v>0.3</v>
          </cell>
          <cell r="AJ136">
            <v>0</v>
          </cell>
          <cell r="AK136">
            <v>25.3</v>
          </cell>
          <cell r="AL136">
            <v>24</v>
          </cell>
          <cell r="AM136">
            <v>25</v>
          </cell>
          <cell r="AN136">
            <v>23.7</v>
          </cell>
          <cell r="AO136">
            <v>26</v>
          </cell>
          <cell r="AP136">
            <v>25</v>
          </cell>
          <cell r="AQ136">
            <v>25.7</v>
          </cell>
          <cell r="AR136">
            <v>26</v>
          </cell>
          <cell r="AS136">
            <v>25</v>
          </cell>
          <cell r="AT136">
            <v>25</v>
          </cell>
          <cell r="AU136">
            <v>23.7</v>
          </cell>
          <cell r="AV136">
            <v>22.7</v>
          </cell>
          <cell r="AW136">
            <v>24.6</v>
          </cell>
          <cell r="AX136">
            <v>22.7</v>
          </cell>
          <cell r="AY136">
            <v>26.7</v>
          </cell>
          <cell r="AZ136">
            <v>23</v>
          </cell>
          <cell r="BA136">
            <v>26</v>
          </cell>
          <cell r="BB136">
            <v>24.4</v>
          </cell>
          <cell r="BC136">
            <v>26.3</v>
          </cell>
          <cell r="BD136">
            <v>26</v>
          </cell>
          <cell r="BE136">
            <v>24</v>
          </cell>
          <cell r="BF136">
            <v>26</v>
          </cell>
          <cell r="BG136">
            <v>22.4</v>
          </cell>
          <cell r="BH136">
            <v>22.3</v>
          </cell>
          <cell r="BI136">
            <v>25.7</v>
          </cell>
          <cell r="BJ136">
            <v>21.5</v>
          </cell>
          <cell r="BK136">
            <v>24.7</v>
          </cell>
          <cell r="BL136">
            <v>24.4</v>
          </cell>
          <cell r="BM136">
            <v>24.7</v>
          </cell>
          <cell r="BN136">
            <v>25</v>
          </cell>
          <cell r="BO136">
            <v>25</v>
          </cell>
          <cell r="BP136">
            <v>26.7</v>
          </cell>
          <cell r="BQ136">
            <v>24.6</v>
          </cell>
          <cell r="BR136">
            <v>26.3</v>
          </cell>
          <cell r="BS136">
            <v>23</v>
          </cell>
          <cell r="BT136">
            <v>22.7</v>
          </cell>
          <cell r="BU136">
            <v>25</v>
          </cell>
          <cell r="BV136">
            <v>24</v>
          </cell>
          <cell r="BW136">
            <v>23</v>
          </cell>
          <cell r="BX136">
            <v>23.7</v>
          </cell>
          <cell r="BY136">
            <v>25.7</v>
          </cell>
          <cell r="BZ136">
            <v>19.5</v>
          </cell>
          <cell r="CA136">
            <v>25.7</v>
          </cell>
          <cell r="CB136">
            <v>26</v>
          </cell>
          <cell r="CC136">
            <v>25.7</v>
          </cell>
          <cell r="CD136">
            <v>25.7</v>
          </cell>
          <cell r="CE136">
            <v>23</v>
          </cell>
          <cell r="CF136">
            <v>24</v>
          </cell>
        </row>
        <row r="137">
          <cell r="C137" t="str">
            <v>Cluster Rio Interior</v>
          </cell>
          <cell r="D137">
            <v>7.7</v>
          </cell>
          <cell r="E137">
            <v>22.878571428571426</v>
          </cell>
          <cell r="F137">
            <v>0.7</v>
          </cell>
          <cell r="G137">
            <v>0</v>
          </cell>
          <cell r="H137">
            <v>1</v>
          </cell>
          <cell r="I137">
            <v>1</v>
          </cell>
          <cell r="J137">
            <v>1</v>
          </cell>
          <cell r="K137">
            <v>1</v>
          </cell>
          <cell r="L137">
            <v>1</v>
          </cell>
          <cell r="M137">
            <v>0.7</v>
          </cell>
          <cell r="N137">
            <v>0.29999999999999993</v>
          </cell>
          <cell r="O137">
            <v>1</v>
          </cell>
          <cell r="P137">
            <v>1</v>
          </cell>
          <cell r="Q137">
            <v>1</v>
          </cell>
          <cell r="R137">
            <v>1</v>
          </cell>
          <cell r="S137">
            <v>1</v>
          </cell>
          <cell r="T137">
            <v>0</v>
          </cell>
          <cell r="U137">
            <v>0.29999999999999993</v>
          </cell>
          <cell r="V137">
            <v>1</v>
          </cell>
          <cell r="W137">
            <v>1</v>
          </cell>
          <cell r="X137">
            <v>1</v>
          </cell>
          <cell r="Y137">
            <v>0</v>
          </cell>
          <cell r="Z137">
            <v>1</v>
          </cell>
          <cell r="AA137">
            <v>0.65</v>
          </cell>
          <cell r="AB137">
            <v>0.29999999999999993</v>
          </cell>
          <cell r="AC137">
            <v>1</v>
          </cell>
          <cell r="AD137">
            <v>1</v>
          </cell>
          <cell r="AE137">
            <v>1</v>
          </cell>
          <cell r="AF137">
            <v>0.9285714285714286</v>
          </cell>
          <cell r="AG137">
            <v>1</v>
          </cell>
          <cell r="AH137">
            <v>0.7</v>
          </cell>
          <cell r="AI137">
            <v>0.29999999999999993</v>
          </cell>
          <cell r="AJ137">
            <v>0</v>
          </cell>
          <cell r="AK137">
            <v>25.3</v>
          </cell>
          <cell r="AL137">
            <v>24</v>
          </cell>
          <cell r="AM137">
            <v>25</v>
          </cell>
          <cell r="AN137">
            <v>23.7</v>
          </cell>
          <cell r="AO137">
            <v>26</v>
          </cell>
          <cell r="AP137">
            <v>25</v>
          </cell>
          <cell r="AQ137">
            <v>26</v>
          </cell>
          <cell r="AR137">
            <v>27</v>
          </cell>
          <cell r="AS137">
            <v>25</v>
          </cell>
          <cell r="AT137">
            <v>25</v>
          </cell>
          <cell r="AU137">
            <v>22.7</v>
          </cell>
          <cell r="AV137">
            <v>25</v>
          </cell>
          <cell r="AW137">
            <v>24.6</v>
          </cell>
          <cell r="AX137">
            <v>22.7</v>
          </cell>
          <cell r="AY137">
            <v>26.7</v>
          </cell>
          <cell r="AZ137">
            <v>23</v>
          </cell>
          <cell r="BA137">
            <v>26</v>
          </cell>
          <cell r="BB137">
            <v>24.4</v>
          </cell>
          <cell r="BC137">
            <v>26.3</v>
          </cell>
          <cell r="BD137">
            <v>27</v>
          </cell>
          <cell r="BE137">
            <v>24</v>
          </cell>
          <cell r="BF137">
            <v>26</v>
          </cell>
          <cell r="BG137">
            <v>21.4</v>
          </cell>
          <cell r="BH137">
            <v>23</v>
          </cell>
          <cell r="BI137">
            <v>25.847058823529409</v>
          </cell>
          <cell r="BJ137">
            <v>21.5</v>
          </cell>
          <cell r="BK137">
            <v>24.658823529411759</v>
          </cell>
          <cell r="BL137">
            <v>25.1235294117647</v>
          </cell>
          <cell r="BM137">
            <v>24.6235294117647</v>
          </cell>
          <cell r="BN137">
            <v>24.629411764705882</v>
          </cell>
          <cell r="BO137">
            <v>26.841176470588238</v>
          </cell>
          <cell r="BP137">
            <v>26.364705882352933</v>
          </cell>
          <cell r="BQ137">
            <v>24.56470588235295</v>
          </cell>
          <cell r="BR137">
            <v>24.982352941176469</v>
          </cell>
          <cell r="BS137">
            <v>23.176470588235293</v>
          </cell>
          <cell r="BT137">
            <v>22.594117647058816</v>
          </cell>
          <cell r="BU137">
            <v>25.785714285714285</v>
          </cell>
          <cell r="BV137">
            <v>24</v>
          </cell>
          <cell r="BW137">
            <v>23</v>
          </cell>
          <cell r="BX137">
            <v>23.485714285714277</v>
          </cell>
          <cell r="BY137">
            <v>25.699999999999992</v>
          </cell>
          <cell r="BZ137">
            <v>21.957142857142859</v>
          </cell>
          <cell r="CA137">
            <v>25.55714285714285</v>
          </cell>
          <cell r="CB137">
            <v>25.785714285714285</v>
          </cell>
          <cell r="CC137">
            <v>25.55714285714285</v>
          </cell>
          <cell r="CD137">
            <v>25.628571428571423</v>
          </cell>
          <cell r="CE137">
            <v>22.87857142857143</v>
          </cell>
          <cell r="CF137">
            <v>23.857142857142858</v>
          </cell>
        </row>
        <row r="138">
          <cell r="C138" t="str">
            <v>SubCluster Baixada Fluminense</v>
          </cell>
          <cell r="D138">
            <v>7.7</v>
          </cell>
          <cell r="E138">
            <v>22.833333333333332</v>
          </cell>
          <cell r="F138">
            <v>0.70000000000000007</v>
          </cell>
          <cell r="G138">
            <v>0</v>
          </cell>
          <cell r="H138">
            <v>1</v>
          </cell>
          <cell r="I138">
            <v>1</v>
          </cell>
          <cell r="J138">
            <v>1</v>
          </cell>
          <cell r="K138">
            <v>1</v>
          </cell>
          <cell r="L138">
            <v>1</v>
          </cell>
          <cell r="M138">
            <v>0.70000000000000007</v>
          </cell>
          <cell r="N138">
            <v>0.3</v>
          </cell>
          <cell r="O138">
            <v>1</v>
          </cell>
          <cell r="P138">
            <v>1</v>
          </cell>
          <cell r="Q138">
            <v>1</v>
          </cell>
          <cell r="R138">
            <v>1</v>
          </cell>
          <cell r="S138">
            <v>1</v>
          </cell>
          <cell r="T138">
            <v>0</v>
          </cell>
          <cell r="U138">
            <v>0.3</v>
          </cell>
          <cell r="V138">
            <v>1</v>
          </cell>
          <cell r="W138">
            <v>1</v>
          </cell>
          <cell r="X138">
            <v>1</v>
          </cell>
          <cell r="Y138">
            <v>0</v>
          </cell>
          <cell r="Z138">
            <v>1</v>
          </cell>
          <cell r="AA138">
            <v>0.70000000000000007</v>
          </cell>
          <cell r="AB138">
            <v>0.3</v>
          </cell>
          <cell r="AC138">
            <v>1</v>
          </cell>
          <cell r="AD138">
            <v>1</v>
          </cell>
          <cell r="AE138">
            <v>1</v>
          </cell>
          <cell r="AF138">
            <v>0.83333333333333337</v>
          </cell>
          <cell r="AG138">
            <v>1</v>
          </cell>
          <cell r="AH138">
            <v>0.70000000000000007</v>
          </cell>
          <cell r="AI138">
            <v>0.3</v>
          </cell>
          <cell r="AJ138">
            <v>0</v>
          </cell>
          <cell r="AK138">
            <v>25.3</v>
          </cell>
          <cell r="AL138">
            <v>24</v>
          </cell>
          <cell r="AM138">
            <v>25</v>
          </cell>
          <cell r="AN138">
            <v>23.7</v>
          </cell>
          <cell r="AO138">
            <v>26</v>
          </cell>
          <cell r="AP138">
            <v>25</v>
          </cell>
          <cell r="AQ138">
            <v>26</v>
          </cell>
          <cell r="AR138">
            <v>27</v>
          </cell>
          <cell r="AS138">
            <v>25</v>
          </cell>
          <cell r="AT138">
            <v>25</v>
          </cell>
          <cell r="AU138">
            <v>22.7</v>
          </cell>
          <cell r="AV138">
            <v>25</v>
          </cell>
          <cell r="AW138">
            <v>24.6</v>
          </cell>
          <cell r="AX138">
            <v>22.7</v>
          </cell>
          <cell r="AY138">
            <v>26.7</v>
          </cell>
          <cell r="AZ138">
            <v>23</v>
          </cell>
          <cell r="BA138">
            <v>26</v>
          </cell>
          <cell r="BB138">
            <v>24.4</v>
          </cell>
          <cell r="BC138">
            <v>26.3</v>
          </cell>
          <cell r="BD138">
            <v>27</v>
          </cell>
          <cell r="BE138">
            <v>24</v>
          </cell>
          <cell r="BF138">
            <v>26</v>
          </cell>
          <cell r="BG138">
            <v>21.4</v>
          </cell>
          <cell r="BH138">
            <v>23</v>
          </cell>
          <cell r="BI138">
            <v>25.783333333333331</v>
          </cell>
          <cell r="BJ138">
            <v>21.5</v>
          </cell>
          <cell r="BK138">
            <v>24.7</v>
          </cell>
          <cell r="BL138">
            <v>25.099999999999998</v>
          </cell>
          <cell r="BM138">
            <v>24.7</v>
          </cell>
          <cell r="BN138">
            <v>24.616666666666664</v>
          </cell>
          <cell r="BO138">
            <v>27</v>
          </cell>
          <cell r="BP138">
            <v>26.266666666666666</v>
          </cell>
          <cell r="BQ138">
            <v>24.599999999999998</v>
          </cell>
          <cell r="BR138">
            <v>25</v>
          </cell>
          <cell r="BS138">
            <v>22.833333333333332</v>
          </cell>
          <cell r="BT138">
            <v>22.549999999999997</v>
          </cell>
          <cell r="BU138">
            <v>25.833333333333332</v>
          </cell>
          <cell r="BV138">
            <v>24</v>
          </cell>
          <cell r="BW138">
            <v>23</v>
          </cell>
          <cell r="BX138">
            <v>23.533333333333331</v>
          </cell>
          <cell r="BY138">
            <v>25.7</v>
          </cell>
          <cell r="BZ138">
            <v>22.099999999999998</v>
          </cell>
          <cell r="CA138">
            <v>25.7</v>
          </cell>
          <cell r="CB138">
            <v>25.666666666666668</v>
          </cell>
          <cell r="CC138">
            <v>25.7</v>
          </cell>
          <cell r="CD138">
            <v>25.7</v>
          </cell>
          <cell r="CE138">
            <v>22.833333333333332</v>
          </cell>
          <cell r="CF138">
            <v>24</v>
          </cell>
        </row>
        <row r="139">
          <cell r="C139" t="str">
            <v>Nova Iguacu</v>
          </cell>
          <cell r="D139">
            <v>7.7</v>
          </cell>
          <cell r="E139">
            <v>23</v>
          </cell>
          <cell r="F139">
            <v>0.7</v>
          </cell>
          <cell r="G139">
            <v>0</v>
          </cell>
          <cell r="H139">
            <v>1</v>
          </cell>
          <cell r="I139">
            <v>1</v>
          </cell>
          <cell r="J139">
            <v>1</v>
          </cell>
          <cell r="K139">
            <v>1</v>
          </cell>
          <cell r="L139">
            <v>1</v>
          </cell>
          <cell r="M139">
            <v>0.7</v>
          </cell>
          <cell r="N139">
            <v>0.3</v>
          </cell>
          <cell r="O139">
            <v>1</v>
          </cell>
          <cell r="P139">
            <v>1</v>
          </cell>
          <cell r="Q139">
            <v>1</v>
          </cell>
          <cell r="R139">
            <v>1</v>
          </cell>
          <cell r="S139">
            <v>1</v>
          </cell>
          <cell r="T139">
            <v>0</v>
          </cell>
          <cell r="U139">
            <v>0.3</v>
          </cell>
          <cell r="V139">
            <v>1</v>
          </cell>
          <cell r="W139">
            <v>1</v>
          </cell>
          <cell r="X139">
            <v>1</v>
          </cell>
          <cell r="Y139">
            <v>0</v>
          </cell>
          <cell r="Z139">
            <v>1</v>
          </cell>
          <cell r="AA139">
            <v>0.7</v>
          </cell>
          <cell r="AB139">
            <v>0.3</v>
          </cell>
          <cell r="AC139">
            <v>1</v>
          </cell>
          <cell r="AD139">
            <v>1</v>
          </cell>
          <cell r="AE139">
            <v>1</v>
          </cell>
          <cell r="AF139">
            <v>1</v>
          </cell>
          <cell r="AG139">
            <v>1</v>
          </cell>
          <cell r="AH139">
            <v>0.7</v>
          </cell>
          <cell r="AI139">
            <v>0.3</v>
          </cell>
          <cell r="AJ139">
            <v>0</v>
          </cell>
          <cell r="AK139">
            <v>25.3</v>
          </cell>
          <cell r="AL139">
            <v>24</v>
          </cell>
          <cell r="AM139">
            <v>25</v>
          </cell>
          <cell r="AN139">
            <v>23.7</v>
          </cell>
          <cell r="AO139">
            <v>26</v>
          </cell>
          <cell r="AP139">
            <v>25</v>
          </cell>
          <cell r="AQ139">
            <v>26</v>
          </cell>
          <cell r="AR139">
            <v>27</v>
          </cell>
          <cell r="AS139">
            <v>25</v>
          </cell>
          <cell r="AT139">
            <v>25</v>
          </cell>
          <cell r="AU139">
            <v>22.7</v>
          </cell>
          <cell r="AV139">
            <v>25</v>
          </cell>
          <cell r="AW139">
            <v>24.6</v>
          </cell>
          <cell r="AX139">
            <v>22.7</v>
          </cell>
          <cell r="AY139">
            <v>26.7</v>
          </cell>
          <cell r="AZ139">
            <v>23</v>
          </cell>
          <cell r="BA139">
            <v>26</v>
          </cell>
          <cell r="BB139">
            <v>24.4</v>
          </cell>
          <cell r="BC139">
            <v>26.3</v>
          </cell>
          <cell r="BD139">
            <v>27</v>
          </cell>
          <cell r="BE139">
            <v>24</v>
          </cell>
          <cell r="BF139">
            <v>26</v>
          </cell>
          <cell r="BG139">
            <v>21.4</v>
          </cell>
          <cell r="BH139">
            <v>23</v>
          </cell>
          <cell r="BI139">
            <v>24.7</v>
          </cell>
          <cell r="BJ139">
            <v>21.5</v>
          </cell>
          <cell r="BK139">
            <v>24.7</v>
          </cell>
          <cell r="BL139">
            <v>24.4</v>
          </cell>
          <cell r="BM139">
            <v>24.7</v>
          </cell>
          <cell r="BN139">
            <v>25</v>
          </cell>
          <cell r="BO139">
            <v>27</v>
          </cell>
          <cell r="BP139">
            <v>26.7</v>
          </cell>
          <cell r="BQ139">
            <v>24.6</v>
          </cell>
          <cell r="BR139">
            <v>25</v>
          </cell>
          <cell r="BS139">
            <v>23</v>
          </cell>
          <cell r="BT139">
            <v>22.4</v>
          </cell>
          <cell r="BU139">
            <v>25</v>
          </cell>
          <cell r="BV139">
            <v>24</v>
          </cell>
          <cell r="BW139">
            <v>23</v>
          </cell>
          <cell r="BX139">
            <v>23.7</v>
          </cell>
          <cell r="BY139">
            <v>25.7</v>
          </cell>
          <cell r="BZ139">
            <v>22.1</v>
          </cell>
          <cell r="CA139">
            <v>25.7</v>
          </cell>
          <cell r="CB139">
            <v>26</v>
          </cell>
          <cell r="CC139">
            <v>25.7</v>
          </cell>
          <cell r="CD139">
            <v>25.7</v>
          </cell>
          <cell r="CE139">
            <v>23</v>
          </cell>
          <cell r="CF139">
            <v>24</v>
          </cell>
        </row>
        <row r="140">
          <cell r="C140" t="str">
            <v>Mesquita</v>
          </cell>
          <cell r="D140">
            <v>7.7</v>
          </cell>
          <cell r="E140">
            <v>22</v>
          </cell>
          <cell r="F140">
            <v>0.7</v>
          </cell>
          <cell r="G140">
            <v>0</v>
          </cell>
          <cell r="H140">
            <v>1</v>
          </cell>
          <cell r="I140">
            <v>1</v>
          </cell>
          <cell r="J140">
            <v>1</v>
          </cell>
          <cell r="K140">
            <v>1</v>
          </cell>
          <cell r="L140">
            <v>1</v>
          </cell>
          <cell r="M140">
            <v>0.7</v>
          </cell>
          <cell r="N140">
            <v>0.3</v>
          </cell>
          <cell r="O140">
            <v>1</v>
          </cell>
          <cell r="P140">
            <v>1</v>
          </cell>
          <cell r="Q140">
            <v>1</v>
          </cell>
          <cell r="R140">
            <v>1</v>
          </cell>
          <cell r="S140">
            <v>1</v>
          </cell>
          <cell r="T140">
            <v>0</v>
          </cell>
          <cell r="U140">
            <v>0.3</v>
          </cell>
          <cell r="V140">
            <v>1</v>
          </cell>
          <cell r="W140">
            <v>1</v>
          </cell>
          <cell r="X140">
            <v>1</v>
          </cell>
          <cell r="Y140">
            <v>0</v>
          </cell>
          <cell r="Z140">
            <v>1</v>
          </cell>
          <cell r="AA140">
            <v>0.7</v>
          </cell>
          <cell r="AB140">
            <v>0.3</v>
          </cell>
          <cell r="AC140">
            <v>1</v>
          </cell>
          <cell r="AD140">
            <v>1</v>
          </cell>
          <cell r="AE140">
            <v>1</v>
          </cell>
          <cell r="AF140">
            <v>0</v>
          </cell>
          <cell r="AG140">
            <v>1</v>
          </cell>
          <cell r="AH140">
            <v>0.7</v>
          </cell>
          <cell r="AI140">
            <v>0.3</v>
          </cell>
          <cell r="AJ140">
            <v>0</v>
          </cell>
          <cell r="AK140">
            <v>25.3</v>
          </cell>
          <cell r="AL140">
            <v>24</v>
          </cell>
          <cell r="AM140">
            <v>25</v>
          </cell>
          <cell r="AN140">
            <v>23.7</v>
          </cell>
          <cell r="AO140">
            <v>26</v>
          </cell>
          <cell r="AP140">
            <v>25</v>
          </cell>
          <cell r="AQ140">
            <v>26</v>
          </cell>
          <cell r="AR140">
            <v>27</v>
          </cell>
          <cell r="AS140">
            <v>25</v>
          </cell>
          <cell r="AT140">
            <v>25</v>
          </cell>
          <cell r="AU140">
            <v>22.7</v>
          </cell>
          <cell r="AV140">
            <v>25</v>
          </cell>
          <cell r="AW140">
            <v>24.6</v>
          </cell>
          <cell r="AX140">
            <v>22.7</v>
          </cell>
          <cell r="AY140">
            <v>26.7</v>
          </cell>
          <cell r="AZ140">
            <v>23</v>
          </cell>
          <cell r="BA140">
            <v>26</v>
          </cell>
          <cell r="BB140">
            <v>24.4</v>
          </cell>
          <cell r="BC140">
            <v>26.3</v>
          </cell>
          <cell r="BD140">
            <v>27</v>
          </cell>
          <cell r="BE140">
            <v>24</v>
          </cell>
          <cell r="BF140">
            <v>26</v>
          </cell>
          <cell r="BG140">
            <v>21.4</v>
          </cell>
          <cell r="BH140">
            <v>23</v>
          </cell>
          <cell r="BI140">
            <v>26</v>
          </cell>
          <cell r="BJ140">
            <v>21.5</v>
          </cell>
          <cell r="BK140">
            <v>24.7</v>
          </cell>
          <cell r="BL140">
            <v>25.7</v>
          </cell>
          <cell r="BM140">
            <v>24.7</v>
          </cell>
          <cell r="BN140">
            <v>25</v>
          </cell>
          <cell r="BO140">
            <v>27</v>
          </cell>
          <cell r="BP140">
            <v>26.7</v>
          </cell>
          <cell r="BQ140">
            <v>24.6</v>
          </cell>
          <cell r="BR140">
            <v>25</v>
          </cell>
          <cell r="BS140">
            <v>22</v>
          </cell>
          <cell r="BT140">
            <v>22.7</v>
          </cell>
          <cell r="BU140">
            <v>26</v>
          </cell>
          <cell r="BV140">
            <v>24</v>
          </cell>
          <cell r="BW140">
            <v>23</v>
          </cell>
          <cell r="BX140">
            <v>23.7</v>
          </cell>
          <cell r="BY140">
            <v>25.7</v>
          </cell>
          <cell r="BZ140">
            <v>22.1</v>
          </cell>
          <cell r="CA140">
            <v>25.7</v>
          </cell>
          <cell r="CB140">
            <v>26</v>
          </cell>
          <cell r="CC140">
            <v>25.7</v>
          </cell>
          <cell r="CD140">
            <v>25.7</v>
          </cell>
          <cell r="CE140">
            <v>22</v>
          </cell>
          <cell r="CF140">
            <v>24</v>
          </cell>
        </row>
        <row r="141">
          <cell r="C141" t="str">
            <v>Duque de Caxias</v>
          </cell>
          <cell r="D141">
            <v>7.7</v>
          </cell>
          <cell r="E141">
            <v>23</v>
          </cell>
          <cell r="F141">
            <v>0.7</v>
          </cell>
          <cell r="G141">
            <v>0</v>
          </cell>
          <cell r="H141">
            <v>1</v>
          </cell>
          <cell r="I141">
            <v>1</v>
          </cell>
          <cell r="J141">
            <v>1</v>
          </cell>
          <cell r="K141">
            <v>1</v>
          </cell>
          <cell r="L141">
            <v>1</v>
          </cell>
          <cell r="M141">
            <v>0.7</v>
          </cell>
          <cell r="N141">
            <v>0.3</v>
          </cell>
          <cell r="O141">
            <v>1</v>
          </cell>
          <cell r="P141">
            <v>1</v>
          </cell>
          <cell r="Q141">
            <v>1</v>
          </cell>
          <cell r="R141">
            <v>1</v>
          </cell>
          <cell r="S141">
            <v>1</v>
          </cell>
          <cell r="T141">
            <v>0</v>
          </cell>
          <cell r="U141">
            <v>0.3</v>
          </cell>
          <cell r="V141">
            <v>1</v>
          </cell>
          <cell r="W141">
            <v>1</v>
          </cell>
          <cell r="X141">
            <v>1</v>
          </cell>
          <cell r="Y141">
            <v>0</v>
          </cell>
          <cell r="Z141">
            <v>1</v>
          </cell>
          <cell r="AA141">
            <v>0.7</v>
          </cell>
          <cell r="AB141">
            <v>0.3</v>
          </cell>
          <cell r="AC141">
            <v>1</v>
          </cell>
          <cell r="AD141">
            <v>1</v>
          </cell>
          <cell r="AE141">
            <v>1</v>
          </cell>
          <cell r="AF141">
            <v>1</v>
          </cell>
          <cell r="AG141">
            <v>1</v>
          </cell>
          <cell r="AH141">
            <v>0.7</v>
          </cell>
          <cell r="AI141">
            <v>0.3</v>
          </cell>
          <cell r="AJ141">
            <v>0</v>
          </cell>
          <cell r="AK141">
            <v>25.3</v>
          </cell>
          <cell r="AL141">
            <v>24</v>
          </cell>
          <cell r="AM141">
            <v>25</v>
          </cell>
          <cell r="AN141">
            <v>23.7</v>
          </cell>
          <cell r="AO141">
            <v>26</v>
          </cell>
          <cell r="AP141">
            <v>25</v>
          </cell>
          <cell r="AQ141">
            <v>26</v>
          </cell>
          <cell r="AR141">
            <v>27</v>
          </cell>
          <cell r="AS141">
            <v>25</v>
          </cell>
          <cell r="AT141">
            <v>25</v>
          </cell>
          <cell r="AU141">
            <v>22.7</v>
          </cell>
          <cell r="AV141">
            <v>25</v>
          </cell>
          <cell r="AW141">
            <v>24.6</v>
          </cell>
          <cell r="AX141">
            <v>22.7</v>
          </cell>
          <cell r="AY141">
            <v>26.7</v>
          </cell>
          <cell r="AZ141">
            <v>23</v>
          </cell>
          <cell r="BA141">
            <v>26</v>
          </cell>
          <cell r="BB141">
            <v>24.4</v>
          </cell>
          <cell r="BC141">
            <v>26.3</v>
          </cell>
          <cell r="BD141">
            <v>27</v>
          </cell>
          <cell r="BE141">
            <v>24</v>
          </cell>
          <cell r="BF141">
            <v>26</v>
          </cell>
          <cell r="BG141">
            <v>21.4</v>
          </cell>
          <cell r="BH141">
            <v>23</v>
          </cell>
          <cell r="BI141">
            <v>26</v>
          </cell>
          <cell r="BJ141">
            <v>21.5</v>
          </cell>
          <cell r="BK141">
            <v>24.7</v>
          </cell>
          <cell r="BL141">
            <v>25.7</v>
          </cell>
          <cell r="BM141">
            <v>24.7</v>
          </cell>
          <cell r="BN141">
            <v>23.7</v>
          </cell>
          <cell r="BO141">
            <v>27</v>
          </cell>
          <cell r="BP141">
            <v>26.4</v>
          </cell>
          <cell r="BQ141">
            <v>24.6</v>
          </cell>
          <cell r="BR141">
            <v>25</v>
          </cell>
          <cell r="BS141">
            <v>23</v>
          </cell>
          <cell r="BT141">
            <v>22.7</v>
          </cell>
          <cell r="BU141">
            <v>26</v>
          </cell>
          <cell r="BV141">
            <v>24</v>
          </cell>
          <cell r="BW141">
            <v>23</v>
          </cell>
          <cell r="BX141">
            <v>23.7</v>
          </cell>
          <cell r="BY141">
            <v>25.7</v>
          </cell>
          <cell r="BZ141">
            <v>22.1</v>
          </cell>
          <cell r="CA141">
            <v>25.7</v>
          </cell>
          <cell r="CB141">
            <v>26</v>
          </cell>
          <cell r="CC141">
            <v>25.7</v>
          </cell>
          <cell r="CD141">
            <v>25.7</v>
          </cell>
          <cell r="CE141">
            <v>23</v>
          </cell>
          <cell r="CF141">
            <v>24</v>
          </cell>
        </row>
        <row r="142">
          <cell r="C142" t="str">
            <v>Belford Roxo</v>
          </cell>
          <cell r="D142">
            <v>7.7</v>
          </cell>
          <cell r="E142">
            <v>23</v>
          </cell>
          <cell r="F142">
            <v>0.7</v>
          </cell>
          <cell r="G142">
            <v>0</v>
          </cell>
          <cell r="H142">
            <v>1</v>
          </cell>
          <cell r="I142">
            <v>1</v>
          </cell>
          <cell r="J142">
            <v>1</v>
          </cell>
          <cell r="K142">
            <v>1</v>
          </cell>
          <cell r="L142">
            <v>1</v>
          </cell>
          <cell r="M142">
            <v>0.7</v>
          </cell>
          <cell r="N142">
            <v>0.3</v>
          </cell>
          <cell r="O142">
            <v>1</v>
          </cell>
          <cell r="P142">
            <v>1</v>
          </cell>
          <cell r="Q142">
            <v>1</v>
          </cell>
          <cell r="R142">
            <v>1</v>
          </cell>
          <cell r="S142">
            <v>1</v>
          </cell>
          <cell r="T142">
            <v>0</v>
          </cell>
          <cell r="U142">
            <v>0.3</v>
          </cell>
          <cell r="V142">
            <v>1</v>
          </cell>
          <cell r="W142">
            <v>1</v>
          </cell>
          <cell r="X142">
            <v>1</v>
          </cell>
          <cell r="Y142">
            <v>0</v>
          </cell>
          <cell r="Z142">
            <v>1</v>
          </cell>
          <cell r="AA142">
            <v>0.7</v>
          </cell>
          <cell r="AB142">
            <v>0.3</v>
          </cell>
          <cell r="AC142">
            <v>1</v>
          </cell>
          <cell r="AD142">
            <v>1</v>
          </cell>
          <cell r="AE142">
            <v>1</v>
          </cell>
          <cell r="AF142">
            <v>1</v>
          </cell>
          <cell r="AG142">
            <v>1</v>
          </cell>
          <cell r="AH142">
            <v>0.7</v>
          </cell>
          <cell r="AI142">
            <v>0.3</v>
          </cell>
          <cell r="AJ142">
            <v>0</v>
          </cell>
          <cell r="AK142">
            <v>25.3</v>
          </cell>
          <cell r="AL142">
            <v>24</v>
          </cell>
          <cell r="AM142">
            <v>25</v>
          </cell>
          <cell r="AN142">
            <v>23.7</v>
          </cell>
          <cell r="AO142">
            <v>26</v>
          </cell>
          <cell r="AP142">
            <v>25</v>
          </cell>
          <cell r="AQ142">
            <v>26</v>
          </cell>
          <cell r="AR142">
            <v>27</v>
          </cell>
          <cell r="AS142">
            <v>25</v>
          </cell>
          <cell r="AT142">
            <v>25</v>
          </cell>
          <cell r="AU142">
            <v>22.7</v>
          </cell>
          <cell r="AV142">
            <v>25</v>
          </cell>
          <cell r="AW142">
            <v>24.6</v>
          </cell>
          <cell r="AX142">
            <v>22.7</v>
          </cell>
          <cell r="AY142">
            <v>26.7</v>
          </cell>
          <cell r="AZ142">
            <v>23</v>
          </cell>
          <cell r="BA142">
            <v>26</v>
          </cell>
          <cell r="BB142">
            <v>24.4</v>
          </cell>
          <cell r="BC142">
            <v>26.3</v>
          </cell>
          <cell r="BD142">
            <v>27</v>
          </cell>
          <cell r="BE142">
            <v>24</v>
          </cell>
          <cell r="BF142">
            <v>26</v>
          </cell>
          <cell r="BG142">
            <v>21.4</v>
          </cell>
          <cell r="BH142">
            <v>23</v>
          </cell>
          <cell r="BI142">
            <v>26</v>
          </cell>
          <cell r="BJ142">
            <v>21.5</v>
          </cell>
          <cell r="BK142">
            <v>24.7</v>
          </cell>
          <cell r="BL142">
            <v>23.4</v>
          </cell>
          <cell r="BM142">
            <v>24.7</v>
          </cell>
          <cell r="BN142">
            <v>25</v>
          </cell>
          <cell r="BO142">
            <v>27</v>
          </cell>
          <cell r="BP142">
            <v>26.7</v>
          </cell>
          <cell r="BQ142">
            <v>24.6</v>
          </cell>
          <cell r="BR142">
            <v>25</v>
          </cell>
          <cell r="BS142">
            <v>23</v>
          </cell>
          <cell r="BT142">
            <v>22.4</v>
          </cell>
          <cell r="BU142">
            <v>26</v>
          </cell>
          <cell r="BV142">
            <v>24</v>
          </cell>
          <cell r="BW142">
            <v>23</v>
          </cell>
          <cell r="BX142">
            <v>22.7</v>
          </cell>
          <cell r="BY142">
            <v>25.7</v>
          </cell>
          <cell r="BZ142">
            <v>22.1</v>
          </cell>
          <cell r="CA142">
            <v>25.7</v>
          </cell>
          <cell r="CB142">
            <v>26</v>
          </cell>
          <cell r="CC142">
            <v>25.7</v>
          </cell>
          <cell r="CD142">
            <v>25.7</v>
          </cell>
          <cell r="CE142">
            <v>23</v>
          </cell>
          <cell r="CF142">
            <v>24</v>
          </cell>
        </row>
        <row r="143">
          <cell r="C143" t="str">
            <v>Nilópolis</v>
          </cell>
          <cell r="D143">
            <v>7.7</v>
          </cell>
          <cell r="E143">
            <v>23</v>
          </cell>
          <cell r="F143">
            <v>0.7</v>
          </cell>
          <cell r="G143">
            <v>0</v>
          </cell>
          <cell r="H143">
            <v>1</v>
          </cell>
          <cell r="I143">
            <v>1</v>
          </cell>
          <cell r="J143">
            <v>1</v>
          </cell>
          <cell r="K143">
            <v>1</v>
          </cell>
          <cell r="L143">
            <v>1</v>
          </cell>
          <cell r="M143">
            <v>0.7</v>
          </cell>
          <cell r="N143">
            <v>0.3</v>
          </cell>
          <cell r="O143">
            <v>1</v>
          </cell>
          <cell r="P143">
            <v>1</v>
          </cell>
          <cell r="Q143">
            <v>1</v>
          </cell>
          <cell r="R143">
            <v>1</v>
          </cell>
          <cell r="S143">
            <v>1</v>
          </cell>
          <cell r="T143">
            <v>0</v>
          </cell>
          <cell r="U143">
            <v>0.3</v>
          </cell>
          <cell r="V143">
            <v>1</v>
          </cell>
          <cell r="W143">
            <v>1</v>
          </cell>
          <cell r="X143">
            <v>1</v>
          </cell>
          <cell r="Y143">
            <v>0</v>
          </cell>
          <cell r="Z143">
            <v>1</v>
          </cell>
          <cell r="AA143">
            <v>0.7</v>
          </cell>
          <cell r="AB143">
            <v>0.3</v>
          </cell>
          <cell r="AC143">
            <v>1</v>
          </cell>
          <cell r="AD143">
            <v>1</v>
          </cell>
          <cell r="AE143">
            <v>1</v>
          </cell>
          <cell r="AF143">
            <v>1</v>
          </cell>
          <cell r="AG143">
            <v>1</v>
          </cell>
          <cell r="AH143">
            <v>0.7</v>
          </cell>
          <cell r="AI143">
            <v>0.3</v>
          </cell>
          <cell r="AJ143">
            <v>0</v>
          </cell>
          <cell r="AK143">
            <v>25.3</v>
          </cell>
          <cell r="AL143">
            <v>24</v>
          </cell>
          <cell r="AM143">
            <v>25</v>
          </cell>
          <cell r="AN143">
            <v>23.7</v>
          </cell>
          <cell r="AO143">
            <v>26</v>
          </cell>
          <cell r="AP143">
            <v>25</v>
          </cell>
          <cell r="AQ143">
            <v>26</v>
          </cell>
          <cell r="AR143">
            <v>27</v>
          </cell>
          <cell r="AS143">
            <v>25</v>
          </cell>
          <cell r="AT143">
            <v>25</v>
          </cell>
          <cell r="AU143">
            <v>22.7</v>
          </cell>
          <cell r="AV143">
            <v>25</v>
          </cell>
          <cell r="AW143">
            <v>24.6</v>
          </cell>
          <cell r="AX143">
            <v>22.7</v>
          </cell>
          <cell r="AY143">
            <v>26.7</v>
          </cell>
          <cell r="AZ143">
            <v>23</v>
          </cell>
          <cell r="BA143">
            <v>26</v>
          </cell>
          <cell r="BB143">
            <v>24.4</v>
          </cell>
          <cell r="BC143">
            <v>26.3</v>
          </cell>
          <cell r="BD143">
            <v>27</v>
          </cell>
          <cell r="BE143">
            <v>24</v>
          </cell>
          <cell r="BF143">
            <v>26</v>
          </cell>
          <cell r="BG143">
            <v>21.4</v>
          </cell>
          <cell r="BH143">
            <v>23</v>
          </cell>
          <cell r="BI143">
            <v>26</v>
          </cell>
          <cell r="BJ143">
            <v>21.5</v>
          </cell>
          <cell r="BK143">
            <v>24.7</v>
          </cell>
          <cell r="BL143">
            <v>25.7</v>
          </cell>
          <cell r="BM143">
            <v>24.7</v>
          </cell>
          <cell r="BN143">
            <v>25</v>
          </cell>
          <cell r="BO143">
            <v>27</v>
          </cell>
          <cell r="BP143">
            <v>25.7</v>
          </cell>
          <cell r="BQ143">
            <v>24.6</v>
          </cell>
          <cell r="BR143">
            <v>25</v>
          </cell>
          <cell r="BS143">
            <v>23</v>
          </cell>
          <cell r="BT143">
            <v>22.4</v>
          </cell>
          <cell r="BU143">
            <v>26</v>
          </cell>
          <cell r="BV143">
            <v>24</v>
          </cell>
          <cell r="BW143">
            <v>23</v>
          </cell>
          <cell r="BX143">
            <v>23.7</v>
          </cell>
          <cell r="BY143">
            <v>25.7</v>
          </cell>
          <cell r="BZ143">
            <v>22.1</v>
          </cell>
          <cell r="CA143">
            <v>25.7</v>
          </cell>
          <cell r="CB143">
            <v>25</v>
          </cell>
          <cell r="CC143">
            <v>25.7</v>
          </cell>
          <cell r="CD143">
            <v>25.7</v>
          </cell>
          <cell r="CE143">
            <v>23</v>
          </cell>
          <cell r="CF143">
            <v>24</v>
          </cell>
        </row>
        <row r="144">
          <cell r="C144" t="str">
            <v>São João de Meriti</v>
          </cell>
          <cell r="D144">
            <v>7.7</v>
          </cell>
          <cell r="E144">
            <v>23</v>
          </cell>
          <cell r="F144">
            <v>0.7</v>
          </cell>
          <cell r="G144">
            <v>0</v>
          </cell>
          <cell r="H144">
            <v>1</v>
          </cell>
          <cell r="I144">
            <v>1</v>
          </cell>
          <cell r="J144">
            <v>1</v>
          </cell>
          <cell r="K144">
            <v>1</v>
          </cell>
          <cell r="L144">
            <v>1</v>
          </cell>
          <cell r="M144">
            <v>0.7</v>
          </cell>
          <cell r="N144">
            <v>0.3</v>
          </cell>
          <cell r="O144">
            <v>1</v>
          </cell>
          <cell r="P144">
            <v>1</v>
          </cell>
          <cell r="Q144">
            <v>1</v>
          </cell>
          <cell r="R144">
            <v>1</v>
          </cell>
          <cell r="S144">
            <v>1</v>
          </cell>
          <cell r="T144">
            <v>0</v>
          </cell>
          <cell r="U144">
            <v>0.3</v>
          </cell>
          <cell r="V144">
            <v>1</v>
          </cell>
          <cell r="W144">
            <v>1</v>
          </cell>
          <cell r="X144">
            <v>1</v>
          </cell>
          <cell r="Y144">
            <v>0</v>
          </cell>
          <cell r="Z144">
            <v>1</v>
          </cell>
          <cell r="AA144">
            <v>0.7</v>
          </cell>
          <cell r="AB144">
            <v>0.3</v>
          </cell>
          <cell r="AC144">
            <v>1</v>
          </cell>
          <cell r="AD144">
            <v>1</v>
          </cell>
          <cell r="AE144">
            <v>1</v>
          </cell>
          <cell r="AF144">
            <v>1</v>
          </cell>
          <cell r="AG144">
            <v>1</v>
          </cell>
          <cell r="AH144">
            <v>0.7</v>
          </cell>
          <cell r="AI144">
            <v>0.3</v>
          </cell>
          <cell r="AJ144">
            <v>0</v>
          </cell>
          <cell r="AK144">
            <v>25.3</v>
          </cell>
          <cell r="AL144">
            <v>24</v>
          </cell>
          <cell r="AM144">
            <v>25</v>
          </cell>
          <cell r="AN144">
            <v>23.7</v>
          </cell>
          <cell r="AO144">
            <v>26</v>
          </cell>
          <cell r="AP144">
            <v>25</v>
          </cell>
          <cell r="AQ144">
            <v>26</v>
          </cell>
          <cell r="AR144">
            <v>27</v>
          </cell>
          <cell r="AS144">
            <v>25</v>
          </cell>
          <cell r="AT144">
            <v>25</v>
          </cell>
          <cell r="AU144">
            <v>22.7</v>
          </cell>
          <cell r="AV144">
            <v>25</v>
          </cell>
          <cell r="AW144">
            <v>24.6</v>
          </cell>
          <cell r="AX144">
            <v>22.7</v>
          </cell>
          <cell r="AY144">
            <v>26.7</v>
          </cell>
          <cell r="AZ144">
            <v>23</v>
          </cell>
          <cell r="BA144">
            <v>26</v>
          </cell>
          <cell r="BB144">
            <v>24.4</v>
          </cell>
          <cell r="BC144">
            <v>26.3</v>
          </cell>
          <cell r="BD144">
            <v>27</v>
          </cell>
          <cell r="BE144">
            <v>24</v>
          </cell>
          <cell r="BF144">
            <v>26</v>
          </cell>
          <cell r="BG144">
            <v>21.4</v>
          </cell>
          <cell r="BH144">
            <v>23</v>
          </cell>
          <cell r="BI144">
            <v>26</v>
          </cell>
          <cell r="BJ144">
            <v>21.5</v>
          </cell>
          <cell r="BK144">
            <v>24.7</v>
          </cell>
          <cell r="BL144">
            <v>25.7</v>
          </cell>
          <cell r="BM144">
            <v>24.7</v>
          </cell>
          <cell r="BN144">
            <v>24</v>
          </cell>
          <cell r="BO144">
            <v>27</v>
          </cell>
          <cell r="BP144">
            <v>25.4</v>
          </cell>
          <cell r="BQ144">
            <v>24.6</v>
          </cell>
          <cell r="BR144">
            <v>25</v>
          </cell>
          <cell r="BS144">
            <v>23</v>
          </cell>
          <cell r="BT144">
            <v>22.7</v>
          </cell>
          <cell r="BU144">
            <v>26</v>
          </cell>
          <cell r="BV144">
            <v>24</v>
          </cell>
          <cell r="BW144">
            <v>23</v>
          </cell>
          <cell r="BX144">
            <v>23.7</v>
          </cell>
          <cell r="BY144">
            <v>25.7</v>
          </cell>
          <cell r="BZ144">
            <v>22.1</v>
          </cell>
          <cell r="CA144">
            <v>25.7</v>
          </cell>
          <cell r="CB144">
            <v>25</v>
          </cell>
          <cell r="CC144">
            <v>25.7</v>
          </cell>
          <cell r="CD144">
            <v>25.7</v>
          </cell>
          <cell r="CE144">
            <v>23</v>
          </cell>
          <cell r="CF144">
            <v>24</v>
          </cell>
        </row>
        <row r="145">
          <cell r="C145" t="str">
            <v>SubCluster Niterói e Campos</v>
          </cell>
          <cell r="D145">
            <v>7.7</v>
          </cell>
          <cell r="E145">
            <v>22.86</v>
          </cell>
          <cell r="F145">
            <v>0.7</v>
          </cell>
          <cell r="G145">
            <v>0</v>
          </cell>
          <cell r="H145">
            <v>1</v>
          </cell>
          <cell r="I145">
            <v>1</v>
          </cell>
          <cell r="J145">
            <v>1</v>
          </cell>
          <cell r="K145">
            <v>1</v>
          </cell>
          <cell r="L145">
            <v>1</v>
          </cell>
          <cell r="M145">
            <v>0.7</v>
          </cell>
          <cell r="N145">
            <v>0.3</v>
          </cell>
          <cell r="O145">
            <v>1</v>
          </cell>
          <cell r="P145">
            <v>1</v>
          </cell>
          <cell r="Q145">
            <v>1</v>
          </cell>
          <cell r="R145">
            <v>1</v>
          </cell>
          <cell r="S145">
            <v>1</v>
          </cell>
          <cell r="T145">
            <v>0</v>
          </cell>
          <cell r="U145">
            <v>0.3</v>
          </cell>
          <cell r="V145">
            <v>1</v>
          </cell>
          <cell r="W145">
            <v>1</v>
          </cell>
          <cell r="X145">
            <v>1</v>
          </cell>
          <cell r="Y145">
            <v>0</v>
          </cell>
          <cell r="Z145">
            <v>1</v>
          </cell>
          <cell r="AA145">
            <v>0.55999999999999994</v>
          </cell>
          <cell r="AB145">
            <v>0.3</v>
          </cell>
          <cell r="AC145">
            <v>1</v>
          </cell>
          <cell r="AD145">
            <v>1</v>
          </cell>
          <cell r="AE145">
            <v>1</v>
          </cell>
          <cell r="AF145">
            <v>1</v>
          </cell>
          <cell r="AG145">
            <v>1</v>
          </cell>
          <cell r="AH145">
            <v>0.7</v>
          </cell>
          <cell r="AI145">
            <v>0.3</v>
          </cell>
          <cell r="AJ145">
            <v>0</v>
          </cell>
          <cell r="AK145">
            <v>25.300000000000008</v>
          </cell>
          <cell r="AL145">
            <v>24.147727272727273</v>
          </cell>
          <cell r="AM145">
            <v>24.609090909090913</v>
          </cell>
          <cell r="AN145">
            <v>23.772727272727273</v>
          </cell>
          <cell r="AO145">
            <v>25.738636363636363</v>
          </cell>
          <cell r="AP145">
            <v>25.03409090909091</v>
          </cell>
          <cell r="AQ145">
            <v>25.877272727272725</v>
          </cell>
          <cell r="AR145">
            <v>26.71590909090909</v>
          </cell>
          <cell r="AS145">
            <v>24.793181818181822</v>
          </cell>
          <cell r="AT145">
            <v>24.397727272727273</v>
          </cell>
          <cell r="AU145">
            <v>23.854545454545452</v>
          </cell>
          <cell r="AV145">
            <v>24.824999999999999</v>
          </cell>
          <cell r="AW145">
            <v>24.599999999999998</v>
          </cell>
          <cell r="AX145">
            <v>22.699999999999992</v>
          </cell>
          <cell r="AY145">
            <v>26.699999999999992</v>
          </cell>
          <cell r="AZ145">
            <v>22.833333333333332</v>
          </cell>
          <cell r="BA145">
            <v>25.724999999999998</v>
          </cell>
          <cell r="BB145">
            <v>24.316666666666666</v>
          </cell>
          <cell r="BC145">
            <v>25.916666666666671</v>
          </cell>
          <cell r="BD145">
            <v>26.974999999999998</v>
          </cell>
          <cell r="BE145">
            <v>23.808333333333334</v>
          </cell>
          <cell r="BF145">
            <v>25.533333333333331</v>
          </cell>
          <cell r="BG145">
            <v>22.400000000000002</v>
          </cell>
          <cell r="BH145">
            <v>22.825000000000003</v>
          </cell>
          <cell r="BI145">
            <v>25.74</v>
          </cell>
          <cell r="BJ145">
            <v>21.5</v>
          </cell>
          <cell r="BK145">
            <v>24.7</v>
          </cell>
          <cell r="BL145">
            <v>24.98</v>
          </cell>
          <cell r="BM145">
            <v>24.7</v>
          </cell>
          <cell r="BN145">
            <v>24.6</v>
          </cell>
          <cell r="BO145">
            <v>26.8</v>
          </cell>
          <cell r="BP145">
            <v>26.32</v>
          </cell>
          <cell r="BQ145">
            <v>24.54</v>
          </cell>
          <cell r="BR145">
            <v>25.2</v>
          </cell>
          <cell r="BS145">
            <v>23</v>
          </cell>
          <cell r="BT145">
            <v>22.52</v>
          </cell>
          <cell r="BU145">
            <v>25.6</v>
          </cell>
          <cell r="BV145">
            <v>24</v>
          </cell>
          <cell r="BW145">
            <v>23</v>
          </cell>
          <cell r="BX145">
            <v>23.3</v>
          </cell>
          <cell r="BY145">
            <v>25.7</v>
          </cell>
          <cell r="BZ145">
            <v>21.9</v>
          </cell>
          <cell r="CA145">
            <v>25.5</v>
          </cell>
          <cell r="CB145">
            <v>25.8</v>
          </cell>
          <cell r="CC145">
            <v>25.5</v>
          </cell>
          <cell r="CD145">
            <v>25.7</v>
          </cell>
          <cell r="CE145">
            <v>22.86</v>
          </cell>
          <cell r="CF145">
            <v>23.6</v>
          </cell>
        </row>
        <row r="146">
          <cell r="C146" t="str">
            <v>Niterói</v>
          </cell>
          <cell r="D146">
            <v>7.7</v>
          </cell>
          <cell r="E146">
            <v>22.3</v>
          </cell>
          <cell r="F146">
            <v>0.7</v>
          </cell>
          <cell r="G146">
            <v>0</v>
          </cell>
          <cell r="H146">
            <v>1</v>
          </cell>
          <cell r="I146">
            <v>1</v>
          </cell>
          <cell r="J146">
            <v>1</v>
          </cell>
          <cell r="K146">
            <v>1</v>
          </cell>
          <cell r="L146">
            <v>1</v>
          </cell>
          <cell r="M146">
            <v>0.7</v>
          </cell>
          <cell r="N146">
            <v>0.3</v>
          </cell>
          <cell r="O146">
            <v>1</v>
          </cell>
          <cell r="P146">
            <v>1</v>
          </cell>
          <cell r="Q146">
            <v>1</v>
          </cell>
          <cell r="R146">
            <v>1</v>
          </cell>
          <cell r="S146">
            <v>1</v>
          </cell>
          <cell r="T146">
            <v>0</v>
          </cell>
          <cell r="U146">
            <v>0.3</v>
          </cell>
          <cell r="V146">
            <v>1</v>
          </cell>
          <cell r="W146">
            <v>1</v>
          </cell>
          <cell r="X146">
            <v>1</v>
          </cell>
          <cell r="Y146">
            <v>0</v>
          </cell>
          <cell r="Z146">
            <v>1</v>
          </cell>
          <cell r="AA146">
            <v>0</v>
          </cell>
          <cell r="AB146">
            <v>0.3</v>
          </cell>
          <cell r="AC146">
            <v>1</v>
          </cell>
          <cell r="AD146">
            <v>1</v>
          </cell>
          <cell r="AE146">
            <v>1</v>
          </cell>
          <cell r="AF146">
            <v>1</v>
          </cell>
          <cell r="AG146">
            <v>1</v>
          </cell>
          <cell r="AH146">
            <v>0.7</v>
          </cell>
          <cell r="AI146">
            <v>0.3</v>
          </cell>
          <cell r="AJ146">
            <v>0</v>
          </cell>
          <cell r="AK146">
            <v>25.3</v>
          </cell>
          <cell r="AL146">
            <v>24</v>
          </cell>
          <cell r="AM146">
            <v>25</v>
          </cell>
          <cell r="AN146">
            <v>23.7</v>
          </cell>
          <cell r="AO146">
            <v>25</v>
          </cell>
          <cell r="AP146">
            <v>25</v>
          </cell>
          <cell r="AQ146">
            <v>26</v>
          </cell>
          <cell r="AR146">
            <v>27</v>
          </cell>
          <cell r="AS146">
            <v>25</v>
          </cell>
          <cell r="AT146">
            <v>23</v>
          </cell>
          <cell r="AU146">
            <v>23.7</v>
          </cell>
          <cell r="AV146">
            <v>25</v>
          </cell>
          <cell r="AW146">
            <v>24.6</v>
          </cell>
          <cell r="AX146">
            <v>22.7</v>
          </cell>
          <cell r="AY146">
            <v>26.7</v>
          </cell>
          <cell r="AZ146">
            <v>23</v>
          </cell>
          <cell r="BA146">
            <v>24.7</v>
          </cell>
          <cell r="BB146">
            <v>24.4</v>
          </cell>
          <cell r="BC146">
            <v>26.3</v>
          </cell>
          <cell r="BD146">
            <v>27</v>
          </cell>
          <cell r="BE146">
            <v>24</v>
          </cell>
          <cell r="BF146">
            <v>24.7</v>
          </cell>
          <cell r="BG146">
            <v>22.4</v>
          </cell>
          <cell r="BH146">
            <v>23</v>
          </cell>
          <cell r="BI146">
            <v>26</v>
          </cell>
          <cell r="BJ146">
            <v>21.5</v>
          </cell>
          <cell r="BK146">
            <v>24.7</v>
          </cell>
          <cell r="BL146">
            <v>24.4</v>
          </cell>
          <cell r="BM146">
            <v>24.7</v>
          </cell>
          <cell r="BN146">
            <v>24</v>
          </cell>
          <cell r="BO146">
            <v>27</v>
          </cell>
          <cell r="BP146">
            <v>26.7</v>
          </cell>
          <cell r="BQ146">
            <v>24.6</v>
          </cell>
          <cell r="BR146">
            <v>26</v>
          </cell>
          <cell r="BS146">
            <v>22</v>
          </cell>
          <cell r="BT146">
            <v>22.7</v>
          </cell>
          <cell r="BU146">
            <v>26</v>
          </cell>
          <cell r="BV146">
            <v>24</v>
          </cell>
          <cell r="BW146">
            <v>23</v>
          </cell>
          <cell r="BX146">
            <v>22.7</v>
          </cell>
          <cell r="BY146">
            <v>25.7</v>
          </cell>
          <cell r="BZ146">
            <v>22.1</v>
          </cell>
          <cell r="CA146">
            <v>25.7</v>
          </cell>
          <cell r="CB146">
            <v>26</v>
          </cell>
          <cell r="CC146">
            <v>25.7</v>
          </cell>
          <cell r="CD146">
            <v>25.7</v>
          </cell>
          <cell r="CE146">
            <v>22.3</v>
          </cell>
          <cell r="CF146">
            <v>24</v>
          </cell>
        </row>
        <row r="147">
          <cell r="C147" t="str">
            <v>São Gonçalo</v>
          </cell>
          <cell r="D147">
            <v>7.7</v>
          </cell>
          <cell r="E147">
            <v>23</v>
          </cell>
          <cell r="F147">
            <v>0.7</v>
          </cell>
          <cell r="G147">
            <v>0</v>
          </cell>
          <cell r="H147">
            <v>1</v>
          </cell>
          <cell r="I147">
            <v>1</v>
          </cell>
          <cell r="J147">
            <v>1</v>
          </cell>
          <cell r="K147">
            <v>1</v>
          </cell>
          <cell r="L147">
            <v>1</v>
          </cell>
          <cell r="M147">
            <v>0.7</v>
          </cell>
          <cell r="N147">
            <v>0.3</v>
          </cell>
          <cell r="O147">
            <v>1</v>
          </cell>
          <cell r="P147">
            <v>1</v>
          </cell>
          <cell r="Q147">
            <v>1</v>
          </cell>
          <cell r="R147">
            <v>1</v>
          </cell>
          <cell r="S147">
            <v>1</v>
          </cell>
          <cell r="T147">
            <v>0</v>
          </cell>
          <cell r="U147">
            <v>0.3</v>
          </cell>
          <cell r="V147">
            <v>1</v>
          </cell>
          <cell r="W147">
            <v>1</v>
          </cell>
          <cell r="X147">
            <v>1</v>
          </cell>
          <cell r="Y147">
            <v>0</v>
          </cell>
          <cell r="Z147">
            <v>1</v>
          </cell>
          <cell r="AA147">
            <v>0.7</v>
          </cell>
          <cell r="AB147">
            <v>0.3</v>
          </cell>
          <cell r="AC147">
            <v>1</v>
          </cell>
          <cell r="AD147">
            <v>1</v>
          </cell>
          <cell r="AE147">
            <v>1</v>
          </cell>
          <cell r="AF147">
            <v>1</v>
          </cell>
          <cell r="AG147">
            <v>1</v>
          </cell>
          <cell r="AH147">
            <v>0.7</v>
          </cell>
          <cell r="AI147">
            <v>0.3</v>
          </cell>
          <cell r="AJ147">
            <v>0</v>
          </cell>
          <cell r="AK147">
            <v>25.3</v>
          </cell>
          <cell r="AL147">
            <v>24</v>
          </cell>
          <cell r="AM147">
            <v>25</v>
          </cell>
          <cell r="AN147">
            <v>23.7</v>
          </cell>
          <cell r="AO147">
            <v>26</v>
          </cell>
          <cell r="AP147">
            <v>25</v>
          </cell>
          <cell r="AQ147">
            <v>25.7</v>
          </cell>
          <cell r="AR147">
            <v>27</v>
          </cell>
          <cell r="AS147">
            <v>25</v>
          </cell>
          <cell r="AT147">
            <v>24</v>
          </cell>
          <cell r="AU147">
            <v>23.7</v>
          </cell>
          <cell r="AV147">
            <v>25</v>
          </cell>
          <cell r="AW147">
            <v>24.6</v>
          </cell>
          <cell r="AX147">
            <v>22.7</v>
          </cell>
          <cell r="AY147">
            <v>26.7</v>
          </cell>
          <cell r="AZ147">
            <v>23</v>
          </cell>
          <cell r="BA147">
            <v>26</v>
          </cell>
          <cell r="BB147">
            <v>24.4</v>
          </cell>
          <cell r="BC147">
            <v>23.7</v>
          </cell>
          <cell r="BD147">
            <v>27</v>
          </cell>
          <cell r="BE147">
            <v>24</v>
          </cell>
          <cell r="BF147">
            <v>25.7</v>
          </cell>
          <cell r="BG147">
            <v>22.4</v>
          </cell>
          <cell r="BH147">
            <v>23</v>
          </cell>
          <cell r="BI147">
            <v>26</v>
          </cell>
          <cell r="BJ147">
            <v>21.5</v>
          </cell>
          <cell r="BK147">
            <v>24.7</v>
          </cell>
          <cell r="BL147">
            <v>24.4</v>
          </cell>
          <cell r="BM147">
            <v>24.7</v>
          </cell>
          <cell r="BN147">
            <v>25</v>
          </cell>
          <cell r="BO147">
            <v>27</v>
          </cell>
          <cell r="BP147">
            <v>26.7</v>
          </cell>
          <cell r="BQ147">
            <v>24.3</v>
          </cell>
          <cell r="BR147">
            <v>25</v>
          </cell>
          <cell r="BS147">
            <v>23</v>
          </cell>
          <cell r="BT147">
            <v>22.4</v>
          </cell>
          <cell r="BU147">
            <v>25</v>
          </cell>
          <cell r="BV147">
            <v>24</v>
          </cell>
          <cell r="BW147">
            <v>23</v>
          </cell>
          <cell r="BX147">
            <v>23.7</v>
          </cell>
          <cell r="BY147">
            <v>25.7</v>
          </cell>
          <cell r="BZ147">
            <v>22.1</v>
          </cell>
          <cell r="CA147">
            <v>25.7</v>
          </cell>
          <cell r="CB147">
            <v>26</v>
          </cell>
          <cell r="CC147">
            <v>24.7</v>
          </cell>
          <cell r="CD147">
            <v>25.7</v>
          </cell>
          <cell r="CE147">
            <v>23</v>
          </cell>
          <cell r="CF147">
            <v>24</v>
          </cell>
        </row>
        <row r="148">
          <cell r="C148" t="str">
            <v>Campos dos Goytacazes</v>
          </cell>
          <cell r="D148">
            <v>7.7</v>
          </cell>
          <cell r="E148">
            <v>23</v>
          </cell>
          <cell r="F148">
            <v>0.7</v>
          </cell>
          <cell r="G148">
            <v>0</v>
          </cell>
          <cell r="H148">
            <v>1</v>
          </cell>
          <cell r="I148">
            <v>1</v>
          </cell>
          <cell r="J148">
            <v>1</v>
          </cell>
          <cell r="K148">
            <v>1</v>
          </cell>
          <cell r="L148">
            <v>1</v>
          </cell>
          <cell r="M148">
            <v>0.7</v>
          </cell>
          <cell r="N148">
            <v>0.3</v>
          </cell>
          <cell r="O148">
            <v>1</v>
          </cell>
          <cell r="P148">
            <v>1</v>
          </cell>
          <cell r="Q148">
            <v>1</v>
          </cell>
          <cell r="R148">
            <v>1</v>
          </cell>
          <cell r="S148">
            <v>1</v>
          </cell>
          <cell r="T148">
            <v>0</v>
          </cell>
          <cell r="U148">
            <v>0.3</v>
          </cell>
          <cell r="V148">
            <v>1</v>
          </cell>
          <cell r="W148">
            <v>1</v>
          </cell>
          <cell r="X148">
            <v>1</v>
          </cell>
          <cell r="Y148">
            <v>0</v>
          </cell>
          <cell r="Z148">
            <v>1</v>
          </cell>
          <cell r="AA148">
            <v>0.7</v>
          </cell>
          <cell r="AB148">
            <v>0.3</v>
          </cell>
          <cell r="AC148">
            <v>1</v>
          </cell>
          <cell r="AD148">
            <v>1</v>
          </cell>
          <cell r="AE148">
            <v>1</v>
          </cell>
          <cell r="AF148">
            <v>1</v>
          </cell>
          <cell r="AG148">
            <v>1</v>
          </cell>
          <cell r="AH148">
            <v>0.7</v>
          </cell>
          <cell r="AI148">
            <v>0.3</v>
          </cell>
          <cell r="AJ148">
            <v>0</v>
          </cell>
          <cell r="AK148">
            <v>25.3</v>
          </cell>
          <cell r="AL148">
            <v>24</v>
          </cell>
          <cell r="AM148">
            <v>25</v>
          </cell>
          <cell r="AN148">
            <v>23.7</v>
          </cell>
          <cell r="AO148">
            <v>26</v>
          </cell>
          <cell r="AP148">
            <v>25</v>
          </cell>
          <cell r="AQ148">
            <v>26</v>
          </cell>
          <cell r="AR148">
            <v>27</v>
          </cell>
          <cell r="AS148">
            <v>25</v>
          </cell>
          <cell r="AT148">
            <v>23.7</v>
          </cell>
          <cell r="AU148">
            <v>23.7</v>
          </cell>
          <cell r="AV148">
            <v>25</v>
          </cell>
          <cell r="AW148">
            <v>24.6</v>
          </cell>
          <cell r="AX148">
            <v>22.7</v>
          </cell>
          <cell r="AY148">
            <v>26.7</v>
          </cell>
          <cell r="AZ148">
            <v>23</v>
          </cell>
          <cell r="BA148">
            <v>26</v>
          </cell>
          <cell r="BB148">
            <v>24.4</v>
          </cell>
          <cell r="BC148">
            <v>26.3</v>
          </cell>
          <cell r="BD148">
            <v>27</v>
          </cell>
          <cell r="BE148">
            <v>24</v>
          </cell>
          <cell r="BF148">
            <v>25</v>
          </cell>
          <cell r="BG148">
            <v>22.4</v>
          </cell>
          <cell r="BH148">
            <v>23</v>
          </cell>
          <cell r="BI148">
            <v>24.7</v>
          </cell>
          <cell r="BJ148">
            <v>21.5</v>
          </cell>
          <cell r="BK148">
            <v>24.7</v>
          </cell>
          <cell r="BL148">
            <v>25.7</v>
          </cell>
          <cell r="BM148">
            <v>24.7</v>
          </cell>
          <cell r="BN148">
            <v>25</v>
          </cell>
          <cell r="BO148">
            <v>27</v>
          </cell>
          <cell r="BP148">
            <v>25.4</v>
          </cell>
          <cell r="BQ148">
            <v>24.6</v>
          </cell>
          <cell r="BR148">
            <v>25</v>
          </cell>
          <cell r="BS148">
            <v>24</v>
          </cell>
          <cell r="BT148">
            <v>22.4</v>
          </cell>
          <cell r="BU148">
            <v>25</v>
          </cell>
          <cell r="BV148">
            <v>24</v>
          </cell>
          <cell r="BW148">
            <v>23</v>
          </cell>
          <cell r="BX148">
            <v>23.7</v>
          </cell>
          <cell r="BY148">
            <v>25.7</v>
          </cell>
          <cell r="BZ148">
            <v>22.1</v>
          </cell>
          <cell r="CA148">
            <v>25.7</v>
          </cell>
          <cell r="CB148">
            <v>25</v>
          </cell>
          <cell r="CC148">
            <v>25.7</v>
          </cell>
          <cell r="CD148">
            <v>25.7</v>
          </cell>
          <cell r="CE148">
            <v>23</v>
          </cell>
          <cell r="CF148">
            <v>23</v>
          </cell>
        </row>
        <row r="149">
          <cell r="C149" t="str">
            <v>Macaé</v>
          </cell>
          <cell r="D149">
            <v>7.7</v>
          </cell>
          <cell r="E149">
            <v>23</v>
          </cell>
          <cell r="F149">
            <v>0.7</v>
          </cell>
          <cell r="G149">
            <v>0</v>
          </cell>
          <cell r="H149">
            <v>1</v>
          </cell>
          <cell r="I149">
            <v>1</v>
          </cell>
          <cell r="J149">
            <v>1</v>
          </cell>
          <cell r="K149">
            <v>1</v>
          </cell>
          <cell r="L149">
            <v>1</v>
          </cell>
          <cell r="M149">
            <v>0.7</v>
          </cell>
          <cell r="N149">
            <v>0.3</v>
          </cell>
          <cell r="O149">
            <v>1</v>
          </cell>
          <cell r="P149">
            <v>1</v>
          </cell>
          <cell r="Q149">
            <v>1</v>
          </cell>
          <cell r="R149">
            <v>1</v>
          </cell>
          <cell r="S149">
            <v>1</v>
          </cell>
          <cell r="T149">
            <v>0</v>
          </cell>
          <cell r="U149">
            <v>0.3</v>
          </cell>
          <cell r="V149">
            <v>1</v>
          </cell>
          <cell r="W149">
            <v>1</v>
          </cell>
          <cell r="X149">
            <v>1</v>
          </cell>
          <cell r="Y149">
            <v>0</v>
          </cell>
          <cell r="Z149">
            <v>1</v>
          </cell>
          <cell r="AA149">
            <v>0.7</v>
          </cell>
          <cell r="AB149">
            <v>0.3</v>
          </cell>
          <cell r="AC149">
            <v>1</v>
          </cell>
          <cell r="AD149">
            <v>1</v>
          </cell>
          <cell r="AE149">
            <v>1</v>
          </cell>
          <cell r="AF149">
            <v>1</v>
          </cell>
          <cell r="AG149">
            <v>1</v>
          </cell>
          <cell r="AH149">
            <v>0.7</v>
          </cell>
          <cell r="AI149">
            <v>0.3</v>
          </cell>
          <cell r="AJ149">
            <v>0</v>
          </cell>
          <cell r="AK149">
            <v>25.3</v>
          </cell>
          <cell r="AL149">
            <v>24</v>
          </cell>
          <cell r="AM149">
            <v>25</v>
          </cell>
          <cell r="AN149">
            <v>23.7</v>
          </cell>
          <cell r="AO149">
            <v>26</v>
          </cell>
          <cell r="AP149">
            <v>25</v>
          </cell>
          <cell r="AQ149">
            <v>26</v>
          </cell>
          <cell r="AR149">
            <v>27</v>
          </cell>
          <cell r="AS149">
            <v>24</v>
          </cell>
          <cell r="AT149">
            <v>24</v>
          </cell>
          <cell r="AU149">
            <v>23.7</v>
          </cell>
          <cell r="AV149">
            <v>23.7</v>
          </cell>
          <cell r="AW149">
            <v>24.6</v>
          </cell>
          <cell r="AX149">
            <v>22.7</v>
          </cell>
          <cell r="AY149">
            <v>26.7</v>
          </cell>
          <cell r="AZ149">
            <v>23</v>
          </cell>
          <cell r="BA149">
            <v>26</v>
          </cell>
          <cell r="BB149">
            <v>24.4</v>
          </cell>
          <cell r="BC149">
            <v>26.3</v>
          </cell>
          <cell r="BD149">
            <v>27</v>
          </cell>
          <cell r="BE149">
            <v>22.7</v>
          </cell>
          <cell r="BF149">
            <v>26</v>
          </cell>
          <cell r="BG149">
            <v>22.4</v>
          </cell>
          <cell r="BH149">
            <v>22.3</v>
          </cell>
          <cell r="BI149">
            <v>26</v>
          </cell>
          <cell r="BJ149">
            <v>21.5</v>
          </cell>
          <cell r="BK149">
            <v>24.7</v>
          </cell>
          <cell r="BL149">
            <v>25.7</v>
          </cell>
          <cell r="BM149">
            <v>24.7</v>
          </cell>
          <cell r="BN149">
            <v>24</v>
          </cell>
          <cell r="BO149">
            <v>26</v>
          </cell>
          <cell r="BP149">
            <v>26.4</v>
          </cell>
          <cell r="BQ149">
            <v>24.6</v>
          </cell>
          <cell r="BR149">
            <v>25</v>
          </cell>
          <cell r="BS149">
            <v>23</v>
          </cell>
          <cell r="BT149">
            <v>22.7</v>
          </cell>
          <cell r="BU149">
            <v>26</v>
          </cell>
          <cell r="BV149">
            <v>24</v>
          </cell>
          <cell r="BW149">
            <v>23</v>
          </cell>
          <cell r="BX149">
            <v>23.7</v>
          </cell>
          <cell r="BY149">
            <v>25.7</v>
          </cell>
          <cell r="BZ149">
            <v>21.1</v>
          </cell>
          <cell r="CA149">
            <v>24.7</v>
          </cell>
          <cell r="CB149">
            <v>26</v>
          </cell>
          <cell r="CC149">
            <v>25.7</v>
          </cell>
          <cell r="CD149">
            <v>25.7</v>
          </cell>
          <cell r="CE149">
            <v>23</v>
          </cell>
          <cell r="CF149">
            <v>24</v>
          </cell>
        </row>
        <row r="150">
          <cell r="C150" t="str">
            <v>Rio das Ostras</v>
          </cell>
          <cell r="D150">
            <v>7.7</v>
          </cell>
          <cell r="E150">
            <v>23</v>
          </cell>
          <cell r="F150">
            <v>0.7</v>
          </cell>
          <cell r="G150">
            <v>0</v>
          </cell>
          <cell r="H150">
            <v>1</v>
          </cell>
          <cell r="I150">
            <v>1</v>
          </cell>
          <cell r="J150">
            <v>1</v>
          </cell>
          <cell r="K150">
            <v>1</v>
          </cell>
          <cell r="L150">
            <v>1</v>
          </cell>
          <cell r="M150">
            <v>0.7</v>
          </cell>
          <cell r="N150">
            <v>0.3</v>
          </cell>
          <cell r="O150">
            <v>1</v>
          </cell>
          <cell r="P150">
            <v>1</v>
          </cell>
          <cell r="Q150">
            <v>1</v>
          </cell>
          <cell r="R150">
            <v>1</v>
          </cell>
          <cell r="S150">
            <v>1</v>
          </cell>
          <cell r="T150">
            <v>0</v>
          </cell>
          <cell r="U150">
            <v>0.3</v>
          </cell>
          <cell r="V150">
            <v>1</v>
          </cell>
          <cell r="W150">
            <v>1</v>
          </cell>
          <cell r="X150">
            <v>1</v>
          </cell>
          <cell r="Y150">
            <v>0</v>
          </cell>
          <cell r="Z150">
            <v>1</v>
          </cell>
          <cell r="AA150">
            <v>0.7</v>
          </cell>
          <cell r="AB150">
            <v>0.3</v>
          </cell>
          <cell r="AC150">
            <v>1</v>
          </cell>
          <cell r="AD150">
            <v>1</v>
          </cell>
          <cell r="AE150">
            <v>1</v>
          </cell>
          <cell r="AF150">
            <v>1</v>
          </cell>
          <cell r="AG150">
            <v>1</v>
          </cell>
          <cell r="AH150">
            <v>0.7</v>
          </cell>
          <cell r="AI150">
            <v>0.3</v>
          </cell>
          <cell r="AJ150">
            <v>0</v>
          </cell>
          <cell r="AK150">
            <v>25.3</v>
          </cell>
          <cell r="AL150">
            <v>24</v>
          </cell>
          <cell r="AM150">
            <v>23</v>
          </cell>
          <cell r="AN150">
            <v>23.7</v>
          </cell>
          <cell r="AO150">
            <v>26</v>
          </cell>
          <cell r="AP150">
            <v>25</v>
          </cell>
          <cell r="AQ150">
            <v>26</v>
          </cell>
          <cell r="AR150">
            <v>27</v>
          </cell>
          <cell r="AS150">
            <v>24</v>
          </cell>
          <cell r="AT150">
            <v>25</v>
          </cell>
          <cell r="AU150">
            <v>23.7</v>
          </cell>
          <cell r="AV150">
            <v>24</v>
          </cell>
          <cell r="AW150">
            <v>24.6</v>
          </cell>
          <cell r="AX150">
            <v>22.7</v>
          </cell>
          <cell r="AY150">
            <v>26.7</v>
          </cell>
          <cell r="AZ150">
            <v>23</v>
          </cell>
          <cell r="BA150">
            <v>26</v>
          </cell>
          <cell r="BB150">
            <v>24.4</v>
          </cell>
          <cell r="BC150">
            <v>26.3</v>
          </cell>
          <cell r="BD150">
            <v>27</v>
          </cell>
          <cell r="BE150">
            <v>23.7</v>
          </cell>
          <cell r="BF150">
            <v>26</v>
          </cell>
          <cell r="BG150">
            <v>22.4</v>
          </cell>
          <cell r="BH150">
            <v>23</v>
          </cell>
          <cell r="BI150">
            <v>26</v>
          </cell>
          <cell r="BJ150">
            <v>21.5</v>
          </cell>
          <cell r="BK150">
            <v>24.7</v>
          </cell>
          <cell r="BL150">
            <v>24.7</v>
          </cell>
          <cell r="BM150">
            <v>24.7</v>
          </cell>
          <cell r="BN150">
            <v>25</v>
          </cell>
          <cell r="BO150">
            <v>27</v>
          </cell>
          <cell r="BP150">
            <v>26.4</v>
          </cell>
          <cell r="BQ150">
            <v>24.6</v>
          </cell>
          <cell r="BR150">
            <v>25</v>
          </cell>
          <cell r="BS150">
            <v>23</v>
          </cell>
          <cell r="BT150">
            <v>22.4</v>
          </cell>
          <cell r="BU150">
            <v>26</v>
          </cell>
          <cell r="BV150">
            <v>24</v>
          </cell>
          <cell r="BW150">
            <v>23</v>
          </cell>
          <cell r="BX150">
            <v>22.7</v>
          </cell>
          <cell r="BY150">
            <v>25.7</v>
          </cell>
          <cell r="BZ150">
            <v>22.1</v>
          </cell>
          <cell r="CA150">
            <v>25.7</v>
          </cell>
          <cell r="CB150">
            <v>26</v>
          </cell>
          <cell r="CC150">
            <v>25.7</v>
          </cell>
          <cell r="CD150">
            <v>25.7</v>
          </cell>
          <cell r="CE150">
            <v>23</v>
          </cell>
          <cell r="CF150">
            <v>23</v>
          </cell>
        </row>
        <row r="151">
          <cell r="C151" t="str">
            <v>SubCluster Resende e Serrana</v>
          </cell>
          <cell r="D151">
            <v>7.6999999999999993</v>
          </cell>
          <cell r="E151">
            <v>23</v>
          </cell>
          <cell r="F151">
            <v>0.69999999999999984</v>
          </cell>
          <cell r="G151">
            <v>0</v>
          </cell>
          <cell r="H151">
            <v>1</v>
          </cell>
          <cell r="I151">
            <v>1</v>
          </cell>
          <cell r="J151">
            <v>1</v>
          </cell>
          <cell r="K151">
            <v>1</v>
          </cell>
          <cell r="L151">
            <v>1</v>
          </cell>
          <cell r="M151">
            <v>0.69999999999999984</v>
          </cell>
          <cell r="N151">
            <v>0.3</v>
          </cell>
          <cell r="O151">
            <v>1</v>
          </cell>
          <cell r="P151">
            <v>1</v>
          </cell>
          <cell r="Q151">
            <v>1</v>
          </cell>
          <cell r="R151">
            <v>1</v>
          </cell>
          <cell r="S151">
            <v>1</v>
          </cell>
          <cell r="T151">
            <v>0</v>
          </cell>
          <cell r="U151">
            <v>0.3</v>
          </cell>
          <cell r="V151">
            <v>1</v>
          </cell>
          <cell r="W151">
            <v>1</v>
          </cell>
          <cell r="X151">
            <v>1</v>
          </cell>
          <cell r="Y151">
            <v>0</v>
          </cell>
          <cell r="Z151">
            <v>1</v>
          </cell>
          <cell r="AA151">
            <v>0.69999999999999984</v>
          </cell>
          <cell r="AB151">
            <v>0.3</v>
          </cell>
          <cell r="AC151">
            <v>1</v>
          </cell>
          <cell r="AD151">
            <v>1</v>
          </cell>
          <cell r="AE151">
            <v>1</v>
          </cell>
          <cell r="AF151">
            <v>1</v>
          </cell>
          <cell r="AG151">
            <v>1</v>
          </cell>
          <cell r="AH151">
            <v>0.69999999999999984</v>
          </cell>
          <cell r="AI151">
            <v>0.3</v>
          </cell>
          <cell r="AJ151">
            <v>0</v>
          </cell>
          <cell r="AK151">
            <v>25.3</v>
          </cell>
          <cell r="AL151">
            <v>24</v>
          </cell>
          <cell r="AM151">
            <v>23</v>
          </cell>
          <cell r="AN151">
            <v>23.7</v>
          </cell>
          <cell r="AO151">
            <v>26</v>
          </cell>
          <cell r="AP151">
            <v>25</v>
          </cell>
          <cell r="AQ151">
            <v>26</v>
          </cell>
          <cell r="AR151">
            <v>26</v>
          </cell>
          <cell r="AS151">
            <v>25</v>
          </cell>
          <cell r="AT151">
            <v>25</v>
          </cell>
          <cell r="AU151">
            <v>23.7</v>
          </cell>
          <cell r="AV151">
            <v>25</v>
          </cell>
          <cell r="AW151">
            <v>24.6</v>
          </cell>
          <cell r="AX151">
            <v>22.7</v>
          </cell>
          <cell r="AY151">
            <v>26.7</v>
          </cell>
          <cell r="AZ151">
            <v>23</v>
          </cell>
          <cell r="BA151">
            <v>26</v>
          </cell>
          <cell r="BB151">
            <v>23.7</v>
          </cell>
          <cell r="BC151">
            <v>26.3</v>
          </cell>
          <cell r="BD151">
            <v>26.7</v>
          </cell>
          <cell r="BE151">
            <v>24</v>
          </cell>
          <cell r="BF151">
            <v>26</v>
          </cell>
          <cell r="BG151">
            <v>22.4</v>
          </cell>
          <cell r="BH151">
            <v>22.3</v>
          </cell>
          <cell r="BI151">
            <v>26</v>
          </cell>
          <cell r="BJ151">
            <v>21.5</v>
          </cell>
          <cell r="BK151">
            <v>24.583333333333332</v>
          </cell>
          <cell r="BL151">
            <v>25.266666666666666</v>
          </cell>
          <cell r="BM151">
            <v>24.483333333333334</v>
          </cell>
          <cell r="BN151">
            <v>24.666666666666668</v>
          </cell>
          <cell r="BO151">
            <v>26.716666666666669</v>
          </cell>
          <cell r="BP151">
            <v>26.5</v>
          </cell>
          <cell r="BQ151">
            <v>24.55</v>
          </cell>
          <cell r="BR151">
            <v>24.783333333333331</v>
          </cell>
          <cell r="BS151">
            <v>23.666666666666668</v>
          </cell>
          <cell r="BT151">
            <v>22.7</v>
          </cell>
          <cell r="BU151">
            <v>26</v>
          </cell>
          <cell r="BV151">
            <v>24</v>
          </cell>
          <cell r="BW151">
            <v>23</v>
          </cell>
          <cell r="BX151">
            <v>23.7</v>
          </cell>
          <cell r="BY151">
            <v>25.7</v>
          </cell>
          <cell r="BZ151">
            <v>21.766666666666669</v>
          </cell>
          <cell r="CA151">
            <v>25.366666666666664</v>
          </cell>
          <cell r="CB151">
            <v>26</v>
          </cell>
          <cell r="CC151">
            <v>25.366666666666664</v>
          </cell>
          <cell r="CD151">
            <v>25.366666666666664</v>
          </cell>
          <cell r="CE151">
            <v>23</v>
          </cell>
          <cell r="CF151">
            <v>24</v>
          </cell>
        </row>
        <row r="152">
          <cell r="C152" t="str">
            <v>Resende</v>
          </cell>
          <cell r="D152">
            <v>7.7</v>
          </cell>
          <cell r="E152">
            <v>23</v>
          </cell>
          <cell r="F152">
            <v>0.7</v>
          </cell>
          <cell r="G152">
            <v>0</v>
          </cell>
          <cell r="H152">
            <v>1</v>
          </cell>
          <cell r="I152">
            <v>1</v>
          </cell>
          <cell r="J152">
            <v>1</v>
          </cell>
          <cell r="K152">
            <v>1</v>
          </cell>
          <cell r="L152">
            <v>1</v>
          </cell>
          <cell r="M152">
            <v>0.7</v>
          </cell>
          <cell r="N152">
            <v>0.3</v>
          </cell>
          <cell r="O152">
            <v>1</v>
          </cell>
          <cell r="P152">
            <v>1</v>
          </cell>
          <cell r="Q152">
            <v>1</v>
          </cell>
          <cell r="R152">
            <v>1</v>
          </cell>
          <cell r="S152">
            <v>1</v>
          </cell>
          <cell r="T152">
            <v>0</v>
          </cell>
          <cell r="U152">
            <v>0.3</v>
          </cell>
          <cell r="V152">
            <v>1</v>
          </cell>
          <cell r="W152">
            <v>1</v>
          </cell>
          <cell r="X152">
            <v>1</v>
          </cell>
          <cell r="Y152">
            <v>0</v>
          </cell>
          <cell r="Z152">
            <v>1</v>
          </cell>
          <cell r="AA152">
            <v>0.7</v>
          </cell>
          <cell r="AB152">
            <v>0.3</v>
          </cell>
          <cell r="AC152">
            <v>1</v>
          </cell>
          <cell r="AD152">
            <v>1</v>
          </cell>
          <cell r="AE152">
            <v>1</v>
          </cell>
          <cell r="AF152">
            <v>1</v>
          </cell>
          <cell r="AG152">
            <v>1</v>
          </cell>
          <cell r="AH152">
            <v>0.7</v>
          </cell>
          <cell r="AI152">
            <v>0.3</v>
          </cell>
          <cell r="AJ152">
            <v>0</v>
          </cell>
          <cell r="AK152">
            <v>25.3</v>
          </cell>
          <cell r="AL152">
            <v>24</v>
          </cell>
          <cell r="AM152">
            <v>23</v>
          </cell>
          <cell r="AN152">
            <v>23.7</v>
          </cell>
          <cell r="AO152">
            <v>26</v>
          </cell>
          <cell r="AP152">
            <v>25</v>
          </cell>
          <cell r="AQ152">
            <v>26</v>
          </cell>
          <cell r="AR152">
            <v>26</v>
          </cell>
          <cell r="AS152">
            <v>25</v>
          </cell>
          <cell r="AT152">
            <v>25</v>
          </cell>
          <cell r="AU152">
            <v>23.7</v>
          </cell>
          <cell r="AV152">
            <v>25</v>
          </cell>
          <cell r="AW152">
            <v>24.6</v>
          </cell>
          <cell r="AX152">
            <v>22.7</v>
          </cell>
          <cell r="AY152">
            <v>26.7</v>
          </cell>
          <cell r="AZ152">
            <v>23</v>
          </cell>
          <cell r="BA152">
            <v>26</v>
          </cell>
          <cell r="BB152">
            <v>23.7</v>
          </cell>
          <cell r="BC152">
            <v>26.3</v>
          </cell>
          <cell r="BD152">
            <v>26.7</v>
          </cell>
          <cell r="BE152">
            <v>24</v>
          </cell>
          <cell r="BF152">
            <v>26</v>
          </cell>
          <cell r="BG152">
            <v>22.4</v>
          </cell>
          <cell r="BH152">
            <v>22.3</v>
          </cell>
          <cell r="BI152">
            <v>26</v>
          </cell>
          <cell r="BJ152">
            <v>21.5</v>
          </cell>
          <cell r="BK152">
            <v>24.7</v>
          </cell>
          <cell r="BL152">
            <v>24.4</v>
          </cell>
          <cell r="BM152">
            <v>24.7</v>
          </cell>
          <cell r="BN152">
            <v>25</v>
          </cell>
          <cell r="BO152">
            <v>27</v>
          </cell>
          <cell r="BP152">
            <v>26.7</v>
          </cell>
          <cell r="BQ152">
            <v>24.3</v>
          </cell>
          <cell r="BR152">
            <v>25</v>
          </cell>
          <cell r="BS152">
            <v>23</v>
          </cell>
          <cell r="BT152">
            <v>22.7</v>
          </cell>
          <cell r="BU152">
            <v>26</v>
          </cell>
          <cell r="BV152">
            <v>24</v>
          </cell>
          <cell r="BW152">
            <v>23</v>
          </cell>
          <cell r="BX152">
            <v>23.7</v>
          </cell>
          <cell r="BY152">
            <v>25.7</v>
          </cell>
          <cell r="BZ152">
            <v>22.1</v>
          </cell>
          <cell r="CA152">
            <v>25.7</v>
          </cell>
          <cell r="CB152">
            <v>26</v>
          </cell>
          <cell r="CC152">
            <v>24.7</v>
          </cell>
          <cell r="CD152">
            <v>25.7</v>
          </cell>
          <cell r="CE152">
            <v>23</v>
          </cell>
          <cell r="CF152">
            <v>24</v>
          </cell>
        </row>
        <row r="153">
          <cell r="C153" t="str">
            <v>Barra Mansa</v>
          </cell>
          <cell r="D153">
            <v>7.7</v>
          </cell>
          <cell r="E153">
            <v>23</v>
          </cell>
          <cell r="F153">
            <v>0.7</v>
          </cell>
          <cell r="G153">
            <v>0</v>
          </cell>
          <cell r="H153">
            <v>1</v>
          </cell>
          <cell r="I153">
            <v>1</v>
          </cell>
          <cell r="J153">
            <v>1</v>
          </cell>
          <cell r="K153">
            <v>1</v>
          </cell>
          <cell r="L153">
            <v>1</v>
          </cell>
          <cell r="M153">
            <v>0.7</v>
          </cell>
          <cell r="N153">
            <v>0.3</v>
          </cell>
          <cell r="O153">
            <v>1</v>
          </cell>
          <cell r="P153">
            <v>1</v>
          </cell>
          <cell r="Q153">
            <v>1</v>
          </cell>
          <cell r="R153">
            <v>1</v>
          </cell>
          <cell r="S153">
            <v>1</v>
          </cell>
          <cell r="T153">
            <v>0</v>
          </cell>
          <cell r="U153">
            <v>0.3</v>
          </cell>
          <cell r="V153">
            <v>1</v>
          </cell>
          <cell r="W153">
            <v>1</v>
          </cell>
          <cell r="X153">
            <v>1</v>
          </cell>
          <cell r="Y153">
            <v>0</v>
          </cell>
          <cell r="Z153">
            <v>1</v>
          </cell>
          <cell r="AA153">
            <v>0.7</v>
          </cell>
          <cell r="AB153">
            <v>0.3</v>
          </cell>
          <cell r="AC153">
            <v>1</v>
          </cell>
          <cell r="AD153">
            <v>1</v>
          </cell>
          <cell r="AE153">
            <v>1</v>
          </cell>
          <cell r="AF153">
            <v>1</v>
          </cell>
          <cell r="AG153">
            <v>1</v>
          </cell>
          <cell r="AH153">
            <v>0.7</v>
          </cell>
          <cell r="AI153">
            <v>0.3</v>
          </cell>
          <cell r="AJ153">
            <v>0</v>
          </cell>
          <cell r="AK153">
            <v>25.3</v>
          </cell>
          <cell r="AL153">
            <v>24.974999999999998</v>
          </cell>
          <cell r="AM153">
            <v>24.55</v>
          </cell>
          <cell r="AN153">
            <v>24.9</v>
          </cell>
          <cell r="AO153">
            <v>25.474999999999998</v>
          </cell>
          <cell r="AP153">
            <v>25.224999999999998</v>
          </cell>
          <cell r="AQ153">
            <v>25.3</v>
          </cell>
          <cell r="AR153">
            <v>25.724999999999998</v>
          </cell>
          <cell r="AS153">
            <v>25.224999999999998</v>
          </cell>
          <cell r="AT153">
            <v>25.224999999999998</v>
          </cell>
          <cell r="AU153">
            <v>24.9</v>
          </cell>
          <cell r="AV153">
            <v>25.224999999999998</v>
          </cell>
          <cell r="AW153">
            <v>24.6</v>
          </cell>
          <cell r="AX153">
            <v>22.7</v>
          </cell>
          <cell r="AY153">
            <v>26.7</v>
          </cell>
          <cell r="AZ153">
            <v>23</v>
          </cell>
          <cell r="BA153">
            <v>26</v>
          </cell>
          <cell r="BB153">
            <v>24.099999999999998</v>
          </cell>
          <cell r="BC153">
            <v>25.3</v>
          </cell>
          <cell r="BD153">
            <v>27</v>
          </cell>
          <cell r="BE153">
            <v>24</v>
          </cell>
          <cell r="BF153">
            <v>26</v>
          </cell>
          <cell r="BG153">
            <v>22.4</v>
          </cell>
          <cell r="BH153">
            <v>22.3</v>
          </cell>
          <cell r="BI153">
            <v>26</v>
          </cell>
          <cell r="BJ153">
            <v>21.5</v>
          </cell>
          <cell r="BK153">
            <v>24.7</v>
          </cell>
          <cell r="BL153">
            <v>24.4</v>
          </cell>
          <cell r="BM153">
            <v>24.7</v>
          </cell>
          <cell r="BN153">
            <v>25</v>
          </cell>
          <cell r="BO153">
            <v>27</v>
          </cell>
          <cell r="BP153">
            <v>26.7</v>
          </cell>
          <cell r="BQ153">
            <v>24.6</v>
          </cell>
          <cell r="BR153">
            <v>23.7</v>
          </cell>
          <cell r="BS153">
            <v>23</v>
          </cell>
          <cell r="BT153">
            <v>22.7</v>
          </cell>
          <cell r="BU153">
            <v>26</v>
          </cell>
          <cell r="BV153">
            <v>24</v>
          </cell>
          <cell r="BW153">
            <v>23</v>
          </cell>
          <cell r="BX153">
            <v>23.7</v>
          </cell>
          <cell r="BY153">
            <v>25.7</v>
          </cell>
          <cell r="BZ153">
            <v>22.1</v>
          </cell>
          <cell r="CA153">
            <v>25.7</v>
          </cell>
          <cell r="CB153">
            <v>26</v>
          </cell>
          <cell r="CC153">
            <v>25.7</v>
          </cell>
          <cell r="CD153">
            <v>24.7</v>
          </cell>
          <cell r="CE153">
            <v>23</v>
          </cell>
          <cell r="CF153">
            <v>24</v>
          </cell>
        </row>
        <row r="154">
          <cell r="C154" t="str">
            <v>Volta Redonda</v>
          </cell>
          <cell r="D154">
            <v>7.7</v>
          </cell>
          <cell r="E154">
            <v>23</v>
          </cell>
          <cell r="F154">
            <v>0.7</v>
          </cell>
          <cell r="G154">
            <v>0</v>
          </cell>
          <cell r="H154">
            <v>1</v>
          </cell>
          <cell r="I154">
            <v>1</v>
          </cell>
          <cell r="J154">
            <v>1</v>
          </cell>
          <cell r="K154">
            <v>1</v>
          </cell>
          <cell r="L154">
            <v>1</v>
          </cell>
          <cell r="M154">
            <v>0.7</v>
          </cell>
          <cell r="N154">
            <v>0.3</v>
          </cell>
          <cell r="O154">
            <v>1</v>
          </cell>
          <cell r="P154">
            <v>1</v>
          </cell>
          <cell r="Q154">
            <v>1</v>
          </cell>
          <cell r="R154">
            <v>1</v>
          </cell>
          <cell r="S154">
            <v>1</v>
          </cell>
          <cell r="T154">
            <v>0</v>
          </cell>
          <cell r="U154">
            <v>0.3</v>
          </cell>
          <cell r="V154">
            <v>1</v>
          </cell>
          <cell r="W154">
            <v>1</v>
          </cell>
          <cell r="X154">
            <v>1</v>
          </cell>
          <cell r="Y154">
            <v>0</v>
          </cell>
          <cell r="Z154">
            <v>1</v>
          </cell>
          <cell r="AA154">
            <v>0.7</v>
          </cell>
          <cell r="AB154">
            <v>0.3</v>
          </cell>
          <cell r="AC154">
            <v>1</v>
          </cell>
          <cell r="AD154">
            <v>1</v>
          </cell>
          <cell r="AE154">
            <v>1</v>
          </cell>
          <cell r="AF154">
            <v>1</v>
          </cell>
          <cell r="AG154">
            <v>1</v>
          </cell>
          <cell r="AH154">
            <v>0.7</v>
          </cell>
          <cell r="AI154">
            <v>0.3</v>
          </cell>
          <cell r="AJ154">
            <v>0</v>
          </cell>
          <cell r="AK154">
            <v>25.3</v>
          </cell>
          <cell r="AL154">
            <v>24</v>
          </cell>
          <cell r="AM154">
            <v>22.3</v>
          </cell>
          <cell r="AN154">
            <v>23.7</v>
          </cell>
          <cell r="AO154">
            <v>26</v>
          </cell>
          <cell r="AP154">
            <v>25</v>
          </cell>
          <cell r="AQ154">
            <v>25.3</v>
          </cell>
          <cell r="AR154">
            <v>27</v>
          </cell>
          <cell r="AS154">
            <v>25</v>
          </cell>
          <cell r="AT154">
            <v>25</v>
          </cell>
          <cell r="AU154">
            <v>23.7</v>
          </cell>
          <cell r="AV154">
            <v>25</v>
          </cell>
          <cell r="AW154">
            <v>24.6</v>
          </cell>
          <cell r="AX154">
            <v>22.7</v>
          </cell>
          <cell r="AY154">
            <v>26.7</v>
          </cell>
          <cell r="AZ154">
            <v>23</v>
          </cell>
          <cell r="BA154">
            <v>26</v>
          </cell>
          <cell r="BB154">
            <v>24.099999999999998</v>
          </cell>
          <cell r="BC154">
            <v>25.3</v>
          </cell>
          <cell r="BD154">
            <v>27</v>
          </cell>
          <cell r="BE154">
            <v>24</v>
          </cell>
          <cell r="BF154">
            <v>26</v>
          </cell>
          <cell r="BG154">
            <v>22.4</v>
          </cell>
          <cell r="BH154">
            <v>22.3</v>
          </cell>
          <cell r="BI154">
            <v>26</v>
          </cell>
          <cell r="BJ154">
            <v>21.5</v>
          </cell>
          <cell r="BK154">
            <v>24.7</v>
          </cell>
          <cell r="BL154">
            <v>25.7</v>
          </cell>
          <cell r="BM154">
            <v>24.7</v>
          </cell>
          <cell r="BN154">
            <v>25</v>
          </cell>
          <cell r="BO154">
            <v>26</v>
          </cell>
          <cell r="BP154">
            <v>26.4</v>
          </cell>
          <cell r="BQ154">
            <v>24.6</v>
          </cell>
          <cell r="BR154">
            <v>25</v>
          </cell>
          <cell r="BS154">
            <v>24</v>
          </cell>
          <cell r="BT154">
            <v>22.7</v>
          </cell>
          <cell r="BU154">
            <v>26</v>
          </cell>
          <cell r="BV154">
            <v>24</v>
          </cell>
          <cell r="BW154">
            <v>23</v>
          </cell>
          <cell r="BX154">
            <v>23.7</v>
          </cell>
          <cell r="BY154">
            <v>25.7</v>
          </cell>
          <cell r="BZ154">
            <v>21.1</v>
          </cell>
          <cell r="CA154">
            <v>24.7</v>
          </cell>
          <cell r="CB154">
            <v>26</v>
          </cell>
          <cell r="CC154">
            <v>25.7</v>
          </cell>
          <cell r="CD154">
            <v>25.7</v>
          </cell>
          <cell r="CE154">
            <v>23</v>
          </cell>
          <cell r="CF154">
            <v>24</v>
          </cell>
        </row>
        <row r="155">
          <cell r="C155" t="str">
            <v>Petrópolis</v>
          </cell>
          <cell r="D155">
            <v>7.7</v>
          </cell>
          <cell r="E155">
            <v>23</v>
          </cell>
          <cell r="F155">
            <v>0.7</v>
          </cell>
          <cell r="G155">
            <v>0</v>
          </cell>
          <cell r="H155">
            <v>1</v>
          </cell>
          <cell r="I155">
            <v>1</v>
          </cell>
          <cell r="J155">
            <v>1</v>
          </cell>
          <cell r="K155">
            <v>1</v>
          </cell>
          <cell r="L155">
            <v>1</v>
          </cell>
          <cell r="M155">
            <v>0.7</v>
          </cell>
          <cell r="N155">
            <v>0.3</v>
          </cell>
          <cell r="O155">
            <v>1</v>
          </cell>
          <cell r="P155">
            <v>1</v>
          </cell>
          <cell r="Q155">
            <v>1</v>
          </cell>
          <cell r="R155">
            <v>1</v>
          </cell>
          <cell r="S155">
            <v>1</v>
          </cell>
          <cell r="T155">
            <v>0</v>
          </cell>
          <cell r="U155">
            <v>0.3</v>
          </cell>
          <cell r="V155">
            <v>1</v>
          </cell>
          <cell r="W155">
            <v>1</v>
          </cell>
          <cell r="X155">
            <v>1</v>
          </cell>
          <cell r="Y155">
            <v>0</v>
          </cell>
          <cell r="Z155">
            <v>1</v>
          </cell>
          <cell r="AA155">
            <v>0.7</v>
          </cell>
          <cell r="AB155">
            <v>0.3</v>
          </cell>
          <cell r="AC155">
            <v>1</v>
          </cell>
          <cell r="AD155">
            <v>1</v>
          </cell>
          <cell r="AE155">
            <v>1</v>
          </cell>
          <cell r="AF155">
            <v>1</v>
          </cell>
          <cell r="AG155">
            <v>1</v>
          </cell>
          <cell r="AH155">
            <v>0.7</v>
          </cell>
          <cell r="AI155">
            <v>0.3</v>
          </cell>
          <cell r="AJ155">
            <v>0</v>
          </cell>
          <cell r="AK155">
            <v>25.3</v>
          </cell>
          <cell r="AL155">
            <v>25.3</v>
          </cell>
          <cell r="AM155">
            <v>25.3</v>
          </cell>
          <cell r="AN155">
            <v>25.3</v>
          </cell>
          <cell r="AO155">
            <v>25.3</v>
          </cell>
          <cell r="AP155">
            <v>25.3</v>
          </cell>
          <cell r="AQ155">
            <v>25.3</v>
          </cell>
          <cell r="AR155">
            <v>25.3</v>
          </cell>
          <cell r="AS155">
            <v>25.3</v>
          </cell>
          <cell r="AT155">
            <v>25.3</v>
          </cell>
          <cell r="AU155">
            <v>25.3</v>
          </cell>
          <cell r="AV155">
            <v>25.3</v>
          </cell>
          <cell r="AW155">
            <v>24.6</v>
          </cell>
          <cell r="AX155">
            <v>22.7</v>
          </cell>
          <cell r="AY155">
            <v>26.7</v>
          </cell>
          <cell r="AZ155">
            <v>23</v>
          </cell>
          <cell r="BA155">
            <v>26</v>
          </cell>
          <cell r="BB155">
            <v>24.099999999999998</v>
          </cell>
          <cell r="BC155">
            <v>25.3</v>
          </cell>
          <cell r="BD155">
            <v>27</v>
          </cell>
          <cell r="BE155">
            <v>24</v>
          </cell>
          <cell r="BF155">
            <v>26</v>
          </cell>
          <cell r="BG155">
            <v>22.4</v>
          </cell>
          <cell r="BH155">
            <v>22.3</v>
          </cell>
          <cell r="BI155">
            <v>26</v>
          </cell>
          <cell r="BJ155">
            <v>21.5</v>
          </cell>
          <cell r="BK155">
            <v>24</v>
          </cell>
          <cell r="BL155">
            <v>25.7</v>
          </cell>
          <cell r="BM155">
            <v>24.7</v>
          </cell>
          <cell r="BN155">
            <v>24.3</v>
          </cell>
          <cell r="BO155">
            <v>27</v>
          </cell>
          <cell r="BP155">
            <v>26.4</v>
          </cell>
          <cell r="BQ155">
            <v>24.6</v>
          </cell>
          <cell r="BR155">
            <v>25</v>
          </cell>
          <cell r="BS155">
            <v>24</v>
          </cell>
          <cell r="BT155">
            <v>22.7</v>
          </cell>
          <cell r="BU155">
            <v>0</v>
          </cell>
          <cell r="BV155">
            <v>0</v>
          </cell>
          <cell r="BW155">
            <v>0</v>
          </cell>
          <cell r="BX155">
            <v>0</v>
          </cell>
          <cell r="BY155">
            <v>0</v>
          </cell>
          <cell r="BZ155">
            <v>0</v>
          </cell>
          <cell r="CA155">
            <v>0</v>
          </cell>
          <cell r="CB155">
            <v>0</v>
          </cell>
          <cell r="CC155">
            <v>0</v>
          </cell>
          <cell r="CD155">
            <v>0</v>
          </cell>
          <cell r="CE155">
            <v>0</v>
          </cell>
          <cell r="CF155">
            <v>0</v>
          </cell>
        </row>
        <row r="156">
          <cell r="C156" t="str">
            <v>Teresópolis</v>
          </cell>
          <cell r="D156">
            <v>7.7</v>
          </cell>
          <cell r="E156">
            <v>23</v>
          </cell>
          <cell r="F156">
            <v>0.7</v>
          </cell>
          <cell r="G156">
            <v>0</v>
          </cell>
          <cell r="H156">
            <v>1</v>
          </cell>
          <cell r="I156">
            <v>1</v>
          </cell>
          <cell r="J156">
            <v>1</v>
          </cell>
          <cell r="K156">
            <v>1</v>
          </cell>
          <cell r="L156">
            <v>1</v>
          </cell>
          <cell r="M156">
            <v>0.7</v>
          </cell>
          <cell r="N156">
            <v>0.3</v>
          </cell>
          <cell r="O156">
            <v>1</v>
          </cell>
          <cell r="P156">
            <v>1</v>
          </cell>
          <cell r="Q156">
            <v>1</v>
          </cell>
          <cell r="R156">
            <v>1</v>
          </cell>
          <cell r="S156">
            <v>1</v>
          </cell>
          <cell r="T156">
            <v>0</v>
          </cell>
          <cell r="U156">
            <v>0.3</v>
          </cell>
          <cell r="V156">
            <v>1</v>
          </cell>
          <cell r="W156">
            <v>1</v>
          </cell>
          <cell r="X156">
            <v>1</v>
          </cell>
          <cell r="Y156">
            <v>0</v>
          </cell>
          <cell r="Z156">
            <v>1</v>
          </cell>
          <cell r="AA156">
            <v>0.7</v>
          </cell>
          <cell r="AB156">
            <v>0.3</v>
          </cell>
          <cell r="AC156">
            <v>1</v>
          </cell>
          <cell r="AD156">
            <v>1</v>
          </cell>
          <cell r="AE156">
            <v>1</v>
          </cell>
          <cell r="AF156">
            <v>1</v>
          </cell>
          <cell r="AG156">
            <v>1</v>
          </cell>
          <cell r="AH156">
            <v>0.7</v>
          </cell>
          <cell r="AI156">
            <v>0.3</v>
          </cell>
          <cell r="AJ156">
            <v>0</v>
          </cell>
          <cell r="AK156">
            <v>25.3</v>
          </cell>
          <cell r="AL156">
            <v>25.3</v>
          </cell>
          <cell r="AM156">
            <v>25.3</v>
          </cell>
          <cell r="AN156">
            <v>25.3</v>
          </cell>
          <cell r="AO156">
            <v>25.3</v>
          </cell>
          <cell r="AP156">
            <v>25.3</v>
          </cell>
          <cell r="AQ156">
            <v>25.3</v>
          </cell>
          <cell r="AR156">
            <v>25.3</v>
          </cell>
          <cell r="AS156">
            <v>25.3</v>
          </cell>
          <cell r="AT156">
            <v>25.3</v>
          </cell>
          <cell r="AU156">
            <v>25.3</v>
          </cell>
          <cell r="AV156">
            <v>25.3</v>
          </cell>
          <cell r="AW156">
            <v>24.6</v>
          </cell>
          <cell r="AX156">
            <v>22.7</v>
          </cell>
          <cell r="AY156">
            <v>26.7</v>
          </cell>
          <cell r="AZ156">
            <v>23</v>
          </cell>
          <cell r="BA156">
            <v>26</v>
          </cell>
          <cell r="BB156">
            <v>24.099999999999998</v>
          </cell>
          <cell r="BC156">
            <v>25.3</v>
          </cell>
          <cell r="BD156">
            <v>27</v>
          </cell>
          <cell r="BE156">
            <v>24</v>
          </cell>
          <cell r="BF156">
            <v>26</v>
          </cell>
          <cell r="BG156">
            <v>22.4</v>
          </cell>
          <cell r="BH156">
            <v>22.3</v>
          </cell>
          <cell r="BI156">
            <v>26</v>
          </cell>
          <cell r="BJ156">
            <v>21.5</v>
          </cell>
          <cell r="BK156">
            <v>24.7</v>
          </cell>
          <cell r="BL156">
            <v>25.7</v>
          </cell>
          <cell r="BM156">
            <v>24.7</v>
          </cell>
          <cell r="BN156">
            <v>23.7</v>
          </cell>
          <cell r="BO156">
            <v>26.3</v>
          </cell>
          <cell r="BP156">
            <v>26.4</v>
          </cell>
          <cell r="BQ156">
            <v>24.6</v>
          </cell>
          <cell r="BR156">
            <v>25</v>
          </cell>
          <cell r="BS156">
            <v>24</v>
          </cell>
          <cell r="BT156">
            <v>22.7</v>
          </cell>
          <cell r="BU156">
            <v>0</v>
          </cell>
          <cell r="BV156">
            <v>0</v>
          </cell>
          <cell r="BW156">
            <v>0</v>
          </cell>
          <cell r="BX156">
            <v>0</v>
          </cell>
          <cell r="BY156">
            <v>0</v>
          </cell>
          <cell r="BZ156">
            <v>0</v>
          </cell>
          <cell r="CA156">
            <v>0</v>
          </cell>
          <cell r="CB156">
            <v>0</v>
          </cell>
          <cell r="CC156">
            <v>0</v>
          </cell>
          <cell r="CD156">
            <v>0</v>
          </cell>
          <cell r="CE156">
            <v>0</v>
          </cell>
          <cell r="CF156">
            <v>0</v>
          </cell>
        </row>
        <row r="157">
          <cell r="C157" t="str">
            <v>Nova Friburgo</v>
          </cell>
          <cell r="D157">
            <v>7.7</v>
          </cell>
          <cell r="E157">
            <v>23</v>
          </cell>
          <cell r="F157">
            <v>0.7</v>
          </cell>
          <cell r="G157">
            <v>0</v>
          </cell>
          <cell r="H157">
            <v>1</v>
          </cell>
          <cell r="I157">
            <v>1</v>
          </cell>
          <cell r="J157">
            <v>1</v>
          </cell>
          <cell r="K157">
            <v>1</v>
          </cell>
          <cell r="L157">
            <v>1</v>
          </cell>
          <cell r="M157">
            <v>0.7</v>
          </cell>
          <cell r="N157">
            <v>0.3</v>
          </cell>
          <cell r="O157">
            <v>1</v>
          </cell>
          <cell r="P157">
            <v>1</v>
          </cell>
          <cell r="Q157">
            <v>1</v>
          </cell>
          <cell r="R157">
            <v>1</v>
          </cell>
          <cell r="S157">
            <v>1</v>
          </cell>
          <cell r="T157">
            <v>0</v>
          </cell>
          <cell r="U157">
            <v>0.3</v>
          </cell>
          <cell r="V157">
            <v>1</v>
          </cell>
          <cell r="W157">
            <v>1</v>
          </cell>
          <cell r="X157">
            <v>1</v>
          </cell>
          <cell r="Y157">
            <v>0</v>
          </cell>
          <cell r="Z157">
            <v>1</v>
          </cell>
          <cell r="AA157">
            <v>0.7</v>
          </cell>
          <cell r="AB157">
            <v>0.3</v>
          </cell>
          <cell r="AC157">
            <v>1</v>
          </cell>
          <cell r="AD157">
            <v>1</v>
          </cell>
          <cell r="AE157">
            <v>1</v>
          </cell>
          <cell r="AF157">
            <v>1</v>
          </cell>
          <cell r="AG157">
            <v>1</v>
          </cell>
          <cell r="AH157">
            <v>0.7</v>
          </cell>
          <cell r="AI157">
            <v>0.3</v>
          </cell>
          <cell r="AJ157">
            <v>0</v>
          </cell>
          <cell r="AK157">
            <v>25.3</v>
          </cell>
          <cell r="AL157">
            <v>25.3</v>
          </cell>
          <cell r="AM157">
            <v>25.3</v>
          </cell>
          <cell r="AN157">
            <v>25.3</v>
          </cell>
          <cell r="AO157">
            <v>25.3</v>
          </cell>
          <cell r="AP157">
            <v>25.3</v>
          </cell>
          <cell r="AQ157">
            <v>25.3</v>
          </cell>
          <cell r="AR157">
            <v>25.3</v>
          </cell>
          <cell r="AS157">
            <v>25.3</v>
          </cell>
          <cell r="AT157">
            <v>25.3</v>
          </cell>
          <cell r="AU157">
            <v>25.3</v>
          </cell>
          <cell r="AV157">
            <v>25.3</v>
          </cell>
          <cell r="AW157">
            <v>24.6</v>
          </cell>
          <cell r="AX157">
            <v>22.7</v>
          </cell>
          <cell r="AY157">
            <v>26.7</v>
          </cell>
          <cell r="AZ157">
            <v>23</v>
          </cell>
          <cell r="BA157">
            <v>26</v>
          </cell>
          <cell r="BB157">
            <v>24.099999999999998</v>
          </cell>
          <cell r="BC157">
            <v>25.3</v>
          </cell>
          <cell r="BD157">
            <v>27</v>
          </cell>
          <cell r="BE157">
            <v>24</v>
          </cell>
          <cell r="BF157">
            <v>26</v>
          </cell>
          <cell r="BG157">
            <v>22.4</v>
          </cell>
          <cell r="BH157">
            <v>22.3</v>
          </cell>
          <cell r="BI157">
            <v>26</v>
          </cell>
          <cell r="BJ157">
            <v>21.5</v>
          </cell>
          <cell r="BK157">
            <v>24.7</v>
          </cell>
          <cell r="BL157">
            <v>25.7</v>
          </cell>
          <cell r="BM157">
            <v>23.4</v>
          </cell>
          <cell r="BN157">
            <v>25</v>
          </cell>
          <cell r="BO157">
            <v>27</v>
          </cell>
          <cell r="BP157">
            <v>26.4</v>
          </cell>
          <cell r="BQ157">
            <v>24.6</v>
          </cell>
          <cell r="BR157">
            <v>25</v>
          </cell>
          <cell r="BS157">
            <v>24</v>
          </cell>
          <cell r="BT157">
            <v>22.7</v>
          </cell>
          <cell r="BU157">
            <v>0</v>
          </cell>
          <cell r="BV157">
            <v>0</v>
          </cell>
          <cell r="BW157">
            <v>0</v>
          </cell>
          <cell r="BX157">
            <v>0</v>
          </cell>
          <cell r="BY157">
            <v>0</v>
          </cell>
          <cell r="BZ157">
            <v>0</v>
          </cell>
          <cell r="CA157">
            <v>0</v>
          </cell>
          <cell r="CB157">
            <v>0</v>
          </cell>
          <cell r="CC157">
            <v>0</v>
          </cell>
          <cell r="CD157">
            <v>0</v>
          </cell>
          <cell r="CE157">
            <v>0</v>
          </cell>
          <cell r="CF157">
            <v>0</v>
          </cell>
        </row>
        <row r="158">
          <cell r="C158" t="str">
            <v>Cluster Minas Gerais</v>
          </cell>
          <cell r="D158">
            <v>7.7</v>
          </cell>
          <cell r="E158">
            <v>24</v>
          </cell>
          <cell r="F158">
            <v>0.70000000000000007</v>
          </cell>
          <cell r="G158">
            <v>0</v>
          </cell>
          <cell r="H158">
            <v>1</v>
          </cell>
          <cell r="I158">
            <v>1</v>
          </cell>
          <cell r="J158">
            <v>1</v>
          </cell>
          <cell r="K158">
            <v>1</v>
          </cell>
          <cell r="L158">
            <v>1</v>
          </cell>
          <cell r="M158">
            <v>0.70000000000000007</v>
          </cell>
          <cell r="N158">
            <v>0.3</v>
          </cell>
          <cell r="O158">
            <v>1</v>
          </cell>
          <cell r="P158">
            <v>1</v>
          </cell>
          <cell r="Q158">
            <v>1</v>
          </cell>
          <cell r="R158">
            <v>1</v>
          </cell>
          <cell r="S158">
            <v>1</v>
          </cell>
          <cell r="T158">
            <v>0</v>
          </cell>
          <cell r="U158">
            <v>0.3</v>
          </cell>
          <cell r="V158">
            <v>1</v>
          </cell>
          <cell r="W158">
            <v>1</v>
          </cell>
          <cell r="X158">
            <v>1</v>
          </cell>
          <cell r="Y158">
            <v>1</v>
          </cell>
          <cell r="Z158">
            <v>1</v>
          </cell>
          <cell r="AA158">
            <v>0.70000000000000007</v>
          </cell>
          <cell r="AB158">
            <v>0.3</v>
          </cell>
          <cell r="AC158">
            <v>1</v>
          </cell>
          <cell r="AD158">
            <v>1</v>
          </cell>
          <cell r="AE158">
            <v>1</v>
          </cell>
          <cell r="AF158">
            <v>1</v>
          </cell>
          <cell r="AG158">
            <v>1</v>
          </cell>
          <cell r="AH158">
            <v>0.70000000000000007</v>
          </cell>
          <cell r="AI158">
            <v>0.3</v>
          </cell>
          <cell r="AJ158">
            <v>0</v>
          </cell>
          <cell r="AK158">
            <v>25.3</v>
          </cell>
          <cell r="AL158">
            <v>24.65</v>
          </cell>
          <cell r="AM158">
            <v>25.15</v>
          </cell>
          <cell r="AN158">
            <v>24.5</v>
          </cell>
          <cell r="AO158">
            <v>25.65</v>
          </cell>
          <cell r="AP158">
            <v>25.15</v>
          </cell>
          <cell r="AQ158">
            <v>25.65</v>
          </cell>
          <cell r="AR158">
            <v>26.15</v>
          </cell>
          <cell r="AS158">
            <v>25.15</v>
          </cell>
          <cell r="AT158">
            <v>25.15</v>
          </cell>
          <cell r="AU158">
            <v>24.5</v>
          </cell>
          <cell r="AV158">
            <v>25.15</v>
          </cell>
          <cell r="AW158">
            <v>24.6</v>
          </cell>
          <cell r="AX158">
            <v>22.7</v>
          </cell>
          <cell r="AY158">
            <v>26.7</v>
          </cell>
          <cell r="AZ158">
            <v>23</v>
          </cell>
          <cell r="BA158">
            <v>26</v>
          </cell>
          <cell r="BB158">
            <v>24.4</v>
          </cell>
          <cell r="BC158">
            <v>25.3</v>
          </cell>
          <cell r="BD158">
            <v>27</v>
          </cell>
          <cell r="BE158">
            <v>24</v>
          </cell>
          <cell r="BF158">
            <v>26</v>
          </cell>
          <cell r="BG158">
            <v>22.4</v>
          </cell>
          <cell r="BH158">
            <v>23</v>
          </cell>
          <cell r="BI158">
            <v>25.9375</v>
          </cell>
          <cell r="BJ158">
            <v>21.5</v>
          </cell>
          <cell r="BK158">
            <v>24.612499999999994</v>
          </cell>
          <cell r="BL158">
            <v>25.637499999999992</v>
          </cell>
          <cell r="BM158">
            <v>24.699999999999992</v>
          </cell>
          <cell r="BN158">
            <v>24.793749999999999</v>
          </cell>
          <cell r="BO158">
            <v>26.306249999999999</v>
          </cell>
          <cell r="BP158">
            <v>25.974999999999994</v>
          </cell>
          <cell r="BQ158">
            <v>24.581250000000004</v>
          </cell>
          <cell r="BR158">
            <v>26.300000000000008</v>
          </cell>
          <cell r="BS158">
            <v>23.75</v>
          </cell>
          <cell r="BT158">
            <v>22.424999999999997</v>
          </cell>
          <cell r="BU158">
            <v>26</v>
          </cell>
          <cell r="BV158">
            <v>24</v>
          </cell>
          <cell r="BW158">
            <v>22.875</v>
          </cell>
          <cell r="BX158">
            <v>23.699999999999996</v>
          </cell>
          <cell r="BY158">
            <v>25.699999999999996</v>
          </cell>
          <cell r="BZ158">
            <v>21.674999999999997</v>
          </cell>
          <cell r="CA158">
            <v>25.449999999999996</v>
          </cell>
          <cell r="CB158">
            <v>25.375</v>
          </cell>
          <cell r="CC158">
            <v>25.574999999999996</v>
          </cell>
          <cell r="CD158">
            <v>26.699999999999996</v>
          </cell>
          <cell r="CE158">
            <v>24</v>
          </cell>
          <cell r="CF158">
            <v>23.5</v>
          </cell>
        </row>
        <row r="159">
          <cell r="C159" t="str">
            <v>Belo Horizonte</v>
          </cell>
          <cell r="D159">
            <v>7.7</v>
          </cell>
          <cell r="E159">
            <v>24</v>
          </cell>
          <cell r="F159">
            <v>0.7</v>
          </cell>
          <cell r="G159">
            <v>0</v>
          </cell>
          <cell r="H159">
            <v>1</v>
          </cell>
          <cell r="I159">
            <v>1</v>
          </cell>
          <cell r="J159">
            <v>1</v>
          </cell>
          <cell r="K159">
            <v>1</v>
          </cell>
          <cell r="L159">
            <v>1</v>
          </cell>
          <cell r="M159">
            <v>0.7</v>
          </cell>
          <cell r="N159">
            <v>0.3</v>
          </cell>
          <cell r="O159">
            <v>1</v>
          </cell>
          <cell r="P159">
            <v>1</v>
          </cell>
          <cell r="Q159">
            <v>1</v>
          </cell>
          <cell r="R159">
            <v>1</v>
          </cell>
          <cell r="S159">
            <v>1</v>
          </cell>
          <cell r="T159">
            <v>0</v>
          </cell>
          <cell r="U159">
            <v>0.3</v>
          </cell>
          <cell r="V159">
            <v>1</v>
          </cell>
          <cell r="W159">
            <v>1</v>
          </cell>
          <cell r="X159">
            <v>1</v>
          </cell>
          <cell r="Y159">
            <v>1</v>
          </cell>
          <cell r="Z159">
            <v>1</v>
          </cell>
          <cell r="AA159">
            <v>0.7</v>
          </cell>
          <cell r="AB159">
            <v>0.3</v>
          </cell>
          <cell r="AC159">
            <v>1</v>
          </cell>
          <cell r="AD159">
            <v>1</v>
          </cell>
          <cell r="AE159">
            <v>1</v>
          </cell>
          <cell r="AF159">
            <v>1</v>
          </cell>
          <cell r="AG159">
            <v>1</v>
          </cell>
          <cell r="AH159">
            <v>0.7</v>
          </cell>
          <cell r="AI159">
            <v>0.3</v>
          </cell>
          <cell r="AJ159">
            <v>0</v>
          </cell>
          <cell r="AK159">
            <v>25.3</v>
          </cell>
          <cell r="AL159">
            <v>24</v>
          </cell>
          <cell r="AM159">
            <v>25</v>
          </cell>
          <cell r="AN159">
            <v>23.7</v>
          </cell>
          <cell r="AO159">
            <v>26</v>
          </cell>
          <cell r="AP159">
            <v>25</v>
          </cell>
          <cell r="AQ159">
            <v>26</v>
          </cell>
          <cell r="AR159">
            <v>27</v>
          </cell>
          <cell r="AS159">
            <v>25</v>
          </cell>
          <cell r="AT159">
            <v>25</v>
          </cell>
          <cell r="AU159">
            <v>23.7</v>
          </cell>
          <cell r="AV159">
            <v>25</v>
          </cell>
          <cell r="AW159">
            <v>24.6</v>
          </cell>
          <cell r="AX159">
            <v>22.7</v>
          </cell>
          <cell r="AY159">
            <v>26.7</v>
          </cell>
          <cell r="AZ159">
            <v>23</v>
          </cell>
          <cell r="BA159">
            <v>26</v>
          </cell>
          <cell r="BB159">
            <v>24.4</v>
          </cell>
          <cell r="BC159">
            <v>25.3</v>
          </cell>
          <cell r="BD159">
            <v>27</v>
          </cell>
          <cell r="BE159">
            <v>24</v>
          </cell>
          <cell r="BF159">
            <v>26</v>
          </cell>
          <cell r="BG159">
            <v>22.4</v>
          </cell>
          <cell r="BH159">
            <v>23</v>
          </cell>
          <cell r="BI159">
            <v>26</v>
          </cell>
          <cell r="BJ159">
            <v>21.5</v>
          </cell>
          <cell r="BK159">
            <v>24.7</v>
          </cell>
          <cell r="BL159">
            <v>25.7</v>
          </cell>
          <cell r="BM159">
            <v>24.7</v>
          </cell>
          <cell r="BN159">
            <v>25</v>
          </cell>
          <cell r="BO159">
            <v>27</v>
          </cell>
          <cell r="BP159">
            <v>25.4</v>
          </cell>
          <cell r="BQ159">
            <v>24.6</v>
          </cell>
          <cell r="BR159">
            <v>26.3</v>
          </cell>
          <cell r="BS159">
            <v>24</v>
          </cell>
          <cell r="BT159">
            <v>22.4</v>
          </cell>
          <cell r="BU159">
            <v>26</v>
          </cell>
          <cell r="BV159">
            <v>24</v>
          </cell>
          <cell r="BW159">
            <v>23</v>
          </cell>
          <cell r="BX159">
            <v>23.7</v>
          </cell>
          <cell r="BY159">
            <v>25.7</v>
          </cell>
          <cell r="BZ159">
            <v>19.7</v>
          </cell>
          <cell r="CA159">
            <v>25.7</v>
          </cell>
          <cell r="CB159">
            <v>25</v>
          </cell>
          <cell r="CC159">
            <v>25.7</v>
          </cell>
          <cell r="CD159">
            <v>26.7</v>
          </cell>
          <cell r="CE159">
            <v>24</v>
          </cell>
          <cell r="CF159">
            <v>23</v>
          </cell>
        </row>
        <row r="160">
          <cell r="C160" t="str">
            <v>SubCluster BH Conurbadas</v>
          </cell>
          <cell r="D160">
            <v>7.7</v>
          </cell>
          <cell r="E160">
            <v>24</v>
          </cell>
          <cell r="F160">
            <v>0.7</v>
          </cell>
          <cell r="G160">
            <v>0</v>
          </cell>
          <cell r="H160">
            <v>1</v>
          </cell>
          <cell r="I160">
            <v>1</v>
          </cell>
          <cell r="J160">
            <v>1</v>
          </cell>
          <cell r="K160">
            <v>1</v>
          </cell>
          <cell r="L160">
            <v>1</v>
          </cell>
          <cell r="M160">
            <v>0.7</v>
          </cell>
          <cell r="N160">
            <v>0.3</v>
          </cell>
          <cell r="O160">
            <v>1</v>
          </cell>
          <cell r="P160">
            <v>1</v>
          </cell>
          <cell r="Q160">
            <v>1</v>
          </cell>
          <cell r="R160">
            <v>1</v>
          </cell>
          <cell r="S160">
            <v>1</v>
          </cell>
          <cell r="T160">
            <v>0</v>
          </cell>
          <cell r="U160">
            <v>0.3</v>
          </cell>
          <cell r="V160">
            <v>1</v>
          </cell>
          <cell r="W160">
            <v>1</v>
          </cell>
          <cell r="X160">
            <v>1</v>
          </cell>
          <cell r="Y160">
            <v>1</v>
          </cell>
          <cell r="Z160">
            <v>1</v>
          </cell>
          <cell r="AA160">
            <v>0.7</v>
          </cell>
          <cell r="AB160">
            <v>0.3</v>
          </cell>
          <cell r="AC160">
            <v>1</v>
          </cell>
          <cell r="AD160">
            <v>1</v>
          </cell>
          <cell r="AE160">
            <v>1</v>
          </cell>
          <cell r="AF160">
            <v>1</v>
          </cell>
          <cell r="AG160">
            <v>1</v>
          </cell>
          <cell r="AH160">
            <v>0.7</v>
          </cell>
          <cell r="AI160">
            <v>0.3</v>
          </cell>
          <cell r="AJ160">
            <v>0</v>
          </cell>
          <cell r="AK160">
            <v>25.3</v>
          </cell>
          <cell r="AL160">
            <v>25.3</v>
          </cell>
          <cell r="AM160">
            <v>25.3</v>
          </cell>
          <cell r="AN160">
            <v>25.3</v>
          </cell>
          <cell r="AO160">
            <v>25.3</v>
          </cell>
          <cell r="AP160">
            <v>25.3</v>
          </cell>
          <cell r="AQ160">
            <v>25.3</v>
          </cell>
          <cell r="AR160">
            <v>25.3</v>
          </cell>
          <cell r="AS160">
            <v>25.3</v>
          </cell>
          <cell r="AT160">
            <v>25.3</v>
          </cell>
          <cell r="AU160">
            <v>25.3</v>
          </cell>
          <cell r="AV160">
            <v>25.3</v>
          </cell>
          <cell r="AW160">
            <v>24.6</v>
          </cell>
          <cell r="AX160">
            <v>22.7</v>
          </cell>
          <cell r="AY160">
            <v>26.7</v>
          </cell>
          <cell r="AZ160">
            <v>23</v>
          </cell>
          <cell r="BA160">
            <v>26</v>
          </cell>
          <cell r="BB160">
            <v>24.4</v>
          </cell>
          <cell r="BC160">
            <v>25.3</v>
          </cell>
          <cell r="BD160">
            <v>27</v>
          </cell>
          <cell r="BE160">
            <v>24</v>
          </cell>
          <cell r="BF160">
            <v>26</v>
          </cell>
          <cell r="BG160">
            <v>22.4</v>
          </cell>
          <cell r="BH160">
            <v>23</v>
          </cell>
          <cell r="BI160">
            <v>26</v>
          </cell>
          <cell r="BJ160">
            <v>21.5</v>
          </cell>
          <cell r="BK160">
            <v>24.583333333333332</v>
          </cell>
          <cell r="BL160">
            <v>25.7</v>
          </cell>
          <cell r="BM160">
            <v>24.7</v>
          </cell>
          <cell r="BN160">
            <v>25</v>
          </cell>
          <cell r="BO160">
            <v>25.533333333333331</v>
          </cell>
          <cell r="BP160">
            <v>26.483333333333331</v>
          </cell>
          <cell r="BQ160">
            <v>24.599999999999998</v>
          </cell>
          <cell r="BR160">
            <v>26.3</v>
          </cell>
          <cell r="BS160">
            <v>23.5</v>
          </cell>
          <cell r="BT160">
            <v>22.116666666666664</v>
          </cell>
          <cell r="BU160">
            <v>26</v>
          </cell>
          <cell r="BV160">
            <v>24</v>
          </cell>
          <cell r="BW160">
            <v>22.824999999999999</v>
          </cell>
          <cell r="BX160">
            <v>23.7</v>
          </cell>
          <cell r="BY160">
            <v>25.7</v>
          </cell>
          <cell r="BZ160">
            <v>22.1</v>
          </cell>
          <cell r="CA160">
            <v>25.2</v>
          </cell>
          <cell r="CB160">
            <v>25.574999999999999</v>
          </cell>
          <cell r="CC160">
            <v>25.7</v>
          </cell>
          <cell r="CD160">
            <v>26.7</v>
          </cell>
          <cell r="CE160">
            <v>24</v>
          </cell>
          <cell r="CF160">
            <v>23.5</v>
          </cell>
        </row>
        <row r="161">
          <cell r="C161" t="str">
            <v>Sabará</v>
          </cell>
          <cell r="D161">
            <v>7.7</v>
          </cell>
          <cell r="E161">
            <v>24</v>
          </cell>
          <cell r="F161">
            <v>0.7</v>
          </cell>
          <cell r="G161">
            <v>0</v>
          </cell>
          <cell r="H161">
            <v>1</v>
          </cell>
          <cell r="I161">
            <v>1</v>
          </cell>
          <cell r="J161">
            <v>1</v>
          </cell>
          <cell r="K161">
            <v>1</v>
          </cell>
          <cell r="L161">
            <v>1</v>
          </cell>
          <cell r="M161">
            <v>0.7</v>
          </cell>
          <cell r="N161">
            <v>0.3</v>
          </cell>
          <cell r="O161">
            <v>1</v>
          </cell>
          <cell r="P161">
            <v>1</v>
          </cell>
          <cell r="Q161">
            <v>1</v>
          </cell>
          <cell r="R161">
            <v>1</v>
          </cell>
          <cell r="S161">
            <v>1</v>
          </cell>
          <cell r="T161">
            <v>0</v>
          </cell>
          <cell r="U161">
            <v>0.3</v>
          </cell>
          <cell r="V161">
            <v>1</v>
          </cell>
          <cell r="W161">
            <v>1</v>
          </cell>
          <cell r="X161">
            <v>1</v>
          </cell>
          <cell r="Y161">
            <v>1</v>
          </cell>
          <cell r="Z161">
            <v>1</v>
          </cell>
          <cell r="AA161">
            <v>0.7</v>
          </cell>
          <cell r="AB161">
            <v>0.3</v>
          </cell>
          <cell r="AC161">
            <v>1</v>
          </cell>
          <cell r="AD161">
            <v>1</v>
          </cell>
          <cell r="AE161">
            <v>1</v>
          </cell>
          <cell r="AF161">
            <v>1</v>
          </cell>
          <cell r="AG161">
            <v>1</v>
          </cell>
          <cell r="AH161">
            <v>0.7</v>
          </cell>
          <cell r="AI161">
            <v>0.3</v>
          </cell>
          <cell r="AJ161">
            <v>0</v>
          </cell>
          <cell r="AK161">
            <v>25.3</v>
          </cell>
          <cell r="AL161">
            <v>24</v>
          </cell>
          <cell r="AM161">
            <v>25</v>
          </cell>
          <cell r="AN161">
            <v>23.7</v>
          </cell>
          <cell r="AO161">
            <v>26</v>
          </cell>
          <cell r="AP161">
            <v>25</v>
          </cell>
          <cell r="AQ161">
            <v>26</v>
          </cell>
          <cell r="AR161">
            <v>27</v>
          </cell>
          <cell r="AS161">
            <v>25</v>
          </cell>
          <cell r="AT161">
            <v>25</v>
          </cell>
          <cell r="AU161">
            <v>23.7</v>
          </cell>
          <cell r="AV161">
            <v>25</v>
          </cell>
          <cell r="AW161">
            <v>24.6</v>
          </cell>
          <cell r="AX161">
            <v>22.7</v>
          </cell>
          <cell r="AY161">
            <v>26.7</v>
          </cell>
          <cell r="AZ161">
            <v>22</v>
          </cell>
          <cell r="BA161">
            <v>26</v>
          </cell>
          <cell r="BB161">
            <v>24.4</v>
          </cell>
          <cell r="BC161">
            <v>26.3</v>
          </cell>
          <cell r="BD161">
            <v>27</v>
          </cell>
          <cell r="BE161">
            <v>24</v>
          </cell>
          <cell r="BF161">
            <v>25</v>
          </cell>
          <cell r="BG161">
            <v>22.4</v>
          </cell>
          <cell r="BH161">
            <v>23</v>
          </cell>
          <cell r="BI161">
            <v>26</v>
          </cell>
          <cell r="BJ161">
            <v>21.5</v>
          </cell>
          <cell r="BK161">
            <v>24.7</v>
          </cell>
          <cell r="BL161">
            <v>25.7</v>
          </cell>
          <cell r="BM161">
            <v>24.7</v>
          </cell>
          <cell r="BN161">
            <v>25</v>
          </cell>
          <cell r="BO161">
            <v>24.7</v>
          </cell>
          <cell r="BP161">
            <v>26.7</v>
          </cell>
          <cell r="BQ161">
            <v>24.6</v>
          </cell>
          <cell r="BR161">
            <v>26.3</v>
          </cell>
          <cell r="BS161">
            <v>23</v>
          </cell>
          <cell r="BT161">
            <v>22.4</v>
          </cell>
          <cell r="BU161">
            <v>26</v>
          </cell>
          <cell r="BV161">
            <v>24</v>
          </cell>
          <cell r="BW161">
            <v>23</v>
          </cell>
          <cell r="BX161">
            <v>23.7</v>
          </cell>
          <cell r="BY161">
            <v>25.7</v>
          </cell>
          <cell r="BZ161">
            <v>22.1</v>
          </cell>
          <cell r="CA161">
            <v>24.7</v>
          </cell>
          <cell r="CB161">
            <v>26</v>
          </cell>
          <cell r="CC161">
            <v>25.7</v>
          </cell>
          <cell r="CD161">
            <v>26.7</v>
          </cell>
          <cell r="CE161">
            <v>24</v>
          </cell>
          <cell r="CF161">
            <v>23</v>
          </cell>
        </row>
        <row r="162">
          <cell r="C162" t="str">
            <v>Nova Lima</v>
          </cell>
          <cell r="D162">
            <v>7.7</v>
          </cell>
          <cell r="E162">
            <v>24</v>
          </cell>
          <cell r="F162">
            <v>0.7</v>
          </cell>
          <cell r="G162">
            <v>0</v>
          </cell>
          <cell r="H162">
            <v>1</v>
          </cell>
          <cell r="I162">
            <v>1</v>
          </cell>
          <cell r="J162">
            <v>1</v>
          </cell>
          <cell r="K162">
            <v>1</v>
          </cell>
          <cell r="L162">
            <v>1</v>
          </cell>
          <cell r="M162">
            <v>0.7</v>
          </cell>
          <cell r="N162">
            <v>0.3</v>
          </cell>
          <cell r="O162">
            <v>1</v>
          </cell>
          <cell r="P162">
            <v>1</v>
          </cell>
          <cell r="Q162">
            <v>1</v>
          </cell>
          <cell r="R162">
            <v>1</v>
          </cell>
          <cell r="S162">
            <v>1</v>
          </cell>
          <cell r="T162">
            <v>0</v>
          </cell>
          <cell r="U162">
            <v>0.3</v>
          </cell>
          <cell r="V162">
            <v>1</v>
          </cell>
          <cell r="W162">
            <v>1</v>
          </cell>
          <cell r="X162">
            <v>1</v>
          </cell>
          <cell r="Y162">
            <v>1</v>
          </cell>
          <cell r="Z162">
            <v>1</v>
          </cell>
          <cell r="AA162">
            <v>0.7</v>
          </cell>
          <cell r="AB162">
            <v>0.3</v>
          </cell>
          <cell r="AC162">
            <v>1</v>
          </cell>
          <cell r="AD162">
            <v>1</v>
          </cell>
          <cell r="AE162">
            <v>1</v>
          </cell>
          <cell r="AF162">
            <v>1</v>
          </cell>
          <cell r="AG162">
            <v>1</v>
          </cell>
          <cell r="AH162">
            <v>0.7</v>
          </cell>
          <cell r="AI162">
            <v>0.3</v>
          </cell>
          <cell r="AJ162">
            <v>0</v>
          </cell>
          <cell r="AK162">
            <v>25.3</v>
          </cell>
          <cell r="AL162">
            <v>24</v>
          </cell>
          <cell r="AM162">
            <v>25</v>
          </cell>
          <cell r="AN162">
            <v>23</v>
          </cell>
          <cell r="AO162">
            <v>26</v>
          </cell>
          <cell r="AP162">
            <v>25</v>
          </cell>
          <cell r="AQ162">
            <v>26</v>
          </cell>
          <cell r="AR162">
            <v>27</v>
          </cell>
          <cell r="AS162">
            <v>25</v>
          </cell>
          <cell r="AT162">
            <v>24.3</v>
          </cell>
          <cell r="AU162">
            <v>23.4</v>
          </cell>
          <cell r="AV162">
            <v>25</v>
          </cell>
          <cell r="AW162">
            <v>24.6</v>
          </cell>
          <cell r="AX162">
            <v>22.7</v>
          </cell>
          <cell r="AY162">
            <v>26.7</v>
          </cell>
          <cell r="AZ162">
            <v>22</v>
          </cell>
          <cell r="BA162">
            <v>26</v>
          </cell>
          <cell r="BB162">
            <v>24.4</v>
          </cell>
          <cell r="BC162">
            <v>26.3</v>
          </cell>
          <cell r="BD162">
            <v>27</v>
          </cell>
          <cell r="BE162">
            <v>23.65</v>
          </cell>
          <cell r="BF162">
            <v>24.5</v>
          </cell>
          <cell r="BG162">
            <v>22.4</v>
          </cell>
          <cell r="BH162">
            <v>23</v>
          </cell>
          <cell r="BI162">
            <v>26</v>
          </cell>
          <cell r="BJ162">
            <v>21.5</v>
          </cell>
          <cell r="BK162">
            <v>24.7</v>
          </cell>
          <cell r="BL162">
            <v>25.7</v>
          </cell>
          <cell r="BM162">
            <v>24.7</v>
          </cell>
          <cell r="BN162">
            <v>25</v>
          </cell>
          <cell r="BO162">
            <v>25.7</v>
          </cell>
          <cell r="BP162">
            <v>26.7</v>
          </cell>
          <cell r="BQ162">
            <v>24.6</v>
          </cell>
          <cell r="BR162">
            <v>26.3</v>
          </cell>
          <cell r="BS162">
            <v>23</v>
          </cell>
          <cell r="BT162">
            <v>22.4</v>
          </cell>
          <cell r="BU162">
            <v>26</v>
          </cell>
          <cell r="BV162">
            <v>24</v>
          </cell>
          <cell r="BW162">
            <v>23</v>
          </cell>
          <cell r="BX162">
            <v>23.7</v>
          </cell>
          <cell r="BY162">
            <v>25.7</v>
          </cell>
          <cell r="BZ162">
            <v>22.1</v>
          </cell>
          <cell r="CA162">
            <v>25.7</v>
          </cell>
          <cell r="CB162">
            <v>25</v>
          </cell>
          <cell r="CC162">
            <v>25.7</v>
          </cell>
          <cell r="CD162">
            <v>26.7</v>
          </cell>
          <cell r="CE162">
            <v>24</v>
          </cell>
          <cell r="CF162">
            <v>23</v>
          </cell>
        </row>
        <row r="163">
          <cell r="C163" t="str">
            <v>Contagem</v>
          </cell>
          <cell r="D163">
            <v>7.7</v>
          </cell>
          <cell r="E163">
            <v>24</v>
          </cell>
          <cell r="F163">
            <v>0.7</v>
          </cell>
          <cell r="G163">
            <v>0</v>
          </cell>
          <cell r="H163">
            <v>1</v>
          </cell>
          <cell r="I163">
            <v>1</v>
          </cell>
          <cell r="J163">
            <v>1</v>
          </cell>
          <cell r="K163">
            <v>1</v>
          </cell>
          <cell r="L163">
            <v>1</v>
          </cell>
          <cell r="M163">
            <v>0.7</v>
          </cell>
          <cell r="N163">
            <v>0.3</v>
          </cell>
          <cell r="O163">
            <v>1</v>
          </cell>
          <cell r="P163">
            <v>1</v>
          </cell>
          <cell r="Q163">
            <v>1</v>
          </cell>
          <cell r="R163">
            <v>1</v>
          </cell>
          <cell r="S163">
            <v>1</v>
          </cell>
          <cell r="T163">
            <v>0</v>
          </cell>
          <cell r="U163">
            <v>0.3</v>
          </cell>
          <cell r="V163">
            <v>1</v>
          </cell>
          <cell r="W163">
            <v>1</v>
          </cell>
          <cell r="X163">
            <v>1</v>
          </cell>
          <cell r="Y163">
            <v>1</v>
          </cell>
          <cell r="Z163">
            <v>1</v>
          </cell>
          <cell r="AA163">
            <v>0.7</v>
          </cell>
          <cell r="AB163">
            <v>0.3</v>
          </cell>
          <cell r="AC163">
            <v>1</v>
          </cell>
          <cell r="AD163">
            <v>1</v>
          </cell>
          <cell r="AE163">
            <v>1</v>
          </cell>
          <cell r="AF163">
            <v>1</v>
          </cell>
          <cell r="AG163">
            <v>1</v>
          </cell>
          <cell r="AH163">
            <v>0.7</v>
          </cell>
          <cell r="AI163">
            <v>0.3</v>
          </cell>
          <cell r="AJ163">
            <v>0</v>
          </cell>
          <cell r="AK163">
            <v>25.3</v>
          </cell>
          <cell r="AL163">
            <v>24</v>
          </cell>
          <cell r="AM163">
            <v>25</v>
          </cell>
          <cell r="AN163">
            <v>23</v>
          </cell>
          <cell r="AO163">
            <v>26</v>
          </cell>
          <cell r="AP163">
            <v>25</v>
          </cell>
          <cell r="AQ163">
            <v>26</v>
          </cell>
          <cell r="AR163">
            <v>27</v>
          </cell>
          <cell r="AS163">
            <v>25</v>
          </cell>
          <cell r="AT163">
            <v>24.3</v>
          </cell>
          <cell r="AU163">
            <v>23.4</v>
          </cell>
          <cell r="AV163">
            <v>25</v>
          </cell>
          <cell r="AW163">
            <v>24.6</v>
          </cell>
          <cell r="AX163">
            <v>22.7</v>
          </cell>
          <cell r="AY163">
            <v>26.7</v>
          </cell>
          <cell r="AZ163">
            <v>22</v>
          </cell>
          <cell r="BA163">
            <v>26</v>
          </cell>
          <cell r="BB163">
            <v>24.4</v>
          </cell>
          <cell r="BC163">
            <v>26.3</v>
          </cell>
          <cell r="BD163">
            <v>27</v>
          </cell>
          <cell r="BE163">
            <v>23.3</v>
          </cell>
          <cell r="BF163">
            <v>25</v>
          </cell>
          <cell r="BG163">
            <v>22.4</v>
          </cell>
          <cell r="BH163">
            <v>23</v>
          </cell>
          <cell r="BI163">
            <v>26</v>
          </cell>
          <cell r="BJ163">
            <v>21.5</v>
          </cell>
          <cell r="BK163">
            <v>24</v>
          </cell>
          <cell r="BL163">
            <v>25.7</v>
          </cell>
          <cell r="BM163">
            <v>24.7</v>
          </cell>
          <cell r="BN163">
            <v>25</v>
          </cell>
          <cell r="BO163">
            <v>27</v>
          </cell>
          <cell r="BP163">
            <v>25.4</v>
          </cell>
          <cell r="BQ163">
            <v>24.6</v>
          </cell>
          <cell r="BR163">
            <v>26.3</v>
          </cell>
          <cell r="BS163">
            <v>24</v>
          </cell>
          <cell r="BT163">
            <v>22.4</v>
          </cell>
          <cell r="BU163">
            <v>26</v>
          </cell>
          <cell r="BV163">
            <v>24</v>
          </cell>
          <cell r="BW163">
            <v>22.3</v>
          </cell>
          <cell r="BX163">
            <v>23.7</v>
          </cell>
          <cell r="BY163">
            <v>25.7</v>
          </cell>
          <cell r="BZ163">
            <v>22.1</v>
          </cell>
          <cell r="CA163">
            <v>25.7</v>
          </cell>
          <cell r="CB163">
            <v>25.3</v>
          </cell>
          <cell r="CC163">
            <v>25.7</v>
          </cell>
          <cell r="CD163">
            <v>26.7</v>
          </cell>
          <cell r="CE163">
            <v>24</v>
          </cell>
          <cell r="CF163">
            <v>24</v>
          </cell>
        </row>
        <row r="164">
          <cell r="C164" t="str">
            <v>Betim</v>
          </cell>
          <cell r="D164">
            <v>7.7</v>
          </cell>
          <cell r="E164">
            <v>24</v>
          </cell>
          <cell r="F164">
            <v>0.7</v>
          </cell>
          <cell r="G164">
            <v>0</v>
          </cell>
          <cell r="H164">
            <v>1</v>
          </cell>
          <cell r="I164">
            <v>1</v>
          </cell>
          <cell r="J164">
            <v>1</v>
          </cell>
          <cell r="K164">
            <v>1</v>
          </cell>
          <cell r="L164">
            <v>1</v>
          </cell>
          <cell r="M164">
            <v>0.7</v>
          </cell>
          <cell r="N164">
            <v>0.3</v>
          </cell>
          <cell r="O164">
            <v>1</v>
          </cell>
          <cell r="P164">
            <v>1</v>
          </cell>
          <cell r="Q164">
            <v>1</v>
          </cell>
          <cell r="R164">
            <v>1</v>
          </cell>
          <cell r="S164">
            <v>1</v>
          </cell>
          <cell r="T164">
            <v>0</v>
          </cell>
          <cell r="U164">
            <v>0.3</v>
          </cell>
          <cell r="V164">
            <v>1</v>
          </cell>
          <cell r="W164">
            <v>1</v>
          </cell>
          <cell r="X164">
            <v>1</v>
          </cell>
          <cell r="Y164">
            <v>1</v>
          </cell>
          <cell r="Z164">
            <v>1</v>
          </cell>
          <cell r="AA164">
            <v>0.7</v>
          </cell>
          <cell r="AB164">
            <v>0.3</v>
          </cell>
          <cell r="AC164">
            <v>1</v>
          </cell>
          <cell r="AD164">
            <v>1</v>
          </cell>
          <cell r="AE164">
            <v>1</v>
          </cell>
          <cell r="AF164">
            <v>1</v>
          </cell>
          <cell r="AG164">
            <v>1</v>
          </cell>
          <cell r="AH164">
            <v>0.7</v>
          </cell>
          <cell r="AI164">
            <v>0.3</v>
          </cell>
          <cell r="AJ164">
            <v>0</v>
          </cell>
          <cell r="AK164">
            <v>25.3</v>
          </cell>
          <cell r="AL164">
            <v>24</v>
          </cell>
          <cell r="AM164">
            <v>25</v>
          </cell>
          <cell r="AN164">
            <v>23</v>
          </cell>
          <cell r="AO164">
            <v>26</v>
          </cell>
          <cell r="AP164">
            <v>25</v>
          </cell>
          <cell r="AQ164">
            <v>26</v>
          </cell>
          <cell r="AR164">
            <v>27</v>
          </cell>
          <cell r="AS164">
            <v>25</v>
          </cell>
          <cell r="AT164">
            <v>24.3</v>
          </cell>
          <cell r="AU164">
            <v>23.4</v>
          </cell>
          <cell r="AV164">
            <v>25</v>
          </cell>
          <cell r="AW164">
            <v>24.6</v>
          </cell>
          <cell r="AX164">
            <v>22.7</v>
          </cell>
          <cell r="AY164">
            <v>26.7</v>
          </cell>
          <cell r="AZ164">
            <v>22</v>
          </cell>
          <cell r="BA164">
            <v>26</v>
          </cell>
          <cell r="BB164">
            <v>24.4</v>
          </cell>
          <cell r="BC164">
            <v>26.3</v>
          </cell>
          <cell r="BD164">
            <v>27</v>
          </cell>
          <cell r="BE164">
            <v>24</v>
          </cell>
          <cell r="BF164">
            <v>24</v>
          </cell>
          <cell r="BG164">
            <v>22.4</v>
          </cell>
          <cell r="BH164">
            <v>23</v>
          </cell>
          <cell r="BI164">
            <v>26</v>
          </cell>
          <cell r="BJ164">
            <v>21.5</v>
          </cell>
          <cell r="BK164">
            <v>24.7</v>
          </cell>
          <cell r="BL164">
            <v>25.7</v>
          </cell>
          <cell r="BM164">
            <v>24.7</v>
          </cell>
          <cell r="BN164">
            <v>25</v>
          </cell>
          <cell r="BO164">
            <v>24.4</v>
          </cell>
          <cell r="BP164">
            <v>26.7</v>
          </cell>
          <cell r="BQ164">
            <v>24.6</v>
          </cell>
          <cell r="BR164">
            <v>26.3</v>
          </cell>
          <cell r="BS164">
            <v>23</v>
          </cell>
          <cell r="BT164">
            <v>22.7</v>
          </cell>
          <cell r="BU164">
            <v>26</v>
          </cell>
          <cell r="BV164">
            <v>24</v>
          </cell>
          <cell r="BW164">
            <v>23</v>
          </cell>
          <cell r="BX164">
            <v>23.7</v>
          </cell>
          <cell r="BY164">
            <v>25.7</v>
          </cell>
          <cell r="BZ164">
            <v>22.1</v>
          </cell>
          <cell r="CA164">
            <v>24.7</v>
          </cell>
          <cell r="CB164">
            <v>26</v>
          </cell>
          <cell r="CC164">
            <v>25.7</v>
          </cell>
          <cell r="CD164">
            <v>26.7</v>
          </cell>
          <cell r="CE164">
            <v>24</v>
          </cell>
          <cell r="CF164">
            <v>24</v>
          </cell>
        </row>
        <row r="165">
          <cell r="C165" t="str">
            <v>Vespasiano</v>
          </cell>
          <cell r="D165">
            <v>7.7</v>
          </cell>
          <cell r="E165">
            <v>24</v>
          </cell>
          <cell r="F165">
            <v>0.7</v>
          </cell>
          <cell r="G165">
            <v>0</v>
          </cell>
          <cell r="H165">
            <v>1</v>
          </cell>
          <cell r="I165">
            <v>1</v>
          </cell>
          <cell r="J165">
            <v>1</v>
          </cell>
          <cell r="K165">
            <v>1</v>
          </cell>
          <cell r="L165">
            <v>1</v>
          </cell>
          <cell r="M165">
            <v>0.7</v>
          </cell>
          <cell r="N165">
            <v>0.3</v>
          </cell>
          <cell r="O165">
            <v>1</v>
          </cell>
          <cell r="P165">
            <v>1</v>
          </cell>
          <cell r="Q165">
            <v>1</v>
          </cell>
          <cell r="R165">
            <v>1</v>
          </cell>
          <cell r="S165">
            <v>1</v>
          </cell>
          <cell r="T165">
            <v>0</v>
          </cell>
          <cell r="U165">
            <v>0.3</v>
          </cell>
          <cell r="V165">
            <v>1</v>
          </cell>
          <cell r="W165">
            <v>1</v>
          </cell>
          <cell r="X165">
            <v>1</v>
          </cell>
          <cell r="Y165">
            <v>1</v>
          </cell>
          <cell r="Z165">
            <v>1</v>
          </cell>
          <cell r="AA165">
            <v>0.7</v>
          </cell>
          <cell r="AB165">
            <v>0.3</v>
          </cell>
          <cell r="AC165">
            <v>1</v>
          </cell>
          <cell r="AD165">
            <v>1</v>
          </cell>
          <cell r="AE165">
            <v>1</v>
          </cell>
          <cell r="AF165">
            <v>1</v>
          </cell>
          <cell r="AG165">
            <v>1</v>
          </cell>
          <cell r="AH165">
            <v>0.7</v>
          </cell>
          <cell r="AI165">
            <v>0.3</v>
          </cell>
          <cell r="AJ165">
            <v>0</v>
          </cell>
          <cell r="AK165">
            <v>25.3</v>
          </cell>
          <cell r="AL165">
            <v>24</v>
          </cell>
          <cell r="AM165">
            <v>25</v>
          </cell>
          <cell r="AN165">
            <v>23.2</v>
          </cell>
          <cell r="AO165">
            <v>25</v>
          </cell>
          <cell r="AP165">
            <v>25</v>
          </cell>
          <cell r="AQ165">
            <v>26</v>
          </cell>
          <cell r="AR165">
            <v>27</v>
          </cell>
          <cell r="AS165">
            <v>24.35</v>
          </cell>
          <cell r="AT165">
            <v>24</v>
          </cell>
          <cell r="AU165">
            <v>23.7</v>
          </cell>
          <cell r="AV165">
            <v>25</v>
          </cell>
          <cell r="AW165">
            <v>24.6</v>
          </cell>
          <cell r="AX165">
            <v>22.7</v>
          </cell>
          <cell r="AY165">
            <v>26.7</v>
          </cell>
          <cell r="AZ165">
            <v>23</v>
          </cell>
          <cell r="BA165">
            <v>25</v>
          </cell>
          <cell r="BB165">
            <v>24.4</v>
          </cell>
          <cell r="BC165">
            <v>26.3</v>
          </cell>
          <cell r="BD165">
            <v>27</v>
          </cell>
          <cell r="BE165">
            <v>24</v>
          </cell>
          <cell r="BF165">
            <v>26</v>
          </cell>
          <cell r="BG165">
            <v>22.4</v>
          </cell>
          <cell r="BH165">
            <v>23</v>
          </cell>
          <cell r="BI165">
            <v>26</v>
          </cell>
          <cell r="BJ165">
            <v>21.5</v>
          </cell>
          <cell r="BK165">
            <v>24.7</v>
          </cell>
          <cell r="BL165">
            <v>25.7</v>
          </cell>
          <cell r="BM165">
            <v>24.7</v>
          </cell>
          <cell r="BN165">
            <v>25</v>
          </cell>
          <cell r="BO165">
            <v>25.7</v>
          </cell>
          <cell r="BP165">
            <v>26.7</v>
          </cell>
          <cell r="BQ165">
            <v>24.6</v>
          </cell>
          <cell r="BR165">
            <v>26.3</v>
          </cell>
          <cell r="BS165">
            <v>24</v>
          </cell>
          <cell r="BT165">
            <v>21.7</v>
          </cell>
          <cell r="BU165">
            <v>0</v>
          </cell>
          <cell r="BV165">
            <v>0</v>
          </cell>
          <cell r="BW165">
            <v>0</v>
          </cell>
          <cell r="BX165">
            <v>0</v>
          </cell>
          <cell r="BY165">
            <v>0</v>
          </cell>
          <cell r="BZ165">
            <v>0</v>
          </cell>
          <cell r="CA165">
            <v>0</v>
          </cell>
          <cell r="CB165">
            <v>0</v>
          </cell>
          <cell r="CC165">
            <v>0</v>
          </cell>
          <cell r="CD165">
            <v>0</v>
          </cell>
          <cell r="CE165">
            <v>0</v>
          </cell>
          <cell r="CF165">
            <v>0</v>
          </cell>
        </row>
        <row r="166">
          <cell r="C166" t="str">
            <v>Lagoa Santa</v>
          </cell>
          <cell r="D166">
            <v>7.7</v>
          </cell>
          <cell r="E166">
            <v>24</v>
          </cell>
          <cell r="F166">
            <v>0.7</v>
          </cell>
          <cell r="G166">
            <v>0</v>
          </cell>
          <cell r="H166">
            <v>1</v>
          </cell>
          <cell r="I166">
            <v>1</v>
          </cell>
          <cell r="J166">
            <v>1</v>
          </cell>
          <cell r="K166">
            <v>1</v>
          </cell>
          <cell r="L166">
            <v>1</v>
          </cell>
          <cell r="M166">
            <v>0.7</v>
          </cell>
          <cell r="N166">
            <v>0.3</v>
          </cell>
          <cell r="O166">
            <v>1</v>
          </cell>
          <cell r="P166">
            <v>1</v>
          </cell>
          <cell r="Q166">
            <v>1</v>
          </cell>
          <cell r="R166">
            <v>1</v>
          </cell>
          <cell r="S166">
            <v>1</v>
          </cell>
          <cell r="T166">
            <v>0</v>
          </cell>
          <cell r="U166">
            <v>0.3</v>
          </cell>
          <cell r="V166">
            <v>1</v>
          </cell>
          <cell r="W166">
            <v>1</v>
          </cell>
          <cell r="X166">
            <v>1</v>
          </cell>
          <cell r="Y166">
            <v>1</v>
          </cell>
          <cell r="Z166">
            <v>1</v>
          </cell>
          <cell r="AA166">
            <v>0.7</v>
          </cell>
          <cell r="AB166">
            <v>0.3</v>
          </cell>
          <cell r="AC166">
            <v>1</v>
          </cell>
          <cell r="AD166">
            <v>1</v>
          </cell>
          <cell r="AE166">
            <v>1</v>
          </cell>
          <cell r="AF166">
            <v>1</v>
          </cell>
          <cell r="AG166">
            <v>1</v>
          </cell>
          <cell r="AH166">
            <v>0.7</v>
          </cell>
          <cell r="AI166">
            <v>0.3</v>
          </cell>
          <cell r="AJ166">
            <v>0</v>
          </cell>
          <cell r="AK166">
            <v>25.3</v>
          </cell>
          <cell r="AL166">
            <v>24</v>
          </cell>
          <cell r="AM166">
            <v>25</v>
          </cell>
          <cell r="AN166">
            <v>22.7</v>
          </cell>
          <cell r="AO166">
            <v>25</v>
          </cell>
          <cell r="AP166">
            <v>25</v>
          </cell>
          <cell r="AQ166">
            <v>26</v>
          </cell>
          <cell r="AR166">
            <v>27</v>
          </cell>
          <cell r="AS166">
            <v>23.7</v>
          </cell>
          <cell r="AT166">
            <v>24</v>
          </cell>
          <cell r="AU166">
            <v>23.7</v>
          </cell>
          <cell r="AV166">
            <v>25</v>
          </cell>
          <cell r="AW166">
            <v>24.6</v>
          </cell>
          <cell r="AX166">
            <v>22.7</v>
          </cell>
          <cell r="AY166">
            <v>26.7</v>
          </cell>
          <cell r="AZ166">
            <v>23</v>
          </cell>
          <cell r="BA166">
            <v>25</v>
          </cell>
          <cell r="BB166">
            <v>24.4</v>
          </cell>
          <cell r="BC166">
            <v>26.3</v>
          </cell>
          <cell r="BD166">
            <v>27</v>
          </cell>
          <cell r="BE166">
            <v>24</v>
          </cell>
          <cell r="BF166">
            <v>26</v>
          </cell>
          <cell r="BG166">
            <v>22.4</v>
          </cell>
          <cell r="BH166">
            <v>23</v>
          </cell>
          <cell r="BI166">
            <v>26</v>
          </cell>
          <cell r="BJ166">
            <v>21.5</v>
          </cell>
          <cell r="BK166">
            <v>24.7</v>
          </cell>
          <cell r="BL166">
            <v>25.7</v>
          </cell>
          <cell r="BM166">
            <v>24.7</v>
          </cell>
          <cell r="BN166">
            <v>25</v>
          </cell>
          <cell r="BO166">
            <v>25.7</v>
          </cell>
          <cell r="BP166">
            <v>26.7</v>
          </cell>
          <cell r="BQ166">
            <v>24.6</v>
          </cell>
          <cell r="BR166">
            <v>26.3</v>
          </cell>
          <cell r="BS166">
            <v>24</v>
          </cell>
          <cell r="BT166">
            <v>21.1</v>
          </cell>
          <cell r="BU166">
            <v>0</v>
          </cell>
          <cell r="BV166">
            <v>0</v>
          </cell>
          <cell r="BW166">
            <v>0</v>
          </cell>
          <cell r="BX166">
            <v>0</v>
          </cell>
          <cell r="BY166">
            <v>0</v>
          </cell>
          <cell r="BZ166">
            <v>0</v>
          </cell>
          <cell r="CA166">
            <v>0</v>
          </cell>
          <cell r="CB166">
            <v>0</v>
          </cell>
          <cell r="CC166">
            <v>0</v>
          </cell>
          <cell r="CD166">
            <v>0</v>
          </cell>
          <cell r="CE166">
            <v>0</v>
          </cell>
          <cell r="CF166">
            <v>0</v>
          </cell>
        </row>
        <row r="167">
          <cell r="C167" t="str">
            <v>SubCluster Novas MG</v>
          </cell>
          <cell r="D167">
            <v>7.7</v>
          </cell>
          <cell r="E167">
            <v>24</v>
          </cell>
          <cell r="F167">
            <v>0.7</v>
          </cell>
          <cell r="G167">
            <v>0</v>
          </cell>
          <cell r="H167">
            <v>1</v>
          </cell>
          <cell r="I167">
            <v>1</v>
          </cell>
          <cell r="J167">
            <v>1</v>
          </cell>
          <cell r="K167">
            <v>1</v>
          </cell>
          <cell r="L167">
            <v>1</v>
          </cell>
          <cell r="M167">
            <v>0.7</v>
          </cell>
          <cell r="N167">
            <v>0.3</v>
          </cell>
          <cell r="O167">
            <v>1</v>
          </cell>
          <cell r="P167">
            <v>1</v>
          </cell>
          <cell r="Q167">
            <v>1</v>
          </cell>
          <cell r="R167">
            <v>1</v>
          </cell>
          <cell r="S167">
            <v>1</v>
          </cell>
          <cell r="T167">
            <v>0</v>
          </cell>
          <cell r="U167">
            <v>0.3</v>
          </cell>
          <cell r="V167">
            <v>1</v>
          </cell>
          <cell r="W167">
            <v>1</v>
          </cell>
          <cell r="X167">
            <v>1</v>
          </cell>
          <cell r="Y167">
            <v>1</v>
          </cell>
          <cell r="Z167">
            <v>1</v>
          </cell>
          <cell r="AA167">
            <v>0.7</v>
          </cell>
          <cell r="AB167">
            <v>0.3</v>
          </cell>
          <cell r="AC167">
            <v>1</v>
          </cell>
          <cell r="AD167">
            <v>1</v>
          </cell>
          <cell r="AE167">
            <v>1</v>
          </cell>
          <cell r="AF167">
            <v>1</v>
          </cell>
          <cell r="AG167">
            <v>1</v>
          </cell>
          <cell r="AH167">
            <v>0.7</v>
          </cell>
          <cell r="AI167">
            <v>0.3</v>
          </cell>
          <cell r="AJ167">
            <v>0</v>
          </cell>
          <cell r="AK167">
            <v>25.3</v>
          </cell>
          <cell r="AL167">
            <v>24</v>
          </cell>
          <cell r="AM167">
            <v>25</v>
          </cell>
          <cell r="AN167">
            <v>23.7</v>
          </cell>
          <cell r="AO167">
            <v>25</v>
          </cell>
          <cell r="AP167">
            <v>25</v>
          </cell>
          <cell r="AQ167">
            <v>26</v>
          </cell>
          <cell r="AR167">
            <v>27</v>
          </cell>
          <cell r="AS167">
            <v>25</v>
          </cell>
          <cell r="AT167">
            <v>24</v>
          </cell>
          <cell r="AU167">
            <v>23.7</v>
          </cell>
          <cell r="AV167">
            <v>25</v>
          </cell>
          <cell r="AW167">
            <v>24.6</v>
          </cell>
          <cell r="AX167">
            <v>22.7</v>
          </cell>
          <cell r="AY167">
            <v>26.7</v>
          </cell>
          <cell r="AZ167">
            <v>23</v>
          </cell>
          <cell r="BA167">
            <v>25</v>
          </cell>
          <cell r="BB167">
            <v>24.4</v>
          </cell>
          <cell r="BC167">
            <v>26.3</v>
          </cell>
          <cell r="BD167">
            <v>27</v>
          </cell>
          <cell r="BE167">
            <v>24</v>
          </cell>
          <cell r="BF167">
            <v>26</v>
          </cell>
          <cell r="BG167">
            <v>22.4</v>
          </cell>
          <cell r="BH167">
            <v>23</v>
          </cell>
          <cell r="BI167">
            <v>25.833333333333332</v>
          </cell>
          <cell r="BJ167">
            <v>21.5</v>
          </cell>
          <cell r="BK167">
            <v>24.7</v>
          </cell>
          <cell r="BL167">
            <v>25.533333333333331</v>
          </cell>
          <cell r="BM167">
            <v>24.7</v>
          </cell>
          <cell r="BN167">
            <v>24.45</v>
          </cell>
          <cell r="BO167">
            <v>26.616666666666664</v>
          </cell>
          <cell r="BP167">
            <v>26.233333333333334</v>
          </cell>
          <cell r="BQ167">
            <v>24.599999999999998</v>
          </cell>
          <cell r="BR167">
            <v>26.3</v>
          </cell>
          <cell r="BS167">
            <v>23.833333333333332</v>
          </cell>
          <cell r="BT167">
            <v>22.599999999999998</v>
          </cell>
          <cell r="BU167">
            <v>26</v>
          </cell>
          <cell r="BV167">
            <v>24</v>
          </cell>
          <cell r="BW167">
            <v>23</v>
          </cell>
          <cell r="BX167">
            <v>23.7</v>
          </cell>
          <cell r="BY167">
            <v>25.7</v>
          </cell>
          <cell r="BZ167">
            <v>21.1</v>
          </cell>
          <cell r="CA167">
            <v>25.7</v>
          </cell>
          <cell r="CB167">
            <v>26</v>
          </cell>
          <cell r="CC167">
            <v>25.7</v>
          </cell>
          <cell r="CD167">
            <v>26.7</v>
          </cell>
          <cell r="CE167">
            <v>24</v>
          </cell>
          <cell r="CF167">
            <v>23</v>
          </cell>
        </row>
        <row r="168">
          <cell r="C168" t="str">
            <v>Governador Valadares</v>
          </cell>
          <cell r="D168">
            <v>7.7</v>
          </cell>
          <cell r="E168">
            <v>24</v>
          </cell>
          <cell r="F168">
            <v>0.7</v>
          </cell>
          <cell r="G168">
            <v>0</v>
          </cell>
          <cell r="H168">
            <v>1</v>
          </cell>
          <cell r="I168">
            <v>1</v>
          </cell>
          <cell r="J168">
            <v>1</v>
          </cell>
          <cell r="K168">
            <v>1</v>
          </cell>
          <cell r="L168">
            <v>1</v>
          </cell>
          <cell r="M168">
            <v>0.7</v>
          </cell>
          <cell r="N168">
            <v>0.3</v>
          </cell>
          <cell r="O168">
            <v>1</v>
          </cell>
          <cell r="P168">
            <v>1</v>
          </cell>
          <cell r="Q168">
            <v>1</v>
          </cell>
          <cell r="R168">
            <v>1</v>
          </cell>
          <cell r="S168">
            <v>1</v>
          </cell>
          <cell r="T168">
            <v>0</v>
          </cell>
          <cell r="U168">
            <v>0.3</v>
          </cell>
          <cell r="V168">
            <v>1</v>
          </cell>
          <cell r="W168">
            <v>1</v>
          </cell>
          <cell r="X168">
            <v>1</v>
          </cell>
          <cell r="Y168">
            <v>1</v>
          </cell>
          <cell r="Z168">
            <v>1</v>
          </cell>
          <cell r="AA168">
            <v>0.7</v>
          </cell>
          <cell r="AB168">
            <v>0.3</v>
          </cell>
          <cell r="AC168">
            <v>1</v>
          </cell>
          <cell r="AD168">
            <v>1</v>
          </cell>
          <cell r="AE168">
            <v>1</v>
          </cell>
          <cell r="AF168">
            <v>1</v>
          </cell>
          <cell r="AG168">
            <v>1</v>
          </cell>
          <cell r="AH168">
            <v>0.7</v>
          </cell>
          <cell r="AI168">
            <v>0.3</v>
          </cell>
          <cell r="AJ168">
            <v>0</v>
          </cell>
          <cell r="AK168">
            <v>25.3</v>
          </cell>
          <cell r="AL168">
            <v>24</v>
          </cell>
          <cell r="AM168">
            <v>25</v>
          </cell>
          <cell r="AN168">
            <v>23.7</v>
          </cell>
          <cell r="AO168">
            <v>25</v>
          </cell>
          <cell r="AP168">
            <v>25</v>
          </cell>
          <cell r="AQ168">
            <v>26</v>
          </cell>
          <cell r="AR168">
            <v>27</v>
          </cell>
          <cell r="AS168">
            <v>25</v>
          </cell>
          <cell r="AT168">
            <v>24</v>
          </cell>
          <cell r="AU168">
            <v>23.7</v>
          </cell>
          <cell r="AV168">
            <v>25</v>
          </cell>
          <cell r="AW168">
            <v>24.6</v>
          </cell>
          <cell r="AX168">
            <v>22.7</v>
          </cell>
          <cell r="AY168">
            <v>26.7</v>
          </cell>
          <cell r="AZ168">
            <v>23</v>
          </cell>
          <cell r="BA168">
            <v>25</v>
          </cell>
          <cell r="BB168">
            <v>24.4</v>
          </cell>
          <cell r="BC168">
            <v>26.3</v>
          </cell>
          <cell r="BD168">
            <v>27</v>
          </cell>
          <cell r="BE168">
            <v>24</v>
          </cell>
          <cell r="BF168">
            <v>26</v>
          </cell>
          <cell r="BG168">
            <v>22.4</v>
          </cell>
          <cell r="BH168">
            <v>23</v>
          </cell>
          <cell r="BI168">
            <v>25</v>
          </cell>
          <cell r="BJ168">
            <v>21.5</v>
          </cell>
          <cell r="BK168">
            <v>24.7</v>
          </cell>
          <cell r="BL168">
            <v>25.7</v>
          </cell>
          <cell r="BM168">
            <v>24.7</v>
          </cell>
          <cell r="BN168">
            <v>23.7</v>
          </cell>
          <cell r="BO168">
            <v>27</v>
          </cell>
          <cell r="BP168">
            <v>26.4</v>
          </cell>
          <cell r="BQ168">
            <v>24.6</v>
          </cell>
          <cell r="BR168">
            <v>26.3</v>
          </cell>
          <cell r="BS168">
            <v>24</v>
          </cell>
          <cell r="BT168">
            <v>22.7</v>
          </cell>
          <cell r="BU168">
            <v>0</v>
          </cell>
          <cell r="BV168">
            <v>0</v>
          </cell>
          <cell r="BW168">
            <v>0</v>
          </cell>
          <cell r="BX168">
            <v>0</v>
          </cell>
          <cell r="BY168">
            <v>0</v>
          </cell>
          <cell r="BZ168">
            <v>0</v>
          </cell>
          <cell r="CA168">
            <v>0</v>
          </cell>
          <cell r="CB168">
            <v>0</v>
          </cell>
          <cell r="CC168">
            <v>0</v>
          </cell>
          <cell r="CD168">
            <v>0</v>
          </cell>
          <cell r="CE168">
            <v>0</v>
          </cell>
          <cell r="CF168">
            <v>0</v>
          </cell>
        </row>
        <row r="169">
          <cell r="C169" t="str">
            <v>Ipatinga</v>
          </cell>
          <cell r="D169">
            <v>7.7</v>
          </cell>
          <cell r="E169">
            <v>24</v>
          </cell>
          <cell r="F169">
            <v>0.7</v>
          </cell>
          <cell r="G169">
            <v>0</v>
          </cell>
          <cell r="H169">
            <v>1</v>
          </cell>
          <cell r="I169">
            <v>1</v>
          </cell>
          <cell r="J169">
            <v>1</v>
          </cell>
          <cell r="K169">
            <v>1</v>
          </cell>
          <cell r="L169">
            <v>1</v>
          </cell>
          <cell r="M169">
            <v>0.7</v>
          </cell>
          <cell r="N169">
            <v>0.3</v>
          </cell>
          <cell r="O169">
            <v>1</v>
          </cell>
          <cell r="P169">
            <v>1</v>
          </cell>
          <cell r="Q169">
            <v>1</v>
          </cell>
          <cell r="R169">
            <v>1</v>
          </cell>
          <cell r="S169">
            <v>1</v>
          </cell>
          <cell r="T169">
            <v>0</v>
          </cell>
          <cell r="U169">
            <v>0.3</v>
          </cell>
          <cell r="V169">
            <v>1</v>
          </cell>
          <cell r="W169">
            <v>1</v>
          </cell>
          <cell r="X169">
            <v>1</v>
          </cell>
          <cell r="Y169">
            <v>1</v>
          </cell>
          <cell r="Z169">
            <v>1</v>
          </cell>
          <cell r="AA169">
            <v>0.7</v>
          </cell>
          <cell r="AB169">
            <v>0.3</v>
          </cell>
          <cell r="AC169">
            <v>1</v>
          </cell>
          <cell r="AD169">
            <v>1</v>
          </cell>
          <cell r="AE169">
            <v>1</v>
          </cell>
          <cell r="AF169">
            <v>1</v>
          </cell>
          <cell r="AG169">
            <v>1</v>
          </cell>
          <cell r="AH169">
            <v>0.7</v>
          </cell>
          <cell r="AI169">
            <v>0.3</v>
          </cell>
          <cell r="AJ169">
            <v>0</v>
          </cell>
          <cell r="AK169">
            <v>25.3</v>
          </cell>
          <cell r="AL169">
            <v>24</v>
          </cell>
          <cell r="AM169">
            <v>25</v>
          </cell>
          <cell r="AN169">
            <v>23.7</v>
          </cell>
          <cell r="AO169">
            <v>25</v>
          </cell>
          <cell r="AP169">
            <v>25</v>
          </cell>
          <cell r="AQ169">
            <v>26</v>
          </cell>
          <cell r="AR169">
            <v>27</v>
          </cell>
          <cell r="AS169">
            <v>25</v>
          </cell>
          <cell r="AT169">
            <v>24</v>
          </cell>
          <cell r="AU169">
            <v>23.7</v>
          </cell>
          <cell r="AV169">
            <v>25</v>
          </cell>
          <cell r="AW169">
            <v>24.607142857142861</v>
          </cell>
          <cell r="AX169">
            <v>22.699999999999992</v>
          </cell>
          <cell r="AY169">
            <v>26.607142857142851</v>
          </cell>
          <cell r="AZ169">
            <v>23.207142857142863</v>
          </cell>
          <cell r="BA169">
            <v>25.885714285714283</v>
          </cell>
          <cell r="BB169">
            <v>24.328571428571426</v>
          </cell>
          <cell r="BC169">
            <v>26.250000000000007</v>
          </cell>
          <cell r="BD169">
            <v>26.671428571428571</v>
          </cell>
          <cell r="BE169">
            <v>23.907142857142855</v>
          </cell>
          <cell r="BF169">
            <v>25.428571428571427</v>
          </cell>
          <cell r="BG169">
            <v>22.4</v>
          </cell>
          <cell r="BH169">
            <v>22.87857142857143</v>
          </cell>
          <cell r="BI169">
            <v>26</v>
          </cell>
          <cell r="BJ169">
            <v>21.5</v>
          </cell>
          <cell r="BK169">
            <v>24.7</v>
          </cell>
          <cell r="BL169">
            <v>24.7</v>
          </cell>
          <cell r="BM169">
            <v>24.7</v>
          </cell>
          <cell r="BN169">
            <v>25</v>
          </cell>
          <cell r="BO169">
            <v>27</v>
          </cell>
          <cell r="BP169">
            <v>25.1</v>
          </cell>
          <cell r="BQ169">
            <v>24.6</v>
          </cell>
          <cell r="BR169">
            <v>26.3</v>
          </cell>
          <cell r="BS169">
            <v>24</v>
          </cell>
          <cell r="BT169">
            <v>22.7</v>
          </cell>
          <cell r="BU169">
            <v>0</v>
          </cell>
          <cell r="BV169">
            <v>0</v>
          </cell>
          <cell r="BW169">
            <v>0</v>
          </cell>
          <cell r="BX169">
            <v>0</v>
          </cell>
          <cell r="BY169">
            <v>0</v>
          </cell>
          <cell r="BZ169">
            <v>0</v>
          </cell>
          <cell r="CA169">
            <v>0</v>
          </cell>
          <cell r="CB169">
            <v>0</v>
          </cell>
          <cell r="CC169">
            <v>0</v>
          </cell>
          <cell r="CD169">
            <v>0</v>
          </cell>
          <cell r="CE169">
            <v>0</v>
          </cell>
          <cell r="CF169">
            <v>0</v>
          </cell>
        </row>
        <row r="170">
          <cell r="C170" t="str">
            <v>Montes Claros</v>
          </cell>
          <cell r="D170">
            <v>7.7</v>
          </cell>
          <cell r="E170">
            <v>24</v>
          </cell>
          <cell r="F170">
            <v>0.7</v>
          </cell>
          <cell r="G170">
            <v>0</v>
          </cell>
          <cell r="H170">
            <v>1</v>
          </cell>
          <cell r="I170">
            <v>1</v>
          </cell>
          <cell r="J170">
            <v>1</v>
          </cell>
          <cell r="K170">
            <v>1</v>
          </cell>
          <cell r="L170">
            <v>1</v>
          </cell>
          <cell r="M170">
            <v>0.7</v>
          </cell>
          <cell r="N170">
            <v>0.3</v>
          </cell>
          <cell r="O170">
            <v>1</v>
          </cell>
          <cell r="P170">
            <v>1</v>
          </cell>
          <cell r="Q170">
            <v>1</v>
          </cell>
          <cell r="R170">
            <v>1</v>
          </cell>
          <cell r="S170">
            <v>1</v>
          </cell>
          <cell r="T170">
            <v>0</v>
          </cell>
          <cell r="U170">
            <v>0.3</v>
          </cell>
          <cell r="V170">
            <v>1</v>
          </cell>
          <cell r="W170">
            <v>1</v>
          </cell>
          <cell r="X170">
            <v>1</v>
          </cell>
          <cell r="Y170">
            <v>1</v>
          </cell>
          <cell r="Z170">
            <v>1</v>
          </cell>
          <cell r="AA170">
            <v>0.7</v>
          </cell>
          <cell r="AB170">
            <v>0.3</v>
          </cell>
          <cell r="AC170">
            <v>1</v>
          </cell>
          <cell r="AD170">
            <v>1</v>
          </cell>
          <cell r="AE170">
            <v>1</v>
          </cell>
          <cell r="AF170">
            <v>1</v>
          </cell>
          <cell r="AG170">
            <v>1</v>
          </cell>
          <cell r="AH170">
            <v>0.7</v>
          </cell>
          <cell r="AI170">
            <v>0.3</v>
          </cell>
          <cell r="AJ170">
            <v>0</v>
          </cell>
          <cell r="AK170">
            <v>25.3</v>
          </cell>
          <cell r="AL170">
            <v>24</v>
          </cell>
          <cell r="AM170">
            <v>25</v>
          </cell>
          <cell r="AN170">
            <v>23.7</v>
          </cell>
          <cell r="AO170">
            <v>25</v>
          </cell>
          <cell r="AP170">
            <v>25</v>
          </cell>
          <cell r="AQ170">
            <v>26</v>
          </cell>
          <cell r="AR170">
            <v>27</v>
          </cell>
          <cell r="AS170">
            <v>25</v>
          </cell>
          <cell r="AT170">
            <v>24</v>
          </cell>
          <cell r="AU170">
            <v>23.7</v>
          </cell>
          <cell r="AV170">
            <v>25</v>
          </cell>
          <cell r="AW170">
            <v>24.6</v>
          </cell>
          <cell r="AX170">
            <v>22.7</v>
          </cell>
          <cell r="AY170">
            <v>26.7</v>
          </cell>
          <cell r="AZ170">
            <v>23.3</v>
          </cell>
          <cell r="BA170">
            <v>26</v>
          </cell>
          <cell r="BB170">
            <v>24.4</v>
          </cell>
          <cell r="BC170">
            <v>26.3</v>
          </cell>
          <cell r="BD170">
            <v>26</v>
          </cell>
          <cell r="BE170">
            <v>24</v>
          </cell>
          <cell r="BF170">
            <v>26</v>
          </cell>
          <cell r="BG170">
            <v>22.4</v>
          </cell>
          <cell r="BH170">
            <v>23</v>
          </cell>
          <cell r="BI170">
            <v>26</v>
          </cell>
          <cell r="BJ170">
            <v>21.5</v>
          </cell>
          <cell r="BK170">
            <v>24.7</v>
          </cell>
          <cell r="BL170">
            <v>25.7</v>
          </cell>
          <cell r="BM170">
            <v>24.7</v>
          </cell>
          <cell r="BN170">
            <v>25</v>
          </cell>
          <cell r="BO170">
            <v>26</v>
          </cell>
          <cell r="BP170">
            <v>26.4</v>
          </cell>
          <cell r="BQ170">
            <v>24.6</v>
          </cell>
          <cell r="BR170">
            <v>26.3</v>
          </cell>
          <cell r="BS170">
            <v>24</v>
          </cell>
          <cell r="BT170">
            <v>22.7</v>
          </cell>
          <cell r="BU170">
            <v>0</v>
          </cell>
          <cell r="BV170">
            <v>0</v>
          </cell>
          <cell r="BW170">
            <v>0</v>
          </cell>
          <cell r="BX170">
            <v>0</v>
          </cell>
          <cell r="BY170">
            <v>0</v>
          </cell>
          <cell r="BZ170">
            <v>0</v>
          </cell>
          <cell r="CA170">
            <v>0</v>
          </cell>
          <cell r="CB170">
            <v>0</v>
          </cell>
          <cell r="CC170">
            <v>0</v>
          </cell>
          <cell r="CD170">
            <v>0</v>
          </cell>
          <cell r="CE170">
            <v>0</v>
          </cell>
          <cell r="CF170">
            <v>0</v>
          </cell>
        </row>
        <row r="171">
          <cell r="C171" t="str">
            <v>Divinópolis</v>
          </cell>
          <cell r="D171">
            <v>7.7</v>
          </cell>
          <cell r="E171">
            <v>24</v>
          </cell>
          <cell r="F171">
            <v>0.7</v>
          </cell>
          <cell r="G171">
            <v>0</v>
          </cell>
          <cell r="H171">
            <v>1</v>
          </cell>
          <cell r="I171">
            <v>1</v>
          </cell>
          <cell r="J171">
            <v>1</v>
          </cell>
          <cell r="K171">
            <v>1</v>
          </cell>
          <cell r="L171">
            <v>1</v>
          </cell>
          <cell r="M171">
            <v>0.7</v>
          </cell>
          <cell r="N171">
            <v>0.3</v>
          </cell>
          <cell r="O171">
            <v>1</v>
          </cell>
          <cell r="P171">
            <v>1</v>
          </cell>
          <cell r="Q171">
            <v>1</v>
          </cell>
          <cell r="R171">
            <v>1</v>
          </cell>
          <cell r="S171">
            <v>1</v>
          </cell>
          <cell r="T171">
            <v>0</v>
          </cell>
          <cell r="U171">
            <v>0.3</v>
          </cell>
          <cell r="V171">
            <v>1</v>
          </cell>
          <cell r="W171">
            <v>1</v>
          </cell>
          <cell r="X171">
            <v>1</v>
          </cell>
          <cell r="Y171">
            <v>1</v>
          </cell>
          <cell r="Z171">
            <v>1</v>
          </cell>
          <cell r="AA171">
            <v>0.7</v>
          </cell>
          <cell r="AB171">
            <v>0.3</v>
          </cell>
          <cell r="AC171">
            <v>1</v>
          </cell>
          <cell r="AD171">
            <v>1</v>
          </cell>
          <cell r="AE171">
            <v>1</v>
          </cell>
          <cell r="AF171">
            <v>1</v>
          </cell>
          <cell r="AG171">
            <v>1</v>
          </cell>
          <cell r="AH171">
            <v>0.7</v>
          </cell>
          <cell r="AI171">
            <v>0.3</v>
          </cell>
          <cell r="AJ171">
            <v>0</v>
          </cell>
          <cell r="AK171">
            <v>25.3</v>
          </cell>
          <cell r="AL171">
            <v>24</v>
          </cell>
          <cell r="AM171">
            <v>25</v>
          </cell>
          <cell r="AN171">
            <v>23.7</v>
          </cell>
          <cell r="AO171">
            <v>25</v>
          </cell>
          <cell r="AP171">
            <v>25</v>
          </cell>
          <cell r="AQ171">
            <v>26</v>
          </cell>
          <cell r="AR171">
            <v>27</v>
          </cell>
          <cell r="AS171">
            <v>25</v>
          </cell>
          <cell r="AT171">
            <v>24</v>
          </cell>
          <cell r="AU171">
            <v>23.7</v>
          </cell>
          <cell r="AV171">
            <v>25</v>
          </cell>
          <cell r="AW171">
            <v>24.6</v>
          </cell>
          <cell r="AX171">
            <v>22.7</v>
          </cell>
          <cell r="AY171">
            <v>26.7</v>
          </cell>
          <cell r="AZ171">
            <v>23.3</v>
          </cell>
          <cell r="BA171">
            <v>26</v>
          </cell>
          <cell r="BB171">
            <v>24.4</v>
          </cell>
          <cell r="BC171">
            <v>26.3</v>
          </cell>
          <cell r="BD171">
            <v>26</v>
          </cell>
          <cell r="BE171">
            <v>24</v>
          </cell>
          <cell r="BF171">
            <v>26</v>
          </cell>
          <cell r="BG171">
            <v>22.4</v>
          </cell>
          <cell r="BH171">
            <v>23</v>
          </cell>
          <cell r="BI171">
            <v>26</v>
          </cell>
          <cell r="BJ171">
            <v>21.5</v>
          </cell>
          <cell r="BK171">
            <v>24.7</v>
          </cell>
          <cell r="BL171">
            <v>25.7</v>
          </cell>
          <cell r="BM171">
            <v>24.7</v>
          </cell>
          <cell r="BN171">
            <v>24.3</v>
          </cell>
          <cell r="BO171">
            <v>27</v>
          </cell>
          <cell r="BP171">
            <v>26.4</v>
          </cell>
          <cell r="BQ171">
            <v>24.6</v>
          </cell>
          <cell r="BR171">
            <v>26.3</v>
          </cell>
          <cell r="BS171">
            <v>24</v>
          </cell>
          <cell r="BT171">
            <v>22.4</v>
          </cell>
          <cell r="BU171">
            <v>0</v>
          </cell>
          <cell r="BV171">
            <v>0</v>
          </cell>
          <cell r="BW171">
            <v>0</v>
          </cell>
          <cell r="BX171">
            <v>0</v>
          </cell>
          <cell r="BY171">
            <v>0</v>
          </cell>
          <cell r="BZ171">
            <v>0</v>
          </cell>
          <cell r="CA171">
            <v>0</v>
          </cell>
          <cell r="CB171">
            <v>0</v>
          </cell>
          <cell r="CC171">
            <v>0</v>
          </cell>
          <cell r="CD171">
            <v>0</v>
          </cell>
          <cell r="CE171">
            <v>0</v>
          </cell>
          <cell r="CF171">
            <v>0</v>
          </cell>
        </row>
        <row r="172">
          <cell r="C172" t="str">
            <v>Sete Lagoas</v>
          </cell>
          <cell r="D172">
            <v>7.7</v>
          </cell>
          <cell r="E172">
            <v>24</v>
          </cell>
          <cell r="F172">
            <v>0.7</v>
          </cell>
          <cell r="G172">
            <v>0</v>
          </cell>
          <cell r="H172">
            <v>1</v>
          </cell>
          <cell r="I172">
            <v>1</v>
          </cell>
          <cell r="J172">
            <v>1</v>
          </cell>
          <cell r="K172">
            <v>1</v>
          </cell>
          <cell r="L172">
            <v>1</v>
          </cell>
          <cell r="M172">
            <v>0.7</v>
          </cell>
          <cell r="N172">
            <v>0.3</v>
          </cell>
          <cell r="O172">
            <v>1</v>
          </cell>
          <cell r="P172">
            <v>1</v>
          </cell>
          <cell r="Q172">
            <v>1</v>
          </cell>
          <cell r="R172">
            <v>1</v>
          </cell>
          <cell r="S172">
            <v>1</v>
          </cell>
          <cell r="T172">
            <v>0</v>
          </cell>
          <cell r="U172">
            <v>0.3</v>
          </cell>
          <cell r="V172">
            <v>1</v>
          </cell>
          <cell r="W172">
            <v>1</v>
          </cell>
          <cell r="X172">
            <v>1</v>
          </cell>
          <cell r="Y172">
            <v>1</v>
          </cell>
          <cell r="Z172">
            <v>1</v>
          </cell>
          <cell r="AA172">
            <v>0.7</v>
          </cell>
          <cell r="AB172">
            <v>0.3</v>
          </cell>
          <cell r="AC172">
            <v>1</v>
          </cell>
          <cell r="AD172">
            <v>1</v>
          </cell>
          <cell r="AE172">
            <v>1</v>
          </cell>
          <cell r="AF172">
            <v>1</v>
          </cell>
          <cell r="AG172">
            <v>1</v>
          </cell>
          <cell r="AH172">
            <v>0.7</v>
          </cell>
          <cell r="AI172">
            <v>0.3</v>
          </cell>
          <cell r="AJ172">
            <v>0</v>
          </cell>
          <cell r="AK172">
            <v>25.3</v>
          </cell>
          <cell r="AL172">
            <v>24</v>
          </cell>
          <cell r="AM172">
            <v>25</v>
          </cell>
          <cell r="AN172">
            <v>23.7</v>
          </cell>
          <cell r="AO172">
            <v>25</v>
          </cell>
          <cell r="AP172">
            <v>25</v>
          </cell>
          <cell r="AQ172">
            <v>26</v>
          </cell>
          <cell r="AR172">
            <v>27</v>
          </cell>
          <cell r="AS172">
            <v>25</v>
          </cell>
          <cell r="AT172">
            <v>24</v>
          </cell>
          <cell r="AU172">
            <v>23.7</v>
          </cell>
          <cell r="AV172">
            <v>25</v>
          </cell>
          <cell r="AW172">
            <v>24.6</v>
          </cell>
          <cell r="AX172">
            <v>22.7</v>
          </cell>
          <cell r="AY172">
            <v>26.7</v>
          </cell>
          <cell r="AZ172">
            <v>23.3</v>
          </cell>
          <cell r="BA172">
            <v>26</v>
          </cell>
          <cell r="BB172">
            <v>24.4</v>
          </cell>
          <cell r="BC172">
            <v>26.3</v>
          </cell>
          <cell r="BD172">
            <v>26</v>
          </cell>
          <cell r="BE172">
            <v>24</v>
          </cell>
          <cell r="BF172">
            <v>26</v>
          </cell>
          <cell r="BG172">
            <v>22.4</v>
          </cell>
          <cell r="BH172">
            <v>23</v>
          </cell>
          <cell r="BI172">
            <v>26</v>
          </cell>
          <cell r="BJ172">
            <v>21.5</v>
          </cell>
          <cell r="BK172">
            <v>24.7</v>
          </cell>
          <cell r="BL172">
            <v>25.7</v>
          </cell>
          <cell r="BM172">
            <v>24.7</v>
          </cell>
          <cell r="BN172">
            <v>25</v>
          </cell>
          <cell r="BO172">
            <v>25.7</v>
          </cell>
          <cell r="BP172">
            <v>26.7</v>
          </cell>
          <cell r="BQ172">
            <v>24.6</v>
          </cell>
          <cell r="BR172">
            <v>26.3</v>
          </cell>
          <cell r="BS172">
            <v>23</v>
          </cell>
          <cell r="BT172">
            <v>22.4</v>
          </cell>
          <cell r="BU172">
            <v>0</v>
          </cell>
          <cell r="BV172">
            <v>0</v>
          </cell>
          <cell r="BW172">
            <v>0</v>
          </cell>
          <cell r="BX172">
            <v>0</v>
          </cell>
          <cell r="BY172">
            <v>0</v>
          </cell>
          <cell r="BZ172">
            <v>0</v>
          </cell>
          <cell r="CA172">
            <v>0</v>
          </cell>
          <cell r="CB172">
            <v>0</v>
          </cell>
          <cell r="CC172">
            <v>0</v>
          </cell>
          <cell r="CD172">
            <v>0</v>
          </cell>
          <cell r="CE172">
            <v>0</v>
          </cell>
          <cell r="CF172">
            <v>0</v>
          </cell>
        </row>
        <row r="173">
          <cell r="C173" t="str">
            <v>Juiz de Fora</v>
          </cell>
          <cell r="D173">
            <v>7.7</v>
          </cell>
          <cell r="E173">
            <v>24</v>
          </cell>
          <cell r="F173">
            <v>0.7</v>
          </cell>
          <cell r="G173">
            <v>0</v>
          </cell>
          <cell r="H173">
            <v>1</v>
          </cell>
          <cell r="I173">
            <v>1</v>
          </cell>
          <cell r="J173">
            <v>1</v>
          </cell>
          <cell r="K173">
            <v>1</v>
          </cell>
          <cell r="L173">
            <v>1</v>
          </cell>
          <cell r="M173">
            <v>0.7</v>
          </cell>
          <cell r="N173">
            <v>0.3</v>
          </cell>
          <cell r="O173">
            <v>1</v>
          </cell>
          <cell r="P173">
            <v>1</v>
          </cell>
          <cell r="Q173">
            <v>1</v>
          </cell>
          <cell r="R173">
            <v>1</v>
          </cell>
          <cell r="S173">
            <v>1</v>
          </cell>
          <cell r="T173">
            <v>0</v>
          </cell>
          <cell r="U173">
            <v>0.3</v>
          </cell>
          <cell r="V173">
            <v>1</v>
          </cell>
          <cell r="W173">
            <v>1</v>
          </cell>
          <cell r="X173">
            <v>1</v>
          </cell>
          <cell r="Y173">
            <v>1</v>
          </cell>
          <cell r="Z173">
            <v>1</v>
          </cell>
          <cell r="AA173">
            <v>0.7</v>
          </cell>
          <cell r="AB173">
            <v>0.3</v>
          </cell>
          <cell r="AC173">
            <v>1</v>
          </cell>
          <cell r="AD173">
            <v>1</v>
          </cell>
          <cell r="AE173">
            <v>1</v>
          </cell>
          <cell r="AF173">
            <v>1</v>
          </cell>
          <cell r="AG173">
            <v>1</v>
          </cell>
          <cell r="AH173">
            <v>0.7</v>
          </cell>
          <cell r="AI173">
            <v>0.3</v>
          </cell>
          <cell r="AJ173">
            <v>0</v>
          </cell>
          <cell r="AK173">
            <v>25.3</v>
          </cell>
          <cell r="AL173">
            <v>24</v>
          </cell>
          <cell r="AM173">
            <v>25</v>
          </cell>
          <cell r="AN173">
            <v>23.7</v>
          </cell>
          <cell r="AO173">
            <v>25</v>
          </cell>
          <cell r="AP173">
            <v>25</v>
          </cell>
          <cell r="AQ173">
            <v>26</v>
          </cell>
          <cell r="AR173">
            <v>27</v>
          </cell>
          <cell r="AS173">
            <v>25</v>
          </cell>
          <cell r="AT173">
            <v>24</v>
          </cell>
          <cell r="AU173">
            <v>23.7</v>
          </cell>
          <cell r="AV173">
            <v>25</v>
          </cell>
          <cell r="AW173">
            <v>24.6</v>
          </cell>
          <cell r="AX173">
            <v>22.7</v>
          </cell>
          <cell r="AY173">
            <v>26.7</v>
          </cell>
          <cell r="AZ173">
            <v>23.3</v>
          </cell>
          <cell r="BA173">
            <v>26</v>
          </cell>
          <cell r="BB173">
            <v>24.4</v>
          </cell>
          <cell r="BC173">
            <v>26.3</v>
          </cell>
          <cell r="BD173">
            <v>26</v>
          </cell>
          <cell r="BE173">
            <v>24</v>
          </cell>
          <cell r="BF173">
            <v>26</v>
          </cell>
          <cell r="BG173">
            <v>22.4</v>
          </cell>
          <cell r="BH173">
            <v>23</v>
          </cell>
          <cell r="BI173">
            <v>26</v>
          </cell>
          <cell r="BJ173">
            <v>21.5</v>
          </cell>
          <cell r="BK173">
            <v>24.7</v>
          </cell>
          <cell r="BL173">
            <v>25.7</v>
          </cell>
          <cell r="BM173">
            <v>24.7</v>
          </cell>
          <cell r="BN173">
            <v>23.7</v>
          </cell>
          <cell r="BO173">
            <v>27</v>
          </cell>
          <cell r="BP173">
            <v>26.4</v>
          </cell>
          <cell r="BQ173">
            <v>24.6</v>
          </cell>
          <cell r="BR173">
            <v>26.3</v>
          </cell>
          <cell r="BS173">
            <v>24</v>
          </cell>
          <cell r="BT173">
            <v>22.7</v>
          </cell>
          <cell r="BU173">
            <v>26</v>
          </cell>
          <cell r="BV173">
            <v>24</v>
          </cell>
          <cell r="BW173">
            <v>23</v>
          </cell>
          <cell r="BX173">
            <v>23.7</v>
          </cell>
          <cell r="BY173">
            <v>25.7</v>
          </cell>
          <cell r="BZ173">
            <v>21.1</v>
          </cell>
          <cell r="CA173">
            <v>25.7</v>
          </cell>
          <cell r="CB173">
            <v>26</v>
          </cell>
          <cell r="CC173">
            <v>25.7</v>
          </cell>
          <cell r="CD173">
            <v>26.7</v>
          </cell>
          <cell r="CE173">
            <v>24</v>
          </cell>
          <cell r="CF173">
            <v>23</v>
          </cell>
        </row>
        <row r="174">
          <cell r="C174" t="str">
            <v>SubCluster Triângulo Mineiro</v>
          </cell>
          <cell r="D174">
            <v>7.7</v>
          </cell>
          <cell r="E174">
            <v>24</v>
          </cell>
          <cell r="F174">
            <v>0.7</v>
          </cell>
          <cell r="G174">
            <v>0</v>
          </cell>
          <cell r="H174">
            <v>1</v>
          </cell>
          <cell r="I174">
            <v>1</v>
          </cell>
          <cell r="J174">
            <v>1</v>
          </cell>
          <cell r="K174">
            <v>1</v>
          </cell>
          <cell r="L174">
            <v>1</v>
          </cell>
          <cell r="M174">
            <v>0.7</v>
          </cell>
          <cell r="N174">
            <v>0.3</v>
          </cell>
          <cell r="O174">
            <v>1</v>
          </cell>
          <cell r="P174">
            <v>1</v>
          </cell>
          <cell r="Q174">
            <v>1</v>
          </cell>
          <cell r="R174">
            <v>1</v>
          </cell>
          <cell r="S174">
            <v>1</v>
          </cell>
          <cell r="T174">
            <v>0</v>
          </cell>
          <cell r="U174">
            <v>0.3</v>
          </cell>
          <cell r="V174">
            <v>1</v>
          </cell>
          <cell r="W174">
            <v>1</v>
          </cell>
          <cell r="X174">
            <v>1</v>
          </cell>
          <cell r="Y174">
            <v>1</v>
          </cell>
          <cell r="Z174">
            <v>1</v>
          </cell>
          <cell r="AA174">
            <v>0.7</v>
          </cell>
          <cell r="AB174">
            <v>0.3</v>
          </cell>
          <cell r="AC174">
            <v>1</v>
          </cell>
          <cell r="AD174">
            <v>1</v>
          </cell>
          <cell r="AE174">
            <v>1</v>
          </cell>
          <cell r="AF174">
            <v>1</v>
          </cell>
          <cell r="AG174">
            <v>1</v>
          </cell>
          <cell r="AH174">
            <v>0.7</v>
          </cell>
          <cell r="AI174">
            <v>0.3</v>
          </cell>
          <cell r="AJ174">
            <v>0</v>
          </cell>
          <cell r="AK174">
            <v>25.3</v>
          </cell>
          <cell r="AL174">
            <v>24</v>
          </cell>
          <cell r="AM174">
            <v>25</v>
          </cell>
          <cell r="AN174">
            <v>23.7</v>
          </cell>
          <cell r="AO174">
            <v>25</v>
          </cell>
          <cell r="AP174">
            <v>25</v>
          </cell>
          <cell r="AQ174">
            <v>26</v>
          </cell>
          <cell r="AR174">
            <v>27</v>
          </cell>
          <cell r="AS174">
            <v>25</v>
          </cell>
          <cell r="AT174">
            <v>24</v>
          </cell>
          <cell r="AU174">
            <v>23.7</v>
          </cell>
          <cell r="AV174">
            <v>25</v>
          </cell>
          <cell r="AW174">
            <v>24.6</v>
          </cell>
          <cell r="AX174">
            <v>22.7</v>
          </cell>
          <cell r="AY174">
            <v>26.7</v>
          </cell>
          <cell r="AZ174">
            <v>23.3</v>
          </cell>
          <cell r="BA174">
            <v>25.35</v>
          </cell>
          <cell r="BB174">
            <v>24.4</v>
          </cell>
          <cell r="BC174">
            <v>26.3</v>
          </cell>
          <cell r="BD174">
            <v>27</v>
          </cell>
          <cell r="BE174">
            <v>24</v>
          </cell>
          <cell r="BF174">
            <v>26</v>
          </cell>
          <cell r="BG174">
            <v>22.4</v>
          </cell>
          <cell r="BH174">
            <v>23</v>
          </cell>
          <cell r="BI174">
            <v>26</v>
          </cell>
          <cell r="BJ174">
            <v>21.5</v>
          </cell>
          <cell r="BK174">
            <v>24.466666666666669</v>
          </cell>
          <cell r="BL174">
            <v>25.7</v>
          </cell>
          <cell r="BM174">
            <v>24.7</v>
          </cell>
          <cell r="BN174">
            <v>25</v>
          </cell>
          <cell r="BO174">
            <v>27</v>
          </cell>
          <cell r="BP174">
            <v>24.633333333333336</v>
          </cell>
          <cell r="BQ174">
            <v>24.5</v>
          </cell>
          <cell r="BR174">
            <v>26.3</v>
          </cell>
          <cell r="BS174">
            <v>24</v>
          </cell>
          <cell r="BT174">
            <v>22.7</v>
          </cell>
          <cell r="BU174">
            <v>26</v>
          </cell>
          <cell r="BV174">
            <v>24</v>
          </cell>
          <cell r="BW174">
            <v>22.85</v>
          </cell>
          <cell r="BX174">
            <v>23.7</v>
          </cell>
          <cell r="BY174">
            <v>25.7</v>
          </cell>
          <cell r="BZ174">
            <v>22.1</v>
          </cell>
          <cell r="CA174">
            <v>25.7</v>
          </cell>
          <cell r="CB174">
            <v>24.85</v>
          </cell>
          <cell r="CC174">
            <v>25.2</v>
          </cell>
          <cell r="CD174">
            <v>26.7</v>
          </cell>
          <cell r="CE174">
            <v>24</v>
          </cell>
          <cell r="CF174">
            <v>24</v>
          </cell>
        </row>
        <row r="175">
          <cell r="C175" t="str">
            <v>Uberaba</v>
          </cell>
          <cell r="D175">
            <v>7.7</v>
          </cell>
          <cell r="E175">
            <v>24</v>
          </cell>
          <cell r="F175">
            <v>0.7</v>
          </cell>
          <cell r="G175">
            <v>0</v>
          </cell>
          <cell r="H175">
            <v>1</v>
          </cell>
          <cell r="I175">
            <v>1</v>
          </cell>
          <cell r="J175">
            <v>1</v>
          </cell>
          <cell r="K175">
            <v>1</v>
          </cell>
          <cell r="L175">
            <v>1</v>
          </cell>
          <cell r="M175">
            <v>0.7</v>
          </cell>
          <cell r="N175">
            <v>0.3</v>
          </cell>
          <cell r="O175">
            <v>1</v>
          </cell>
          <cell r="P175">
            <v>1</v>
          </cell>
          <cell r="Q175">
            <v>1</v>
          </cell>
          <cell r="R175">
            <v>1</v>
          </cell>
          <cell r="S175">
            <v>1</v>
          </cell>
          <cell r="T175">
            <v>0</v>
          </cell>
          <cell r="U175">
            <v>0.3</v>
          </cell>
          <cell r="V175">
            <v>1</v>
          </cell>
          <cell r="W175">
            <v>1</v>
          </cell>
          <cell r="X175">
            <v>1</v>
          </cell>
          <cell r="Y175">
            <v>1</v>
          </cell>
          <cell r="Z175">
            <v>1</v>
          </cell>
          <cell r="AA175">
            <v>0.7</v>
          </cell>
          <cell r="AB175">
            <v>0.3</v>
          </cell>
          <cell r="AC175">
            <v>1</v>
          </cell>
          <cell r="AD175">
            <v>1</v>
          </cell>
          <cell r="AE175">
            <v>1</v>
          </cell>
          <cell r="AF175">
            <v>1</v>
          </cell>
          <cell r="AG175">
            <v>1</v>
          </cell>
          <cell r="AH175">
            <v>0.7</v>
          </cell>
          <cell r="AI175">
            <v>0.3</v>
          </cell>
          <cell r="AJ175">
            <v>0</v>
          </cell>
          <cell r="AK175">
            <v>25.3</v>
          </cell>
          <cell r="AL175">
            <v>24</v>
          </cell>
          <cell r="AM175">
            <v>25</v>
          </cell>
          <cell r="AN175">
            <v>23.7</v>
          </cell>
          <cell r="AO175">
            <v>25</v>
          </cell>
          <cell r="AP175">
            <v>25</v>
          </cell>
          <cell r="AQ175">
            <v>26</v>
          </cell>
          <cell r="AR175">
            <v>27</v>
          </cell>
          <cell r="AS175">
            <v>25</v>
          </cell>
          <cell r="AT175">
            <v>24</v>
          </cell>
          <cell r="AU175">
            <v>23.7</v>
          </cell>
          <cell r="AV175">
            <v>25</v>
          </cell>
          <cell r="AW175">
            <v>24.6</v>
          </cell>
          <cell r="AX175">
            <v>22.7</v>
          </cell>
          <cell r="AY175">
            <v>26.7</v>
          </cell>
          <cell r="AZ175">
            <v>23.3</v>
          </cell>
          <cell r="BA175">
            <v>26</v>
          </cell>
          <cell r="BB175">
            <v>24.4</v>
          </cell>
          <cell r="BC175">
            <v>26.3</v>
          </cell>
          <cell r="BD175">
            <v>27</v>
          </cell>
          <cell r="BE175">
            <v>24</v>
          </cell>
          <cell r="BF175">
            <v>26</v>
          </cell>
          <cell r="BG175">
            <v>22.4</v>
          </cell>
          <cell r="BH175">
            <v>23</v>
          </cell>
          <cell r="BI175">
            <v>26</v>
          </cell>
          <cell r="BJ175">
            <v>21.5</v>
          </cell>
          <cell r="BK175">
            <v>24</v>
          </cell>
          <cell r="BL175">
            <v>25.7</v>
          </cell>
          <cell r="BM175">
            <v>24.7</v>
          </cell>
          <cell r="BN175">
            <v>25</v>
          </cell>
          <cell r="BO175">
            <v>27</v>
          </cell>
          <cell r="BP175">
            <v>26.4</v>
          </cell>
          <cell r="BQ175">
            <v>24.3</v>
          </cell>
          <cell r="BR175">
            <v>26.3</v>
          </cell>
          <cell r="BS175">
            <v>24</v>
          </cell>
          <cell r="BT175">
            <v>22.7</v>
          </cell>
          <cell r="BU175">
            <v>26</v>
          </cell>
          <cell r="BV175">
            <v>24</v>
          </cell>
          <cell r="BW175">
            <v>22.7</v>
          </cell>
          <cell r="BX175">
            <v>23.7</v>
          </cell>
          <cell r="BY175">
            <v>25.7</v>
          </cell>
          <cell r="BZ175">
            <v>22.1</v>
          </cell>
          <cell r="CA175">
            <v>25.7</v>
          </cell>
          <cell r="CB175">
            <v>25</v>
          </cell>
          <cell r="CC175">
            <v>24.7</v>
          </cell>
          <cell r="CD175">
            <v>26.7</v>
          </cell>
          <cell r="CE175">
            <v>24</v>
          </cell>
          <cell r="CF175">
            <v>24</v>
          </cell>
        </row>
        <row r="176">
          <cell r="C176" t="str">
            <v>Uberlândia</v>
          </cell>
          <cell r="D176">
            <v>7.7</v>
          </cell>
          <cell r="E176">
            <v>24</v>
          </cell>
          <cell r="F176">
            <v>0.7</v>
          </cell>
          <cell r="G176">
            <v>0</v>
          </cell>
          <cell r="H176">
            <v>1</v>
          </cell>
          <cell r="I176">
            <v>1</v>
          </cell>
          <cell r="J176">
            <v>1</v>
          </cell>
          <cell r="K176">
            <v>1</v>
          </cell>
          <cell r="L176">
            <v>1</v>
          </cell>
          <cell r="M176">
            <v>0.7</v>
          </cell>
          <cell r="N176">
            <v>0.3</v>
          </cell>
          <cell r="O176">
            <v>1</v>
          </cell>
          <cell r="P176">
            <v>1</v>
          </cell>
          <cell r="Q176">
            <v>1</v>
          </cell>
          <cell r="R176">
            <v>1</v>
          </cell>
          <cell r="S176">
            <v>1</v>
          </cell>
          <cell r="T176">
            <v>0</v>
          </cell>
          <cell r="U176">
            <v>0.3</v>
          </cell>
          <cell r="V176">
            <v>1</v>
          </cell>
          <cell r="W176">
            <v>1</v>
          </cell>
          <cell r="X176">
            <v>1</v>
          </cell>
          <cell r="Y176">
            <v>1</v>
          </cell>
          <cell r="Z176">
            <v>1</v>
          </cell>
          <cell r="AA176">
            <v>0.7</v>
          </cell>
          <cell r="AB176">
            <v>0.3</v>
          </cell>
          <cell r="AC176">
            <v>1</v>
          </cell>
          <cell r="AD176">
            <v>1</v>
          </cell>
          <cell r="AE176">
            <v>1</v>
          </cell>
          <cell r="AF176">
            <v>1</v>
          </cell>
          <cell r="AG176">
            <v>1</v>
          </cell>
          <cell r="AH176">
            <v>0.7</v>
          </cell>
          <cell r="AI176">
            <v>0.3</v>
          </cell>
          <cell r="AJ176">
            <v>0</v>
          </cell>
          <cell r="AK176">
            <v>25.3</v>
          </cell>
          <cell r="AL176">
            <v>24</v>
          </cell>
          <cell r="AM176">
            <v>25</v>
          </cell>
          <cell r="AN176">
            <v>23.7</v>
          </cell>
          <cell r="AO176">
            <v>25</v>
          </cell>
          <cell r="AP176">
            <v>25</v>
          </cell>
          <cell r="AQ176">
            <v>26</v>
          </cell>
          <cell r="AR176">
            <v>27</v>
          </cell>
          <cell r="AS176">
            <v>25</v>
          </cell>
          <cell r="AT176">
            <v>24</v>
          </cell>
          <cell r="AU176">
            <v>23.7</v>
          </cell>
          <cell r="AV176">
            <v>25</v>
          </cell>
          <cell r="AW176">
            <v>24.6</v>
          </cell>
          <cell r="AX176">
            <v>22.7</v>
          </cell>
          <cell r="AY176">
            <v>26.7</v>
          </cell>
          <cell r="AZ176">
            <v>23.3</v>
          </cell>
          <cell r="BA176">
            <v>24.7</v>
          </cell>
          <cell r="BB176">
            <v>24.4</v>
          </cell>
          <cell r="BC176">
            <v>26.3</v>
          </cell>
          <cell r="BD176">
            <v>27</v>
          </cell>
          <cell r="BE176">
            <v>24</v>
          </cell>
          <cell r="BF176">
            <v>26</v>
          </cell>
          <cell r="BG176">
            <v>22.4</v>
          </cell>
          <cell r="BH176">
            <v>23</v>
          </cell>
          <cell r="BI176">
            <v>26</v>
          </cell>
          <cell r="BJ176">
            <v>21.5</v>
          </cell>
          <cell r="BK176">
            <v>24.7</v>
          </cell>
          <cell r="BL176">
            <v>25.7</v>
          </cell>
          <cell r="BM176">
            <v>24.7</v>
          </cell>
          <cell r="BN176">
            <v>25</v>
          </cell>
          <cell r="BO176">
            <v>27</v>
          </cell>
          <cell r="BP176">
            <v>24.4</v>
          </cell>
          <cell r="BQ176">
            <v>24.6</v>
          </cell>
          <cell r="BR176">
            <v>26.3</v>
          </cell>
          <cell r="BS176">
            <v>24</v>
          </cell>
          <cell r="BT176">
            <v>22.7</v>
          </cell>
          <cell r="BU176">
            <v>26</v>
          </cell>
          <cell r="BV176">
            <v>24</v>
          </cell>
          <cell r="BW176">
            <v>23</v>
          </cell>
          <cell r="BX176">
            <v>23.7</v>
          </cell>
          <cell r="BY176">
            <v>25.7</v>
          </cell>
          <cell r="BZ176">
            <v>22.1</v>
          </cell>
          <cell r="CA176">
            <v>25.7</v>
          </cell>
          <cell r="CB176">
            <v>24.7</v>
          </cell>
          <cell r="CC176">
            <v>25.7</v>
          </cell>
          <cell r="CD176">
            <v>26.7</v>
          </cell>
          <cell r="CE176">
            <v>24</v>
          </cell>
          <cell r="CF176">
            <v>24</v>
          </cell>
        </row>
        <row r="177">
          <cell r="C177" t="str">
            <v>Araguari</v>
          </cell>
          <cell r="D177">
            <v>7.7</v>
          </cell>
          <cell r="E177">
            <v>24</v>
          </cell>
          <cell r="F177">
            <v>0.7</v>
          </cell>
          <cell r="G177">
            <v>0</v>
          </cell>
          <cell r="H177">
            <v>1</v>
          </cell>
          <cell r="I177">
            <v>1</v>
          </cell>
          <cell r="J177">
            <v>1</v>
          </cell>
          <cell r="K177">
            <v>1</v>
          </cell>
          <cell r="L177">
            <v>1</v>
          </cell>
          <cell r="M177">
            <v>0.7</v>
          </cell>
          <cell r="N177">
            <v>0.3</v>
          </cell>
          <cell r="O177">
            <v>1</v>
          </cell>
          <cell r="P177">
            <v>1</v>
          </cell>
          <cell r="Q177">
            <v>1</v>
          </cell>
          <cell r="R177">
            <v>1</v>
          </cell>
          <cell r="S177">
            <v>1</v>
          </cell>
          <cell r="T177">
            <v>0</v>
          </cell>
          <cell r="U177">
            <v>0.3</v>
          </cell>
          <cell r="V177">
            <v>1</v>
          </cell>
          <cell r="W177">
            <v>1</v>
          </cell>
          <cell r="X177">
            <v>1</v>
          </cell>
          <cell r="Y177">
            <v>1</v>
          </cell>
          <cell r="Z177">
            <v>1</v>
          </cell>
          <cell r="AA177">
            <v>0.7</v>
          </cell>
          <cell r="AB177">
            <v>0.3</v>
          </cell>
          <cell r="AC177">
            <v>1</v>
          </cell>
          <cell r="AD177">
            <v>1</v>
          </cell>
          <cell r="AE177">
            <v>1</v>
          </cell>
          <cell r="AF177">
            <v>1</v>
          </cell>
          <cell r="AG177">
            <v>1</v>
          </cell>
          <cell r="AH177">
            <v>0.7</v>
          </cell>
          <cell r="AI177">
            <v>0.3</v>
          </cell>
          <cell r="AJ177">
            <v>0</v>
          </cell>
          <cell r="AK177">
            <v>25.3</v>
          </cell>
          <cell r="AL177">
            <v>24</v>
          </cell>
          <cell r="AM177">
            <v>25</v>
          </cell>
          <cell r="AN177">
            <v>23.7</v>
          </cell>
          <cell r="AO177">
            <v>25</v>
          </cell>
          <cell r="AP177">
            <v>25</v>
          </cell>
          <cell r="AQ177">
            <v>26</v>
          </cell>
          <cell r="AR177">
            <v>27</v>
          </cell>
          <cell r="AS177">
            <v>25</v>
          </cell>
          <cell r="AT177">
            <v>24</v>
          </cell>
          <cell r="AU177">
            <v>23.7</v>
          </cell>
          <cell r="AV177">
            <v>25</v>
          </cell>
          <cell r="AW177">
            <v>24.616666666666671</v>
          </cell>
          <cell r="AX177">
            <v>22.7</v>
          </cell>
          <cell r="AY177">
            <v>26.7</v>
          </cell>
          <cell r="AZ177">
            <v>23.083333333333332</v>
          </cell>
          <cell r="BA177">
            <v>26</v>
          </cell>
          <cell r="BB177">
            <v>24.400000000000002</v>
          </cell>
          <cell r="BC177">
            <v>26.3</v>
          </cell>
          <cell r="BD177">
            <v>26.566666666666663</v>
          </cell>
          <cell r="BE177">
            <v>23.783333333333331</v>
          </cell>
          <cell r="BF177">
            <v>25</v>
          </cell>
          <cell r="BG177">
            <v>22.400000000000002</v>
          </cell>
          <cell r="BH177">
            <v>23</v>
          </cell>
          <cell r="BI177">
            <v>26</v>
          </cell>
          <cell r="BJ177">
            <v>21.5</v>
          </cell>
          <cell r="BK177">
            <v>24.7</v>
          </cell>
          <cell r="BL177">
            <v>25.7</v>
          </cell>
          <cell r="BM177">
            <v>24.7</v>
          </cell>
          <cell r="BN177">
            <v>25</v>
          </cell>
          <cell r="BO177">
            <v>27</v>
          </cell>
          <cell r="BP177">
            <v>23.1</v>
          </cell>
          <cell r="BQ177">
            <v>24.6</v>
          </cell>
          <cell r="BR177">
            <v>26.3</v>
          </cell>
          <cell r="BS177">
            <v>24</v>
          </cell>
          <cell r="BT177">
            <v>22.7</v>
          </cell>
          <cell r="BU177">
            <v>0</v>
          </cell>
          <cell r="BV177">
            <v>0</v>
          </cell>
          <cell r="BW177">
            <v>0</v>
          </cell>
          <cell r="BX177">
            <v>0</v>
          </cell>
          <cell r="BY177">
            <v>0</v>
          </cell>
          <cell r="BZ177">
            <v>0</v>
          </cell>
          <cell r="CA177">
            <v>0</v>
          </cell>
          <cell r="CB177">
            <v>0</v>
          </cell>
          <cell r="CC177">
            <v>0</v>
          </cell>
          <cell r="CD177">
            <v>0</v>
          </cell>
          <cell r="CE177">
            <v>0</v>
          </cell>
          <cell r="CF177">
            <v>0</v>
          </cell>
        </row>
        <row r="178">
          <cell r="C178" t="str">
            <v>Cluster Vitória e Serra</v>
          </cell>
          <cell r="D178">
            <v>7.7</v>
          </cell>
          <cell r="E178">
            <v>24</v>
          </cell>
          <cell r="F178">
            <v>0.7</v>
          </cell>
          <cell r="G178">
            <v>0</v>
          </cell>
          <cell r="H178">
            <v>1</v>
          </cell>
          <cell r="I178">
            <v>1</v>
          </cell>
          <cell r="J178">
            <v>1</v>
          </cell>
          <cell r="K178">
            <v>1</v>
          </cell>
          <cell r="L178">
            <v>1</v>
          </cell>
          <cell r="M178">
            <v>0.7</v>
          </cell>
          <cell r="N178">
            <v>0.3</v>
          </cell>
          <cell r="O178">
            <v>1</v>
          </cell>
          <cell r="P178">
            <v>1</v>
          </cell>
          <cell r="Q178">
            <v>1</v>
          </cell>
          <cell r="R178">
            <v>1</v>
          </cell>
          <cell r="S178">
            <v>1</v>
          </cell>
          <cell r="T178">
            <v>0</v>
          </cell>
          <cell r="U178">
            <v>0.3</v>
          </cell>
          <cell r="V178">
            <v>1</v>
          </cell>
          <cell r="W178">
            <v>1</v>
          </cell>
          <cell r="X178">
            <v>1</v>
          </cell>
          <cell r="Y178">
            <v>1</v>
          </cell>
          <cell r="Z178">
            <v>1</v>
          </cell>
          <cell r="AA178">
            <v>0.7</v>
          </cell>
          <cell r="AB178">
            <v>0.3</v>
          </cell>
          <cell r="AC178">
            <v>1</v>
          </cell>
          <cell r="AD178">
            <v>1</v>
          </cell>
          <cell r="AE178">
            <v>1</v>
          </cell>
          <cell r="AF178">
            <v>1</v>
          </cell>
          <cell r="AG178">
            <v>1</v>
          </cell>
          <cell r="AH178">
            <v>0.7</v>
          </cell>
          <cell r="AI178">
            <v>0.3</v>
          </cell>
          <cell r="AJ178">
            <v>0</v>
          </cell>
          <cell r="AK178">
            <v>25.3</v>
          </cell>
          <cell r="AL178">
            <v>24</v>
          </cell>
          <cell r="AM178">
            <v>25</v>
          </cell>
          <cell r="AN178">
            <v>23.7</v>
          </cell>
          <cell r="AO178">
            <v>25</v>
          </cell>
          <cell r="AP178">
            <v>25</v>
          </cell>
          <cell r="AQ178">
            <v>26</v>
          </cell>
          <cell r="AR178">
            <v>27</v>
          </cell>
          <cell r="AS178">
            <v>25</v>
          </cell>
          <cell r="AT178">
            <v>24</v>
          </cell>
          <cell r="AU178">
            <v>23.7</v>
          </cell>
          <cell r="AV178">
            <v>25</v>
          </cell>
          <cell r="AW178">
            <v>24.6</v>
          </cell>
          <cell r="AX178">
            <v>22.7</v>
          </cell>
          <cell r="AY178">
            <v>26.7</v>
          </cell>
          <cell r="AZ178">
            <v>22</v>
          </cell>
          <cell r="BA178">
            <v>26</v>
          </cell>
          <cell r="BB178">
            <v>24.4</v>
          </cell>
          <cell r="BC178">
            <v>26.3</v>
          </cell>
          <cell r="BD178">
            <v>27</v>
          </cell>
          <cell r="BE178">
            <v>24</v>
          </cell>
          <cell r="BF178">
            <v>25</v>
          </cell>
          <cell r="BG178">
            <v>22.4</v>
          </cell>
          <cell r="BH178">
            <v>23</v>
          </cell>
          <cell r="BI178">
            <v>26</v>
          </cell>
          <cell r="BJ178">
            <v>21.5</v>
          </cell>
          <cell r="BK178">
            <v>24.7</v>
          </cell>
          <cell r="BL178">
            <v>24.625</v>
          </cell>
          <cell r="BM178">
            <v>24.299999999999997</v>
          </cell>
          <cell r="BN178">
            <v>24.824999999999999</v>
          </cell>
          <cell r="BO178">
            <v>27</v>
          </cell>
          <cell r="BP178">
            <v>26.55</v>
          </cell>
          <cell r="BQ178">
            <v>24.525000000000002</v>
          </cell>
          <cell r="BR178">
            <v>26.3</v>
          </cell>
          <cell r="BS178">
            <v>24</v>
          </cell>
          <cell r="BT178">
            <v>22.3</v>
          </cell>
          <cell r="BU178">
            <v>26</v>
          </cell>
          <cell r="BV178">
            <v>24</v>
          </cell>
          <cell r="BW178">
            <v>23</v>
          </cell>
          <cell r="BX178">
            <v>22.95</v>
          </cell>
          <cell r="BY178">
            <v>24.7</v>
          </cell>
          <cell r="BZ178">
            <v>21.774999999999999</v>
          </cell>
          <cell r="CA178">
            <v>25.7</v>
          </cell>
          <cell r="CB178">
            <v>26</v>
          </cell>
          <cell r="CC178">
            <v>25.45</v>
          </cell>
          <cell r="CD178">
            <v>26.45</v>
          </cell>
          <cell r="CE178">
            <v>24</v>
          </cell>
          <cell r="CF178">
            <v>23.5</v>
          </cell>
        </row>
        <row r="179">
          <cell r="C179" t="str">
            <v>SubCluster Vitória</v>
          </cell>
          <cell r="D179">
            <v>7.7</v>
          </cell>
          <cell r="E179">
            <v>24</v>
          </cell>
          <cell r="F179">
            <v>0.7</v>
          </cell>
          <cell r="G179">
            <v>0</v>
          </cell>
          <cell r="H179">
            <v>1</v>
          </cell>
          <cell r="I179">
            <v>1</v>
          </cell>
          <cell r="J179">
            <v>1</v>
          </cell>
          <cell r="K179">
            <v>1</v>
          </cell>
          <cell r="L179">
            <v>1</v>
          </cell>
          <cell r="M179">
            <v>0.7</v>
          </cell>
          <cell r="N179">
            <v>0.3</v>
          </cell>
          <cell r="O179">
            <v>1</v>
          </cell>
          <cell r="P179">
            <v>1</v>
          </cell>
          <cell r="Q179">
            <v>1</v>
          </cell>
          <cell r="R179">
            <v>1</v>
          </cell>
          <cell r="S179">
            <v>1</v>
          </cell>
          <cell r="T179">
            <v>0</v>
          </cell>
          <cell r="U179">
            <v>0.3</v>
          </cell>
          <cell r="V179">
            <v>1</v>
          </cell>
          <cell r="W179">
            <v>1</v>
          </cell>
          <cell r="X179">
            <v>1</v>
          </cell>
          <cell r="Y179">
            <v>1</v>
          </cell>
          <cell r="Z179">
            <v>1</v>
          </cell>
          <cell r="AA179">
            <v>0.7</v>
          </cell>
          <cell r="AB179">
            <v>0.3</v>
          </cell>
          <cell r="AC179">
            <v>1</v>
          </cell>
          <cell r="AD179">
            <v>1</v>
          </cell>
          <cell r="AE179">
            <v>1</v>
          </cell>
          <cell r="AF179">
            <v>1</v>
          </cell>
          <cell r="AG179">
            <v>1</v>
          </cell>
          <cell r="AH179">
            <v>0.7</v>
          </cell>
          <cell r="AI179">
            <v>0.3</v>
          </cell>
          <cell r="AJ179">
            <v>0</v>
          </cell>
          <cell r="AK179">
            <v>25.3</v>
          </cell>
          <cell r="AL179">
            <v>24</v>
          </cell>
          <cell r="AM179">
            <v>25</v>
          </cell>
          <cell r="AN179">
            <v>23.7</v>
          </cell>
          <cell r="AO179">
            <v>25</v>
          </cell>
          <cell r="AP179">
            <v>25</v>
          </cell>
          <cell r="AQ179">
            <v>26</v>
          </cell>
          <cell r="AR179">
            <v>27</v>
          </cell>
          <cell r="AS179">
            <v>25</v>
          </cell>
          <cell r="AT179">
            <v>24</v>
          </cell>
          <cell r="AU179">
            <v>23.7</v>
          </cell>
          <cell r="AV179">
            <v>25</v>
          </cell>
          <cell r="AW179">
            <v>24.6</v>
          </cell>
          <cell r="AX179">
            <v>22.7</v>
          </cell>
          <cell r="AY179">
            <v>26.7</v>
          </cell>
          <cell r="AZ179">
            <v>23.3</v>
          </cell>
          <cell r="BA179">
            <v>26</v>
          </cell>
          <cell r="BB179">
            <v>24.4</v>
          </cell>
          <cell r="BC179">
            <v>26.3</v>
          </cell>
          <cell r="BD179">
            <v>27</v>
          </cell>
          <cell r="BE179">
            <v>24</v>
          </cell>
          <cell r="BF179">
            <v>25</v>
          </cell>
          <cell r="BG179">
            <v>22.4</v>
          </cell>
          <cell r="BH179">
            <v>23</v>
          </cell>
          <cell r="BI179">
            <v>26</v>
          </cell>
          <cell r="BJ179">
            <v>21.5</v>
          </cell>
          <cell r="BK179">
            <v>24.7</v>
          </cell>
          <cell r="BL179">
            <v>24.7</v>
          </cell>
          <cell r="BM179">
            <v>23.9</v>
          </cell>
          <cell r="BN179">
            <v>25</v>
          </cell>
          <cell r="BO179">
            <v>27</v>
          </cell>
          <cell r="BP179">
            <v>26.7</v>
          </cell>
          <cell r="BQ179">
            <v>24.450000000000003</v>
          </cell>
          <cell r="BR179">
            <v>26.3</v>
          </cell>
          <cell r="BS179">
            <v>24</v>
          </cell>
          <cell r="BT179">
            <v>22.7</v>
          </cell>
          <cell r="BU179">
            <v>26</v>
          </cell>
          <cell r="BV179">
            <v>24</v>
          </cell>
          <cell r="BW179">
            <v>23</v>
          </cell>
          <cell r="BX179">
            <v>23.2</v>
          </cell>
          <cell r="BY179">
            <v>24.7</v>
          </cell>
          <cell r="BZ179">
            <v>22.1</v>
          </cell>
          <cell r="CA179">
            <v>25.7</v>
          </cell>
          <cell r="CB179">
            <v>26</v>
          </cell>
          <cell r="CC179">
            <v>25.2</v>
          </cell>
          <cell r="CD179">
            <v>26.2</v>
          </cell>
          <cell r="CE179">
            <v>24</v>
          </cell>
          <cell r="CF179">
            <v>24</v>
          </cell>
        </row>
        <row r="180">
          <cell r="C180" t="str">
            <v>Vitória</v>
          </cell>
          <cell r="D180">
            <v>7.7</v>
          </cell>
          <cell r="E180">
            <v>24</v>
          </cell>
          <cell r="F180">
            <v>0.7</v>
          </cell>
          <cell r="G180">
            <v>0</v>
          </cell>
          <cell r="H180">
            <v>1</v>
          </cell>
          <cell r="I180">
            <v>1</v>
          </cell>
          <cell r="J180">
            <v>1</v>
          </cell>
          <cell r="K180">
            <v>1</v>
          </cell>
          <cell r="L180">
            <v>1</v>
          </cell>
          <cell r="M180">
            <v>0.7</v>
          </cell>
          <cell r="N180">
            <v>0.3</v>
          </cell>
          <cell r="O180">
            <v>1</v>
          </cell>
          <cell r="P180">
            <v>1</v>
          </cell>
          <cell r="Q180">
            <v>1</v>
          </cell>
          <cell r="R180">
            <v>1</v>
          </cell>
          <cell r="S180">
            <v>1</v>
          </cell>
          <cell r="T180">
            <v>0</v>
          </cell>
          <cell r="U180">
            <v>0.3</v>
          </cell>
          <cell r="V180">
            <v>1</v>
          </cell>
          <cell r="W180">
            <v>1</v>
          </cell>
          <cell r="X180">
            <v>1</v>
          </cell>
          <cell r="Y180">
            <v>1</v>
          </cell>
          <cell r="Z180">
            <v>1</v>
          </cell>
          <cell r="AA180">
            <v>0.7</v>
          </cell>
          <cell r="AB180">
            <v>0.3</v>
          </cell>
          <cell r="AC180">
            <v>1</v>
          </cell>
          <cell r="AD180">
            <v>1</v>
          </cell>
          <cell r="AE180">
            <v>1</v>
          </cell>
          <cell r="AF180">
            <v>1</v>
          </cell>
          <cell r="AG180">
            <v>1</v>
          </cell>
          <cell r="AH180">
            <v>0.7</v>
          </cell>
          <cell r="AI180">
            <v>0.3</v>
          </cell>
          <cell r="AJ180">
            <v>0</v>
          </cell>
          <cell r="AK180">
            <v>25.3</v>
          </cell>
          <cell r="AL180">
            <v>24</v>
          </cell>
          <cell r="AM180">
            <v>25</v>
          </cell>
          <cell r="AN180">
            <v>23.7</v>
          </cell>
          <cell r="AO180">
            <v>25</v>
          </cell>
          <cell r="AP180">
            <v>25</v>
          </cell>
          <cell r="AQ180">
            <v>26</v>
          </cell>
          <cell r="AR180">
            <v>27</v>
          </cell>
          <cell r="AS180">
            <v>25</v>
          </cell>
          <cell r="AT180">
            <v>24</v>
          </cell>
          <cell r="AU180">
            <v>23.7</v>
          </cell>
          <cell r="AV180">
            <v>25</v>
          </cell>
          <cell r="AW180">
            <v>24.6</v>
          </cell>
          <cell r="AX180">
            <v>22.7</v>
          </cell>
          <cell r="AY180">
            <v>26.7</v>
          </cell>
          <cell r="AZ180">
            <v>23.3</v>
          </cell>
          <cell r="BA180">
            <v>26</v>
          </cell>
          <cell r="BB180">
            <v>24.4</v>
          </cell>
          <cell r="BC180">
            <v>26.3</v>
          </cell>
          <cell r="BD180">
            <v>27</v>
          </cell>
          <cell r="BE180">
            <v>22.7</v>
          </cell>
          <cell r="BF180">
            <v>25</v>
          </cell>
          <cell r="BG180">
            <v>22.4</v>
          </cell>
          <cell r="BH180">
            <v>23</v>
          </cell>
          <cell r="BI180">
            <v>26</v>
          </cell>
          <cell r="BJ180">
            <v>21.5</v>
          </cell>
          <cell r="BK180">
            <v>24.7</v>
          </cell>
          <cell r="BL180">
            <v>24.7</v>
          </cell>
          <cell r="BM180">
            <v>24.4</v>
          </cell>
          <cell r="BN180">
            <v>25</v>
          </cell>
          <cell r="BO180">
            <v>27</v>
          </cell>
          <cell r="BP180">
            <v>26.7</v>
          </cell>
          <cell r="BQ180">
            <v>24.3</v>
          </cell>
          <cell r="BR180">
            <v>26.3</v>
          </cell>
          <cell r="BS180">
            <v>24</v>
          </cell>
          <cell r="BT180">
            <v>22.7</v>
          </cell>
          <cell r="BU180">
            <v>26</v>
          </cell>
          <cell r="BV180">
            <v>24</v>
          </cell>
          <cell r="BW180">
            <v>23</v>
          </cell>
          <cell r="BX180">
            <v>22.7</v>
          </cell>
          <cell r="BY180">
            <v>24.7</v>
          </cell>
          <cell r="BZ180">
            <v>22.1</v>
          </cell>
          <cell r="CA180">
            <v>25.7</v>
          </cell>
          <cell r="CB180">
            <v>26</v>
          </cell>
          <cell r="CC180">
            <v>24.7</v>
          </cell>
          <cell r="CD180">
            <v>26.7</v>
          </cell>
          <cell r="CE180">
            <v>24</v>
          </cell>
          <cell r="CF180">
            <v>24</v>
          </cell>
        </row>
        <row r="181">
          <cell r="C181" t="str">
            <v>Vila Velha</v>
          </cell>
          <cell r="D181">
            <v>7.7</v>
          </cell>
          <cell r="E181">
            <v>24</v>
          </cell>
          <cell r="F181">
            <v>0.7</v>
          </cell>
          <cell r="G181">
            <v>0</v>
          </cell>
          <cell r="H181">
            <v>1</v>
          </cell>
          <cell r="I181">
            <v>1</v>
          </cell>
          <cell r="J181">
            <v>1</v>
          </cell>
          <cell r="K181">
            <v>1</v>
          </cell>
          <cell r="L181">
            <v>1</v>
          </cell>
          <cell r="M181">
            <v>0.7</v>
          </cell>
          <cell r="N181">
            <v>0.3</v>
          </cell>
          <cell r="O181">
            <v>1</v>
          </cell>
          <cell r="P181">
            <v>1</v>
          </cell>
          <cell r="Q181">
            <v>1</v>
          </cell>
          <cell r="R181">
            <v>1</v>
          </cell>
          <cell r="S181">
            <v>1</v>
          </cell>
          <cell r="T181">
            <v>0</v>
          </cell>
          <cell r="U181">
            <v>0.3</v>
          </cell>
          <cell r="V181">
            <v>1</v>
          </cell>
          <cell r="W181">
            <v>1</v>
          </cell>
          <cell r="X181">
            <v>1</v>
          </cell>
          <cell r="Y181">
            <v>1</v>
          </cell>
          <cell r="Z181">
            <v>1</v>
          </cell>
          <cell r="AA181">
            <v>0.7</v>
          </cell>
          <cell r="AB181">
            <v>0.3</v>
          </cell>
          <cell r="AC181">
            <v>1</v>
          </cell>
          <cell r="AD181">
            <v>1</v>
          </cell>
          <cell r="AE181">
            <v>1</v>
          </cell>
          <cell r="AF181">
            <v>1</v>
          </cell>
          <cell r="AG181">
            <v>1</v>
          </cell>
          <cell r="AH181">
            <v>0.7</v>
          </cell>
          <cell r="AI181">
            <v>0.3</v>
          </cell>
          <cell r="AJ181">
            <v>0</v>
          </cell>
          <cell r="AK181">
            <v>25.3</v>
          </cell>
          <cell r="AL181">
            <v>24</v>
          </cell>
          <cell r="AM181">
            <v>25</v>
          </cell>
          <cell r="AN181">
            <v>23.7</v>
          </cell>
          <cell r="AO181">
            <v>25</v>
          </cell>
          <cell r="AP181">
            <v>25</v>
          </cell>
          <cell r="AQ181">
            <v>26</v>
          </cell>
          <cell r="AR181">
            <v>27</v>
          </cell>
          <cell r="AS181">
            <v>25</v>
          </cell>
          <cell r="AT181">
            <v>24</v>
          </cell>
          <cell r="AU181">
            <v>23.7</v>
          </cell>
          <cell r="AV181">
            <v>25</v>
          </cell>
          <cell r="AW181">
            <v>24.6</v>
          </cell>
          <cell r="AX181">
            <v>22.7</v>
          </cell>
          <cell r="AY181">
            <v>26.7</v>
          </cell>
          <cell r="AZ181">
            <v>23.3</v>
          </cell>
          <cell r="BA181">
            <v>26</v>
          </cell>
          <cell r="BB181">
            <v>24.4</v>
          </cell>
          <cell r="BC181">
            <v>26.3</v>
          </cell>
          <cell r="BD181">
            <v>25.7</v>
          </cell>
          <cell r="BE181">
            <v>24</v>
          </cell>
          <cell r="BF181">
            <v>25</v>
          </cell>
          <cell r="BG181">
            <v>22.4</v>
          </cell>
          <cell r="BH181">
            <v>23</v>
          </cell>
          <cell r="BI181">
            <v>26</v>
          </cell>
          <cell r="BJ181">
            <v>21.5</v>
          </cell>
          <cell r="BK181">
            <v>24.7</v>
          </cell>
          <cell r="BL181">
            <v>24.7</v>
          </cell>
          <cell r="BM181">
            <v>23.4</v>
          </cell>
          <cell r="BN181">
            <v>25</v>
          </cell>
          <cell r="BO181">
            <v>27</v>
          </cell>
          <cell r="BP181">
            <v>26.7</v>
          </cell>
          <cell r="BQ181">
            <v>24.6</v>
          </cell>
          <cell r="BR181">
            <v>26.3</v>
          </cell>
          <cell r="BS181">
            <v>24</v>
          </cell>
          <cell r="BT181">
            <v>22.7</v>
          </cell>
          <cell r="BU181">
            <v>26</v>
          </cell>
          <cell r="BV181">
            <v>24</v>
          </cell>
          <cell r="BW181">
            <v>23</v>
          </cell>
          <cell r="BX181">
            <v>23.7</v>
          </cell>
          <cell r="BY181">
            <v>24.7</v>
          </cell>
          <cell r="BZ181">
            <v>22.1</v>
          </cell>
          <cell r="CA181">
            <v>25.7</v>
          </cell>
          <cell r="CB181">
            <v>26</v>
          </cell>
          <cell r="CC181">
            <v>25.7</v>
          </cell>
          <cell r="CD181">
            <v>25.7</v>
          </cell>
          <cell r="CE181">
            <v>24</v>
          </cell>
          <cell r="CF181">
            <v>24</v>
          </cell>
        </row>
        <row r="182">
          <cell r="C182" t="str">
            <v>SubCluster Serra</v>
          </cell>
          <cell r="D182">
            <v>7.7</v>
          </cell>
          <cell r="E182">
            <v>24</v>
          </cell>
          <cell r="F182">
            <v>0.7</v>
          </cell>
          <cell r="G182">
            <v>0</v>
          </cell>
          <cell r="H182">
            <v>1</v>
          </cell>
          <cell r="I182">
            <v>1</v>
          </cell>
          <cell r="J182">
            <v>1</v>
          </cell>
          <cell r="K182">
            <v>1</v>
          </cell>
          <cell r="L182">
            <v>1</v>
          </cell>
          <cell r="M182">
            <v>0.7</v>
          </cell>
          <cell r="N182">
            <v>0.3</v>
          </cell>
          <cell r="O182">
            <v>1</v>
          </cell>
          <cell r="P182">
            <v>1</v>
          </cell>
          <cell r="Q182">
            <v>1</v>
          </cell>
          <cell r="R182">
            <v>1</v>
          </cell>
          <cell r="S182">
            <v>1</v>
          </cell>
          <cell r="T182">
            <v>0</v>
          </cell>
          <cell r="U182">
            <v>0.3</v>
          </cell>
          <cell r="V182">
            <v>1</v>
          </cell>
          <cell r="W182">
            <v>1</v>
          </cell>
          <cell r="X182">
            <v>1</v>
          </cell>
          <cell r="Y182">
            <v>1</v>
          </cell>
          <cell r="Z182">
            <v>1</v>
          </cell>
          <cell r="AA182">
            <v>0.7</v>
          </cell>
          <cell r="AB182">
            <v>0.3</v>
          </cell>
          <cell r="AC182">
            <v>1</v>
          </cell>
          <cell r="AD182">
            <v>1</v>
          </cell>
          <cell r="AE182">
            <v>1</v>
          </cell>
          <cell r="AF182">
            <v>1</v>
          </cell>
          <cell r="AG182">
            <v>1</v>
          </cell>
          <cell r="AH182">
            <v>0.7</v>
          </cell>
          <cell r="AI182">
            <v>0.3</v>
          </cell>
          <cell r="AJ182">
            <v>0</v>
          </cell>
          <cell r="AK182">
            <v>25.3</v>
          </cell>
          <cell r="AL182">
            <v>24</v>
          </cell>
          <cell r="AM182">
            <v>25</v>
          </cell>
          <cell r="AN182">
            <v>23.7</v>
          </cell>
          <cell r="AO182">
            <v>25</v>
          </cell>
          <cell r="AP182">
            <v>25</v>
          </cell>
          <cell r="AQ182">
            <v>26</v>
          </cell>
          <cell r="AR182">
            <v>27</v>
          </cell>
          <cell r="AS182">
            <v>25</v>
          </cell>
          <cell r="AT182">
            <v>24</v>
          </cell>
          <cell r="AU182">
            <v>23.7</v>
          </cell>
          <cell r="AV182">
            <v>25</v>
          </cell>
          <cell r="AW182">
            <v>24.700000000000003</v>
          </cell>
          <cell r="AX182">
            <v>22.7</v>
          </cell>
          <cell r="AY182">
            <v>26.7</v>
          </cell>
          <cell r="AZ182">
            <v>23.3</v>
          </cell>
          <cell r="BA182">
            <v>26</v>
          </cell>
          <cell r="BB182">
            <v>24.4</v>
          </cell>
          <cell r="BC182">
            <v>26.3</v>
          </cell>
          <cell r="BD182">
            <v>27</v>
          </cell>
          <cell r="BE182">
            <v>24</v>
          </cell>
          <cell r="BF182">
            <v>25</v>
          </cell>
          <cell r="BG182">
            <v>22.4</v>
          </cell>
          <cell r="BH182">
            <v>23</v>
          </cell>
          <cell r="BI182">
            <v>26</v>
          </cell>
          <cell r="BJ182">
            <v>21.5</v>
          </cell>
          <cell r="BK182">
            <v>24.7</v>
          </cell>
          <cell r="BL182">
            <v>24.549999999999997</v>
          </cell>
          <cell r="BM182">
            <v>24.7</v>
          </cell>
          <cell r="BN182">
            <v>24.65</v>
          </cell>
          <cell r="BO182">
            <v>27</v>
          </cell>
          <cell r="BP182">
            <v>26.4</v>
          </cell>
          <cell r="BQ182">
            <v>24.6</v>
          </cell>
          <cell r="BR182">
            <v>26.3</v>
          </cell>
          <cell r="BS182">
            <v>24</v>
          </cell>
          <cell r="BT182">
            <v>21.9</v>
          </cell>
          <cell r="BU182">
            <v>26</v>
          </cell>
          <cell r="BV182">
            <v>24</v>
          </cell>
          <cell r="BW182">
            <v>23</v>
          </cell>
          <cell r="BX182">
            <v>22.7</v>
          </cell>
          <cell r="BY182">
            <v>24.7</v>
          </cell>
          <cell r="BZ182">
            <v>21.450000000000003</v>
          </cell>
          <cell r="CA182">
            <v>25.7</v>
          </cell>
          <cell r="CB182">
            <v>26</v>
          </cell>
          <cell r="CC182">
            <v>25.7</v>
          </cell>
          <cell r="CD182">
            <v>26.7</v>
          </cell>
          <cell r="CE182">
            <v>24</v>
          </cell>
          <cell r="CF182">
            <v>23</v>
          </cell>
        </row>
        <row r="183">
          <cell r="C183" t="str">
            <v>Serra</v>
          </cell>
          <cell r="D183">
            <v>7.7</v>
          </cell>
          <cell r="E183">
            <v>24</v>
          </cell>
          <cell r="F183">
            <v>0.7</v>
          </cell>
          <cell r="G183">
            <v>0</v>
          </cell>
          <cell r="H183">
            <v>1</v>
          </cell>
          <cell r="I183">
            <v>1</v>
          </cell>
          <cell r="J183">
            <v>1</v>
          </cell>
          <cell r="K183">
            <v>1</v>
          </cell>
          <cell r="L183">
            <v>1</v>
          </cell>
          <cell r="M183">
            <v>0.7</v>
          </cell>
          <cell r="N183">
            <v>0.3</v>
          </cell>
          <cell r="O183">
            <v>1</v>
          </cell>
          <cell r="P183">
            <v>1</v>
          </cell>
          <cell r="Q183">
            <v>1</v>
          </cell>
          <cell r="R183">
            <v>1</v>
          </cell>
          <cell r="S183">
            <v>1</v>
          </cell>
          <cell r="T183">
            <v>0</v>
          </cell>
          <cell r="U183">
            <v>0.3</v>
          </cell>
          <cell r="V183">
            <v>1</v>
          </cell>
          <cell r="W183">
            <v>1</v>
          </cell>
          <cell r="X183">
            <v>1</v>
          </cell>
          <cell r="Y183">
            <v>1</v>
          </cell>
          <cell r="Z183">
            <v>1</v>
          </cell>
          <cell r="AA183">
            <v>0.7</v>
          </cell>
          <cell r="AB183">
            <v>0.3</v>
          </cell>
          <cell r="AC183">
            <v>1</v>
          </cell>
          <cell r="AD183">
            <v>1</v>
          </cell>
          <cell r="AE183">
            <v>1</v>
          </cell>
          <cell r="AF183">
            <v>1</v>
          </cell>
          <cell r="AG183">
            <v>1</v>
          </cell>
          <cell r="AH183">
            <v>0.7</v>
          </cell>
          <cell r="AI183">
            <v>0.3</v>
          </cell>
          <cell r="AJ183">
            <v>0</v>
          </cell>
          <cell r="AK183">
            <v>25.3</v>
          </cell>
          <cell r="AL183">
            <v>24</v>
          </cell>
          <cell r="AM183">
            <v>25</v>
          </cell>
          <cell r="AN183">
            <v>23.7</v>
          </cell>
          <cell r="AO183">
            <v>25</v>
          </cell>
          <cell r="AP183">
            <v>25</v>
          </cell>
          <cell r="AQ183">
            <v>26</v>
          </cell>
          <cell r="AR183">
            <v>27</v>
          </cell>
          <cell r="AS183">
            <v>25</v>
          </cell>
          <cell r="AT183">
            <v>24</v>
          </cell>
          <cell r="AU183">
            <v>23.7</v>
          </cell>
          <cell r="AV183">
            <v>25</v>
          </cell>
          <cell r="AW183">
            <v>24.6</v>
          </cell>
          <cell r="AX183">
            <v>22.7</v>
          </cell>
          <cell r="AY183">
            <v>26.7</v>
          </cell>
          <cell r="AZ183">
            <v>23.3</v>
          </cell>
          <cell r="BA183">
            <v>26</v>
          </cell>
          <cell r="BB183">
            <v>24.4</v>
          </cell>
          <cell r="BC183">
            <v>26.3</v>
          </cell>
          <cell r="BD183">
            <v>25.7</v>
          </cell>
          <cell r="BE183">
            <v>24</v>
          </cell>
          <cell r="BF183">
            <v>25</v>
          </cell>
          <cell r="BG183">
            <v>22.4</v>
          </cell>
          <cell r="BH183">
            <v>23</v>
          </cell>
          <cell r="BI183">
            <v>26</v>
          </cell>
          <cell r="BJ183">
            <v>21.5</v>
          </cell>
          <cell r="BK183">
            <v>24.7</v>
          </cell>
          <cell r="BL183">
            <v>25.7</v>
          </cell>
          <cell r="BM183">
            <v>24.7</v>
          </cell>
          <cell r="BN183">
            <v>24.3</v>
          </cell>
          <cell r="BO183">
            <v>27</v>
          </cell>
          <cell r="BP183">
            <v>26.4</v>
          </cell>
          <cell r="BQ183">
            <v>24.6</v>
          </cell>
          <cell r="BR183">
            <v>26.3</v>
          </cell>
          <cell r="BS183">
            <v>24</v>
          </cell>
          <cell r="BT183">
            <v>21.1</v>
          </cell>
          <cell r="BU183">
            <v>26</v>
          </cell>
          <cell r="BV183">
            <v>24</v>
          </cell>
          <cell r="BW183">
            <v>23</v>
          </cell>
          <cell r="BX183">
            <v>23.7</v>
          </cell>
          <cell r="BY183">
            <v>24.7</v>
          </cell>
          <cell r="BZ183">
            <v>21.8</v>
          </cell>
          <cell r="CA183">
            <v>25.7</v>
          </cell>
          <cell r="CB183">
            <v>26</v>
          </cell>
          <cell r="CC183">
            <v>25.7</v>
          </cell>
          <cell r="CD183">
            <v>26.7</v>
          </cell>
          <cell r="CE183">
            <v>24</v>
          </cell>
          <cell r="CF183">
            <v>22</v>
          </cell>
        </row>
        <row r="184">
          <cell r="C184" t="str">
            <v>Cariacica</v>
          </cell>
          <cell r="D184">
            <v>7.7</v>
          </cell>
          <cell r="E184">
            <v>24</v>
          </cell>
          <cell r="F184">
            <v>0.7</v>
          </cell>
          <cell r="G184">
            <v>0</v>
          </cell>
          <cell r="H184">
            <v>1</v>
          </cell>
          <cell r="I184">
            <v>1</v>
          </cell>
          <cell r="J184">
            <v>1</v>
          </cell>
          <cell r="K184">
            <v>1</v>
          </cell>
          <cell r="L184">
            <v>1</v>
          </cell>
          <cell r="M184">
            <v>0.7</v>
          </cell>
          <cell r="N184">
            <v>0.3</v>
          </cell>
          <cell r="O184">
            <v>1</v>
          </cell>
          <cell r="P184">
            <v>1</v>
          </cell>
          <cell r="Q184">
            <v>1</v>
          </cell>
          <cell r="R184">
            <v>1</v>
          </cell>
          <cell r="S184">
            <v>1</v>
          </cell>
          <cell r="T184">
            <v>0</v>
          </cell>
          <cell r="U184">
            <v>0.3</v>
          </cell>
          <cell r="V184">
            <v>1</v>
          </cell>
          <cell r="W184">
            <v>1</v>
          </cell>
          <cell r="X184">
            <v>1</v>
          </cell>
          <cell r="Y184">
            <v>1</v>
          </cell>
          <cell r="Z184">
            <v>1</v>
          </cell>
          <cell r="AA184">
            <v>0.7</v>
          </cell>
          <cell r="AB184">
            <v>0.3</v>
          </cell>
          <cell r="AC184">
            <v>1</v>
          </cell>
          <cell r="AD184">
            <v>1</v>
          </cell>
          <cell r="AE184">
            <v>1</v>
          </cell>
          <cell r="AF184">
            <v>1</v>
          </cell>
          <cell r="AG184">
            <v>1</v>
          </cell>
          <cell r="AH184">
            <v>0.7</v>
          </cell>
          <cell r="AI184">
            <v>0.3</v>
          </cell>
          <cell r="AJ184">
            <v>0</v>
          </cell>
          <cell r="AK184">
            <v>25.3</v>
          </cell>
          <cell r="AL184">
            <v>24</v>
          </cell>
          <cell r="AM184">
            <v>25</v>
          </cell>
          <cell r="AN184">
            <v>23.7</v>
          </cell>
          <cell r="AO184">
            <v>25</v>
          </cell>
          <cell r="AP184">
            <v>25</v>
          </cell>
          <cell r="AQ184">
            <v>26</v>
          </cell>
          <cell r="AR184">
            <v>27</v>
          </cell>
          <cell r="AS184">
            <v>25</v>
          </cell>
          <cell r="AT184">
            <v>24</v>
          </cell>
          <cell r="AU184">
            <v>23.7</v>
          </cell>
          <cell r="AV184">
            <v>25</v>
          </cell>
          <cell r="AW184">
            <v>24.6</v>
          </cell>
          <cell r="AX184">
            <v>22.7</v>
          </cell>
          <cell r="AY184">
            <v>26.7</v>
          </cell>
          <cell r="AZ184">
            <v>23.3</v>
          </cell>
          <cell r="BA184">
            <v>25.85</v>
          </cell>
          <cell r="BB184">
            <v>23.9</v>
          </cell>
          <cell r="BC184">
            <v>26.3</v>
          </cell>
          <cell r="BD184">
            <v>27</v>
          </cell>
          <cell r="BE184">
            <v>24</v>
          </cell>
          <cell r="BF184">
            <v>25.5</v>
          </cell>
          <cell r="BG184">
            <v>22.4</v>
          </cell>
          <cell r="BH184">
            <v>22.5</v>
          </cell>
          <cell r="BI184">
            <v>26</v>
          </cell>
          <cell r="BJ184">
            <v>21.5</v>
          </cell>
          <cell r="BK184">
            <v>24.7</v>
          </cell>
          <cell r="BL184">
            <v>23.4</v>
          </cell>
          <cell r="BM184">
            <v>24.7</v>
          </cell>
          <cell r="BN184">
            <v>25</v>
          </cell>
          <cell r="BO184">
            <v>27</v>
          </cell>
          <cell r="BP184">
            <v>26.4</v>
          </cell>
          <cell r="BQ184">
            <v>24.6</v>
          </cell>
          <cell r="BR184">
            <v>26.3</v>
          </cell>
          <cell r="BS184">
            <v>24</v>
          </cell>
          <cell r="BT184">
            <v>22.7</v>
          </cell>
          <cell r="BU184">
            <v>26</v>
          </cell>
          <cell r="BV184">
            <v>24</v>
          </cell>
          <cell r="BW184">
            <v>23</v>
          </cell>
          <cell r="BX184">
            <v>21.7</v>
          </cell>
          <cell r="BY184">
            <v>24.7</v>
          </cell>
          <cell r="BZ184">
            <v>21.1</v>
          </cell>
          <cell r="CA184">
            <v>25.7</v>
          </cell>
          <cell r="CB184">
            <v>26</v>
          </cell>
          <cell r="CC184">
            <v>25.7</v>
          </cell>
          <cell r="CD184">
            <v>26.7</v>
          </cell>
          <cell r="CE184">
            <v>24</v>
          </cell>
          <cell r="CF184">
            <v>24</v>
          </cell>
        </row>
        <row r="185">
          <cell r="C185" t="str">
            <v>Cluster Centro Oeste</v>
          </cell>
          <cell r="D185">
            <v>7.7</v>
          </cell>
          <cell r="E185">
            <v>23.175000000000001</v>
          </cell>
          <cell r="F185">
            <v>0.7</v>
          </cell>
          <cell r="G185">
            <v>0</v>
          </cell>
          <cell r="H185">
            <v>1</v>
          </cell>
          <cell r="I185">
            <v>1</v>
          </cell>
          <cell r="J185">
            <v>1</v>
          </cell>
          <cell r="K185">
            <v>1</v>
          </cell>
          <cell r="L185">
            <v>1</v>
          </cell>
          <cell r="M185">
            <v>0.7</v>
          </cell>
          <cell r="N185">
            <v>0.3</v>
          </cell>
          <cell r="O185">
            <v>1</v>
          </cell>
          <cell r="P185">
            <v>1</v>
          </cell>
          <cell r="Q185">
            <v>1</v>
          </cell>
          <cell r="R185">
            <v>1</v>
          </cell>
          <cell r="S185">
            <v>1</v>
          </cell>
          <cell r="T185">
            <v>0</v>
          </cell>
          <cell r="U185">
            <v>0.3</v>
          </cell>
          <cell r="V185">
            <v>1</v>
          </cell>
          <cell r="W185">
            <v>1</v>
          </cell>
          <cell r="X185">
            <v>1</v>
          </cell>
          <cell r="Y185">
            <v>0.25</v>
          </cell>
          <cell r="Z185">
            <v>1</v>
          </cell>
          <cell r="AA185">
            <v>0.7</v>
          </cell>
          <cell r="AB185">
            <v>0.3</v>
          </cell>
          <cell r="AC185">
            <v>1</v>
          </cell>
          <cell r="AD185">
            <v>1</v>
          </cell>
          <cell r="AE185">
            <v>1</v>
          </cell>
          <cell r="AF185">
            <v>1</v>
          </cell>
          <cell r="AG185">
            <v>1</v>
          </cell>
          <cell r="AH185">
            <v>0.7</v>
          </cell>
          <cell r="AI185">
            <v>0.22499999999999998</v>
          </cell>
          <cell r="AJ185">
            <v>0</v>
          </cell>
          <cell r="AK185">
            <v>25.3</v>
          </cell>
          <cell r="AL185">
            <v>24</v>
          </cell>
          <cell r="AM185">
            <v>25</v>
          </cell>
          <cell r="AN185">
            <v>23.7</v>
          </cell>
          <cell r="AO185">
            <v>25</v>
          </cell>
          <cell r="AP185">
            <v>25</v>
          </cell>
          <cell r="AQ185">
            <v>26</v>
          </cell>
          <cell r="AR185">
            <v>27</v>
          </cell>
          <cell r="AS185">
            <v>25</v>
          </cell>
          <cell r="AT185">
            <v>24</v>
          </cell>
          <cell r="AU185">
            <v>23.7</v>
          </cell>
          <cell r="AV185">
            <v>25</v>
          </cell>
          <cell r="AW185">
            <v>24.6</v>
          </cell>
          <cell r="AX185">
            <v>22.7</v>
          </cell>
          <cell r="AY185">
            <v>26.7</v>
          </cell>
          <cell r="AZ185">
            <v>23.3</v>
          </cell>
          <cell r="BA185">
            <v>26</v>
          </cell>
          <cell r="BB185">
            <v>23.4</v>
          </cell>
          <cell r="BC185">
            <v>26.3</v>
          </cell>
          <cell r="BD185">
            <v>27</v>
          </cell>
          <cell r="BE185">
            <v>24</v>
          </cell>
          <cell r="BF185">
            <v>25</v>
          </cell>
          <cell r="BG185">
            <v>22.4</v>
          </cell>
          <cell r="BH185">
            <v>23</v>
          </cell>
          <cell r="BI185">
            <v>26</v>
          </cell>
          <cell r="BJ185">
            <v>21.5</v>
          </cell>
          <cell r="BK185">
            <v>24.375</v>
          </cell>
          <cell r="BL185">
            <v>25.375</v>
          </cell>
          <cell r="BM185">
            <v>24.2</v>
          </cell>
          <cell r="BN185">
            <v>25</v>
          </cell>
          <cell r="BO185">
            <v>27</v>
          </cell>
          <cell r="BP185">
            <v>26.625</v>
          </cell>
          <cell r="BQ185">
            <v>24.6</v>
          </cell>
          <cell r="BR185">
            <v>26.3</v>
          </cell>
          <cell r="BS185">
            <v>23.324999999999999</v>
          </cell>
          <cell r="BT185">
            <v>22.7</v>
          </cell>
          <cell r="BU185">
            <v>26</v>
          </cell>
          <cell r="BV185">
            <v>24</v>
          </cell>
          <cell r="BW185">
            <v>22.75</v>
          </cell>
          <cell r="BX185">
            <v>23.45</v>
          </cell>
          <cell r="BY185">
            <v>24.95</v>
          </cell>
          <cell r="BZ185">
            <v>20.85</v>
          </cell>
          <cell r="CA185">
            <v>25.35</v>
          </cell>
          <cell r="CB185">
            <v>25.75</v>
          </cell>
          <cell r="CC185">
            <v>25.45</v>
          </cell>
          <cell r="CD185">
            <v>26.375</v>
          </cell>
          <cell r="CE185">
            <v>23.175000000000001</v>
          </cell>
          <cell r="CF185">
            <v>23.75</v>
          </cell>
        </row>
        <row r="186">
          <cell r="C186" t="str">
            <v>Brasília</v>
          </cell>
          <cell r="D186">
            <v>7.7</v>
          </cell>
          <cell r="E186">
            <v>23.7</v>
          </cell>
          <cell r="F186">
            <v>0.7</v>
          </cell>
          <cell r="G186">
            <v>0</v>
          </cell>
          <cell r="H186">
            <v>1</v>
          </cell>
          <cell r="I186">
            <v>1</v>
          </cell>
          <cell r="J186">
            <v>1</v>
          </cell>
          <cell r="K186">
            <v>1</v>
          </cell>
          <cell r="L186">
            <v>1</v>
          </cell>
          <cell r="M186">
            <v>0.7</v>
          </cell>
          <cell r="N186">
            <v>0.3</v>
          </cell>
          <cell r="O186">
            <v>1</v>
          </cell>
          <cell r="P186">
            <v>1</v>
          </cell>
          <cell r="Q186">
            <v>1</v>
          </cell>
          <cell r="R186">
            <v>1</v>
          </cell>
          <cell r="S186">
            <v>1</v>
          </cell>
          <cell r="T186">
            <v>0</v>
          </cell>
          <cell r="U186">
            <v>0.3</v>
          </cell>
          <cell r="V186">
            <v>1</v>
          </cell>
          <cell r="W186">
            <v>1</v>
          </cell>
          <cell r="X186">
            <v>1</v>
          </cell>
          <cell r="Y186">
            <v>1</v>
          </cell>
          <cell r="Z186">
            <v>1</v>
          </cell>
          <cell r="AA186">
            <v>0.7</v>
          </cell>
          <cell r="AB186">
            <v>0.3</v>
          </cell>
          <cell r="AC186">
            <v>1</v>
          </cell>
          <cell r="AD186">
            <v>1</v>
          </cell>
          <cell r="AE186">
            <v>1</v>
          </cell>
          <cell r="AF186">
            <v>1</v>
          </cell>
          <cell r="AG186">
            <v>1</v>
          </cell>
          <cell r="AH186">
            <v>0.7</v>
          </cell>
          <cell r="AI186">
            <v>0</v>
          </cell>
          <cell r="AJ186">
            <v>0</v>
          </cell>
          <cell r="AK186">
            <v>25.3</v>
          </cell>
          <cell r="AL186">
            <v>24</v>
          </cell>
          <cell r="AM186">
            <v>25</v>
          </cell>
          <cell r="AN186">
            <v>23.7</v>
          </cell>
          <cell r="AO186">
            <v>25</v>
          </cell>
          <cell r="AP186">
            <v>25</v>
          </cell>
          <cell r="AQ186">
            <v>26</v>
          </cell>
          <cell r="AR186">
            <v>27</v>
          </cell>
          <cell r="AS186">
            <v>25</v>
          </cell>
          <cell r="AT186">
            <v>24</v>
          </cell>
          <cell r="AU186">
            <v>23.7</v>
          </cell>
          <cell r="AV186">
            <v>25</v>
          </cell>
          <cell r="AW186">
            <v>24.6</v>
          </cell>
          <cell r="AX186">
            <v>22.7</v>
          </cell>
          <cell r="AY186">
            <v>26.7</v>
          </cell>
          <cell r="AZ186">
            <v>23.3</v>
          </cell>
          <cell r="BA186">
            <v>25.7</v>
          </cell>
          <cell r="BB186">
            <v>24.4</v>
          </cell>
          <cell r="BC186">
            <v>26.3</v>
          </cell>
          <cell r="BD186">
            <v>27</v>
          </cell>
          <cell r="BE186">
            <v>24</v>
          </cell>
          <cell r="BF186">
            <v>26</v>
          </cell>
          <cell r="BG186">
            <v>22.4</v>
          </cell>
          <cell r="BH186">
            <v>22</v>
          </cell>
          <cell r="BI186">
            <v>26</v>
          </cell>
          <cell r="BJ186">
            <v>21.5</v>
          </cell>
          <cell r="BK186">
            <v>24.7</v>
          </cell>
          <cell r="BL186">
            <v>25.7</v>
          </cell>
          <cell r="BM186">
            <v>24.7</v>
          </cell>
          <cell r="BN186">
            <v>25</v>
          </cell>
          <cell r="BO186">
            <v>27</v>
          </cell>
          <cell r="BP186">
            <v>26.7</v>
          </cell>
          <cell r="BQ186">
            <v>24.6</v>
          </cell>
          <cell r="BR186">
            <v>26.3</v>
          </cell>
          <cell r="BS186">
            <v>23.3</v>
          </cell>
          <cell r="BT186">
            <v>22.7</v>
          </cell>
          <cell r="BU186">
            <v>26</v>
          </cell>
          <cell r="BV186">
            <v>24</v>
          </cell>
          <cell r="BW186">
            <v>23</v>
          </cell>
          <cell r="BX186">
            <v>23.7</v>
          </cell>
          <cell r="BY186">
            <v>25.7</v>
          </cell>
          <cell r="BZ186">
            <v>19.8</v>
          </cell>
          <cell r="CA186">
            <v>24.3</v>
          </cell>
          <cell r="CB186">
            <v>26</v>
          </cell>
          <cell r="CC186">
            <v>25.7</v>
          </cell>
          <cell r="CD186">
            <v>26.7</v>
          </cell>
          <cell r="CE186">
            <v>23.7</v>
          </cell>
          <cell r="CF186">
            <v>24</v>
          </cell>
        </row>
        <row r="187">
          <cell r="C187" t="str">
            <v>Palmas</v>
          </cell>
          <cell r="D187">
            <v>7.7</v>
          </cell>
          <cell r="E187">
            <v>23</v>
          </cell>
          <cell r="F187">
            <v>0.7</v>
          </cell>
          <cell r="G187">
            <v>0</v>
          </cell>
          <cell r="H187">
            <v>1</v>
          </cell>
          <cell r="I187">
            <v>1</v>
          </cell>
          <cell r="J187">
            <v>1</v>
          </cell>
          <cell r="K187">
            <v>1</v>
          </cell>
          <cell r="L187">
            <v>1</v>
          </cell>
          <cell r="M187">
            <v>0.7</v>
          </cell>
          <cell r="N187">
            <v>0.3</v>
          </cell>
          <cell r="O187">
            <v>1</v>
          </cell>
          <cell r="P187">
            <v>1</v>
          </cell>
          <cell r="Q187">
            <v>1</v>
          </cell>
          <cell r="R187">
            <v>1</v>
          </cell>
          <cell r="S187">
            <v>1</v>
          </cell>
          <cell r="T187">
            <v>0</v>
          </cell>
          <cell r="U187">
            <v>0.3</v>
          </cell>
          <cell r="V187">
            <v>1</v>
          </cell>
          <cell r="W187">
            <v>1</v>
          </cell>
          <cell r="X187">
            <v>1</v>
          </cell>
          <cell r="Y187">
            <v>0</v>
          </cell>
          <cell r="Z187">
            <v>1</v>
          </cell>
          <cell r="AA187">
            <v>0.7</v>
          </cell>
          <cell r="AB187">
            <v>0.3</v>
          </cell>
          <cell r="AC187">
            <v>1</v>
          </cell>
          <cell r="AD187">
            <v>1</v>
          </cell>
          <cell r="AE187">
            <v>1</v>
          </cell>
          <cell r="AF187">
            <v>1</v>
          </cell>
          <cell r="AG187">
            <v>1</v>
          </cell>
          <cell r="AH187">
            <v>0.7</v>
          </cell>
          <cell r="AI187">
            <v>0.3</v>
          </cell>
          <cell r="AJ187">
            <v>0</v>
          </cell>
          <cell r="AK187">
            <v>25.3</v>
          </cell>
          <cell r="AL187">
            <v>24</v>
          </cell>
          <cell r="AM187">
            <v>25</v>
          </cell>
          <cell r="AN187">
            <v>23.7</v>
          </cell>
          <cell r="AO187">
            <v>25</v>
          </cell>
          <cell r="AP187">
            <v>25</v>
          </cell>
          <cell r="AQ187">
            <v>26</v>
          </cell>
          <cell r="AR187">
            <v>27</v>
          </cell>
          <cell r="AS187">
            <v>25</v>
          </cell>
          <cell r="AT187">
            <v>24</v>
          </cell>
          <cell r="AU187">
            <v>23.7</v>
          </cell>
          <cell r="AV187">
            <v>25</v>
          </cell>
          <cell r="AW187">
            <v>24.6</v>
          </cell>
          <cell r="AX187">
            <v>22.7</v>
          </cell>
          <cell r="AY187">
            <v>26.7</v>
          </cell>
          <cell r="AZ187">
            <v>23.3</v>
          </cell>
          <cell r="BA187">
            <v>26</v>
          </cell>
          <cell r="BB187">
            <v>24.4</v>
          </cell>
          <cell r="BC187">
            <v>25.6</v>
          </cell>
          <cell r="BD187">
            <v>27</v>
          </cell>
          <cell r="BE187">
            <v>24</v>
          </cell>
          <cell r="BF187">
            <v>26</v>
          </cell>
          <cell r="BG187">
            <v>22.4</v>
          </cell>
          <cell r="BH187">
            <v>22.3</v>
          </cell>
          <cell r="BI187">
            <v>26</v>
          </cell>
          <cell r="BJ187">
            <v>21.5</v>
          </cell>
          <cell r="BK187">
            <v>23.4</v>
          </cell>
          <cell r="BL187">
            <v>25.7</v>
          </cell>
          <cell r="BM187">
            <v>23.7</v>
          </cell>
          <cell r="BN187">
            <v>25</v>
          </cell>
          <cell r="BO187">
            <v>27</v>
          </cell>
          <cell r="BP187">
            <v>26.4</v>
          </cell>
          <cell r="BQ187">
            <v>24.6</v>
          </cell>
          <cell r="BR187">
            <v>26.3</v>
          </cell>
          <cell r="BS187">
            <v>23</v>
          </cell>
          <cell r="BT187">
            <v>22.7</v>
          </cell>
          <cell r="BU187">
            <v>26</v>
          </cell>
          <cell r="BV187">
            <v>24</v>
          </cell>
          <cell r="BW187">
            <v>22</v>
          </cell>
          <cell r="BX187">
            <v>23.7</v>
          </cell>
          <cell r="BY187">
            <v>24.7</v>
          </cell>
          <cell r="BZ187">
            <v>22.1</v>
          </cell>
          <cell r="CA187">
            <v>25.7</v>
          </cell>
          <cell r="CB187">
            <v>26</v>
          </cell>
          <cell r="CC187">
            <v>24.7</v>
          </cell>
          <cell r="CD187">
            <v>25.4</v>
          </cell>
          <cell r="CE187">
            <v>23</v>
          </cell>
          <cell r="CF187">
            <v>24</v>
          </cell>
        </row>
        <row r="188">
          <cell r="C188" t="str">
            <v>SubCluster Cuiabá</v>
          </cell>
          <cell r="D188">
            <v>7.7</v>
          </cell>
          <cell r="E188">
            <v>23</v>
          </cell>
          <cell r="F188">
            <v>0.7</v>
          </cell>
          <cell r="G188">
            <v>0</v>
          </cell>
          <cell r="H188">
            <v>1</v>
          </cell>
          <cell r="I188">
            <v>1</v>
          </cell>
          <cell r="J188">
            <v>1</v>
          </cell>
          <cell r="K188">
            <v>1</v>
          </cell>
          <cell r="L188">
            <v>1</v>
          </cell>
          <cell r="M188">
            <v>0.7</v>
          </cell>
          <cell r="N188">
            <v>0.3</v>
          </cell>
          <cell r="O188">
            <v>1</v>
          </cell>
          <cell r="P188">
            <v>1</v>
          </cell>
          <cell r="Q188">
            <v>1</v>
          </cell>
          <cell r="R188">
            <v>1</v>
          </cell>
          <cell r="S188">
            <v>1</v>
          </cell>
          <cell r="T188">
            <v>0</v>
          </cell>
          <cell r="U188">
            <v>0.3</v>
          </cell>
          <cell r="V188">
            <v>1</v>
          </cell>
          <cell r="W188">
            <v>1</v>
          </cell>
          <cell r="X188">
            <v>1</v>
          </cell>
          <cell r="Y188">
            <v>0</v>
          </cell>
          <cell r="Z188">
            <v>1</v>
          </cell>
          <cell r="AA188">
            <v>0.7</v>
          </cell>
          <cell r="AB188">
            <v>0.3</v>
          </cell>
          <cell r="AC188">
            <v>1</v>
          </cell>
          <cell r="AD188">
            <v>1</v>
          </cell>
          <cell r="AE188">
            <v>1</v>
          </cell>
          <cell r="AF188">
            <v>1</v>
          </cell>
          <cell r="AG188">
            <v>1</v>
          </cell>
          <cell r="AH188">
            <v>0.7</v>
          </cell>
          <cell r="AI188">
            <v>0.3</v>
          </cell>
          <cell r="AJ188">
            <v>0</v>
          </cell>
          <cell r="AK188">
            <v>25.3</v>
          </cell>
          <cell r="AL188">
            <v>24</v>
          </cell>
          <cell r="AM188">
            <v>25</v>
          </cell>
          <cell r="AN188">
            <v>23.7</v>
          </cell>
          <cell r="AO188">
            <v>25</v>
          </cell>
          <cell r="AP188">
            <v>25</v>
          </cell>
          <cell r="AQ188">
            <v>26</v>
          </cell>
          <cell r="AR188">
            <v>27</v>
          </cell>
          <cell r="AS188">
            <v>25</v>
          </cell>
          <cell r="AT188">
            <v>24</v>
          </cell>
          <cell r="AU188">
            <v>23.7</v>
          </cell>
          <cell r="AV188">
            <v>25</v>
          </cell>
          <cell r="AW188">
            <v>24.6</v>
          </cell>
          <cell r="AX188">
            <v>22.7</v>
          </cell>
          <cell r="AY188">
            <v>25.4</v>
          </cell>
          <cell r="AZ188">
            <v>23.3</v>
          </cell>
          <cell r="BA188">
            <v>26</v>
          </cell>
          <cell r="BB188">
            <v>24.4</v>
          </cell>
          <cell r="BC188">
            <v>26.3</v>
          </cell>
          <cell r="BD188">
            <v>27</v>
          </cell>
          <cell r="BE188">
            <v>24</v>
          </cell>
          <cell r="BF188">
            <v>25</v>
          </cell>
          <cell r="BG188">
            <v>22.4</v>
          </cell>
          <cell r="BH188">
            <v>23</v>
          </cell>
          <cell r="BI188">
            <v>26</v>
          </cell>
          <cell r="BJ188">
            <v>21.5</v>
          </cell>
          <cell r="BK188">
            <v>24.7</v>
          </cell>
          <cell r="BL188">
            <v>25.049999999999997</v>
          </cell>
          <cell r="BM188">
            <v>24.2</v>
          </cell>
          <cell r="BN188">
            <v>25</v>
          </cell>
          <cell r="BO188">
            <v>27</v>
          </cell>
          <cell r="BP188">
            <v>26.7</v>
          </cell>
          <cell r="BQ188">
            <v>24.6</v>
          </cell>
          <cell r="BR188">
            <v>26.3</v>
          </cell>
          <cell r="BS188">
            <v>23.5</v>
          </cell>
          <cell r="BT188">
            <v>22.7</v>
          </cell>
          <cell r="BU188">
            <v>26</v>
          </cell>
          <cell r="BV188">
            <v>24</v>
          </cell>
          <cell r="BW188">
            <v>23</v>
          </cell>
          <cell r="BX188">
            <v>23.2</v>
          </cell>
          <cell r="BY188">
            <v>24.7</v>
          </cell>
          <cell r="BZ188">
            <v>20.75</v>
          </cell>
          <cell r="CA188">
            <v>25.7</v>
          </cell>
          <cell r="CB188">
            <v>25.5</v>
          </cell>
          <cell r="CC188">
            <v>25.7</v>
          </cell>
          <cell r="CD188">
            <v>26.7</v>
          </cell>
          <cell r="CE188">
            <v>23</v>
          </cell>
          <cell r="CF188">
            <v>23.5</v>
          </cell>
        </row>
        <row r="189">
          <cell r="C189" t="str">
            <v>Cuiabá</v>
          </cell>
          <cell r="D189">
            <v>7.7</v>
          </cell>
          <cell r="E189">
            <v>23</v>
          </cell>
          <cell r="F189">
            <v>0.7</v>
          </cell>
          <cell r="G189">
            <v>0</v>
          </cell>
          <cell r="H189">
            <v>1</v>
          </cell>
          <cell r="I189">
            <v>1</v>
          </cell>
          <cell r="J189">
            <v>1</v>
          </cell>
          <cell r="K189">
            <v>1</v>
          </cell>
          <cell r="L189">
            <v>1</v>
          </cell>
          <cell r="M189">
            <v>0.7</v>
          </cell>
          <cell r="N189">
            <v>0.3</v>
          </cell>
          <cell r="O189">
            <v>1</v>
          </cell>
          <cell r="P189">
            <v>1</v>
          </cell>
          <cell r="Q189">
            <v>1</v>
          </cell>
          <cell r="R189">
            <v>1</v>
          </cell>
          <cell r="S189">
            <v>1</v>
          </cell>
          <cell r="T189">
            <v>0</v>
          </cell>
          <cell r="U189">
            <v>0.3</v>
          </cell>
          <cell r="V189">
            <v>1</v>
          </cell>
          <cell r="W189">
            <v>1</v>
          </cell>
          <cell r="X189">
            <v>1</v>
          </cell>
          <cell r="Y189">
            <v>0</v>
          </cell>
          <cell r="Z189">
            <v>1</v>
          </cell>
          <cell r="AA189">
            <v>0.7</v>
          </cell>
          <cell r="AB189">
            <v>0.3</v>
          </cell>
          <cell r="AC189">
            <v>1</v>
          </cell>
          <cell r="AD189">
            <v>1</v>
          </cell>
          <cell r="AE189">
            <v>1</v>
          </cell>
          <cell r="AF189">
            <v>1</v>
          </cell>
          <cell r="AG189">
            <v>1</v>
          </cell>
          <cell r="AH189">
            <v>0.7</v>
          </cell>
          <cell r="AI189">
            <v>0.3</v>
          </cell>
          <cell r="AJ189">
            <v>0</v>
          </cell>
          <cell r="AK189">
            <v>25.3</v>
          </cell>
          <cell r="AL189">
            <v>24</v>
          </cell>
          <cell r="AM189">
            <v>25</v>
          </cell>
          <cell r="AN189">
            <v>23.7</v>
          </cell>
          <cell r="AO189">
            <v>25</v>
          </cell>
          <cell r="AP189">
            <v>25</v>
          </cell>
          <cell r="AQ189">
            <v>26</v>
          </cell>
          <cell r="AR189">
            <v>27</v>
          </cell>
          <cell r="AS189">
            <v>25</v>
          </cell>
          <cell r="AT189">
            <v>24</v>
          </cell>
          <cell r="AU189">
            <v>23.7</v>
          </cell>
          <cell r="AV189">
            <v>25</v>
          </cell>
          <cell r="AW189">
            <v>24.6</v>
          </cell>
          <cell r="AX189">
            <v>22.7</v>
          </cell>
          <cell r="AY189">
            <v>25.4</v>
          </cell>
          <cell r="AZ189">
            <v>23.3</v>
          </cell>
          <cell r="BA189">
            <v>26</v>
          </cell>
          <cell r="BB189">
            <v>24.4</v>
          </cell>
          <cell r="BC189">
            <v>26.3</v>
          </cell>
          <cell r="BD189">
            <v>27</v>
          </cell>
          <cell r="BE189">
            <v>24</v>
          </cell>
          <cell r="BF189">
            <v>25</v>
          </cell>
          <cell r="BG189">
            <v>22.4</v>
          </cell>
          <cell r="BH189">
            <v>23</v>
          </cell>
          <cell r="BI189">
            <v>26</v>
          </cell>
          <cell r="BJ189">
            <v>21.5</v>
          </cell>
          <cell r="BK189">
            <v>24.7</v>
          </cell>
          <cell r="BL189">
            <v>24.4</v>
          </cell>
          <cell r="BM189">
            <v>24.7</v>
          </cell>
          <cell r="BN189">
            <v>25</v>
          </cell>
          <cell r="BO189">
            <v>27</v>
          </cell>
          <cell r="BP189">
            <v>26.7</v>
          </cell>
          <cell r="BQ189">
            <v>24.6</v>
          </cell>
          <cell r="BR189">
            <v>26.3</v>
          </cell>
          <cell r="BS189">
            <v>23</v>
          </cell>
          <cell r="BT189">
            <v>22.7</v>
          </cell>
          <cell r="BU189">
            <v>26</v>
          </cell>
          <cell r="BV189">
            <v>24</v>
          </cell>
          <cell r="BW189">
            <v>23</v>
          </cell>
          <cell r="BX189">
            <v>22.7</v>
          </cell>
          <cell r="BY189">
            <v>24.7</v>
          </cell>
          <cell r="BZ189">
            <v>19.399999999999999</v>
          </cell>
          <cell r="CA189">
            <v>25.7</v>
          </cell>
          <cell r="CB189">
            <v>25</v>
          </cell>
          <cell r="CC189">
            <v>25.7</v>
          </cell>
          <cell r="CD189">
            <v>26.7</v>
          </cell>
          <cell r="CE189">
            <v>23</v>
          </cell>
          <cell r="CF189">
            <v>23</v>
          </cell>
        </row>
        <row r="190">
          <cell r="C190" t="str">
            <v>Varzea Grande</v>
          </cell>
          <cell r="D190">
            <v>7.7</v>
          </cell>
          <cell r="E190">
            <v>23</v>
          </cell>
          <cell r="F190">
            <v>0.7</v>
          </cell>
          <cell r="G190">
            <v>0</v>
          </cell>
          <cell r="H190">
            <v>1</v>
          </cell>
          <cell r="I190">
            <v>1</v>
          </cell>
          <cell r="J190">
            <v>1</v>
          </cell>
          <cell r="K190">
            <v>1</v>
          </cell>
          <cell r="L190">
            <v>1</v>
          </cell>
          <cell r="M190">
            <v>0.7</v>
          </cell>
          <cell r="N190">
            <v>0.3</v>
          </cell>
          <cell r="O190">
            <v>1</v>
          </cell>
          <cell r="P190">
            <v>1</v>
          </cell>
          <cell r="Q190">
            <v>1</v>
          </cell>
          <cell r="R190">
            <v>1</v>
          </cell>
          <cell r="S190">
            <v>1</v>
          </cell>
          <cell r="T190">
            <v>0</v>
          </cell>
          <cell r="U190">
            <v>0.3</v>
          </cell>
          <cell r="V190">
            <v>1</v>
          </cell>
          <cell r="W190">
            <v>1</v>
          </cell>
          <cell r="X190">
            <v>1</v>
          </cell>
          <cell r="Y190">
            <v>0</v>
          </cell>
          <cell r="Z190">
            <v>1</v>
          </cell>
          <cell r="AA190">
            <v>0.7</v>
          </cell>
          <cell r="AB190">
            <v>0.3</v>
          </cell>
          <cell r="AC190">
            <v>1</v>
          </cell>
          <cell r="AD190">
            <v>1</v>
          </cell>
          <cell r="AE190">
            <v>1</v>
          </cell>
          <cell r="AF190">
            <v>1</v>
          </cell>
          <cell r="AG190">
            <v>1</v>
          </cell>
          <cell r="AH190">
            <v>0.7</v>
          </cell>
          <cell r="AI190">
            <v>0.3</v>
          </cell>
          <cell r="AJ190">
            <v>0</v>
          </cell>
          <cell r="AK190">
            <v>25.3</v>
          </cell>
          <cell r="AL190">
            <v>24</v>
          </cell>
          <cell r="AM190">
            <v>25</v>
          </cell>
          <cell r="AN190">
            <v>23.7</v>
          </cell>
          <cell r="AO190">
            <v>25</v>
          </cell>
          <cell r="AP190">
            <v>25</v>
          </cell>
          <cell r="AQ190">
            <v>26</v>
          </cell>
          <cell r="AR190">
            <v>27</v>
          </cell>
          <cell r="AS190">
            <v>25</v>
          </cell>
          <cell r="AT190">
            <v>24</v>
          </cell>
          <cell r="AU190">
            <v>23.7</v>
          </cell>
          <cell r="AV190">
            <v>25</v>
          </cell>
          <cell r="AW190">
            <v>24.6</v>
          </cell>
          <cell r="AX190">
            <v>22.7</v>
          </cell>
          <cell r="AY190">
            <v>25.4</v>
          </cell>
          <cell r="AZ190">
            <v>23.3</v>
          </cell>
          <cell r="BA190">
            <v>26</v>
          </cell>
          <cell r="BB190">
            <v>24.4</v>
          </cell>
          <cell r="BC190">
            <v>26.3</v>
          </cell>
          <cell r="BD190">
            <v>27</v>
          </cell>
          <cell r="BE190">
            <v>24</v>
          </cell>
          <cell r="BF190">
            <v>25</v>
          </cell>
          <cell r="BG190">
            <v>22.4</v>
          </cell>
          <cell r="BH190">
            <v>23</v>
          </cell>
          <cell r="BI190">
            <v>26</v>
          </cell>
          <cell r="BJ190">
            <v>21.5</v>
          </cell>
          <cell r="BK190">
            <v>24.7</v>
          </cell>
          <cell r="BL190">
            <v>25.7</v>
          </cell>
          <cell r="BM190">
            <v>23.7</v>
          </cell>
          <cell r="BN190">
            <v>25</v>
          </cell>
          <cell r="BO190">
            <v>27</v>
          </cell>
          <cell r="BP190">
            <v>26.7</v>
          </cell>
          <cell r="BQ190">
            <v>24.6</v>
          </cell>
          <cell r="BR190">
            <v>26.3</v>
          </cell>
          <cell r="BS190">
            <v>24</v>
          </cell>
          <cell r="BT190">
            <v>22.7</v>
          </cell>
          <cell r="BU190">
            <v>26</v>
          </cell>
          <cell r="BV190">
            <v>24</v>
          </cell>
          <cell r="BW190">
            <v>23</v>
          </cell>
          <cell r="BX190">
            <v>23.7</v>
          </cell>
          <cell r="BY190">
            <v>24.7</v>
          </cell>
          <cell r="BZ190">
            <v>22.1</v>
          </cell>
          <cell r="CA190">
            <v>25.7</v>
          </cell>
          <cell r="CB190">
            <v>26</v>
          </cell>
          <cell r="CC190">
            <v>25.7</v>
          </cell>
          <cell r="CD190">
            <v>26.7</v>
          </cell>
          <cell r="CE190">
            <v>23</v>
          </cell>
          <cell r="CF190">
            <v>24</v>
          </cell>
        </row>
        <row r="191">
          <cell r="C191" t="str">
            <v>Cluster Goiânia</v>
          </cell>
          <cell r="D191">
            <v>7.7</v>
          </cell>
          <cell r="E191">
            <v>24</v>
          </cell>
          <cell r="F191">
            <v>0.7</v>
          </cell>
          <cell r="G191">
            <v>0</v>
          </cell>
          <cell r="H191">
            <v>1</v>
          </cell>
          <cell r="I191">
            <v>1</v>
          </cell>
          <cell r="J191">
            <v>1</v>
          </cell>
          <cell r="K191">
            <v>1</v>
          </cell>
          <cell r="L191">
            <v>1</v>
          </cell>
          <cell r="M191">
            <v>0.7</v>
          </cell>
          <cell r="N191">
            <v>0.3</v>
          </cell>
          <cell r="O191">
            <v>1</v>
          </cell>
          <cell r="P191">
            <v>1</v>
          </cell>
          <cell r="Q191">
            <v>1</v>
          </cell>
          <cell r="R191">
            <v>1</v>
          </cell>
          <cell r="S191">
            <v>1</v>
          </cell>
          <cell r="T191">
            <v>0</v>
          </cell>
          <cell r="U191">
            <v>0.3</v>
          </cell>
          <cell r="V191">
            <v>1</v>
          </cell>
          <cell r="W191">
            <v>1</v>
          </cell>
          <cell r="X191">
            <v>1</v>
          </cell>
          <cell r="Y191">
            <v>1</v>
          </cell>
          <cell r="Z191">
            <v>1</v>
          </cell>
          <cell r="AA191">
            <v>0.7</v>
          </cell>
          <cell r="AB191">
            <v>0.3</v>
          </cell>
          <cell r="AC191">
            <v>1</v>
          </cell>
          <cell r="AD191">
            <v>1</v>
          </cell>
          <cell r="AE191">
            <v>1</v>
          </cell>
          <cell r="AF191">
            <v>1</v>
          </cell>
          <cell r="AG191">
            <v>1</v>
          </cell>
          <cell r="AH191">
            <v>0.7</v>
          </cell>
          <cell r="AI191">
            <v>0.3</v>
          </cell>
          <cell r="AJ191">
            <v>0</v>
          </cell>
          <cell r="AK191">
            <v>34.615833333333335</v>
          </cell>
          <cell r="AL191">
            <v>21.389166666666668</v>
          </cell>
          <cell r="AM191">
            <v>46.887500000000003</v>
          </cell>
          <cell r="AN191">
            <v>45.090833333333322</v>
          </cell>
          <cell r="AO191">
            <v>35.796944444444442</v>
          </cell>
          <cell r="AP191">
            <v>34.119444444444447</v>
          </cell>
          <cell r="AQ191">
            <v>30.554444444444446</v>
          </cell>
          <cell r="AR191">
            <v>24.968333333333334</v>
          </cell>
          <cell r="AS191">
            <v>36.045000000000002</v>
          </cell>
          <cell r="AT191">
            <v>35.234444444444442</v>
          </cell>
          <cell r="AU191">
            <v>44.98749999999999</v>
          </cell>
          <cell r="AV191">
            <v>60.145833333333336</v>
          </cell>
          <cell r="AW191">
            <v>24.546666666666674</v>
          </cell>
          <cell r="AX191">
            <v>22.483333333333338</v>
          </cell>
          <cell r="AY191">
            <v>26.633333333333344</v>
          </cell>
          <cell r="AZ191">
            <v>22.923333333333336</v>
          </cell>
          <cell r="BA191">
            <v>25.846666666666671</v>
          </cell>
          <cell r="BB191">
            <v>24.366666666666656</v>
          </cell>
          <cell r="BC191">
            <v>26.213333333333324</v>
          </cell>
          <cell r="BD191">
            <v>26.816666666666659</v>
          </cell>
          <cell r="BE191">
            <v>23.186666666666671</v>
          </cell>
          <cell r="BF191">
            <v>25.966666666666665</v>
          </cell>
          <cell r="BG191">
            <v>22.399999999999988</v>
          </cell>
          <cell r="BH191">
            <v>22.556666666666668</v>
          </cell>
          <cell r="BI191">
            <v>26</v>
          </cell>
          <cell r="BJ191">
            <v>21.5</v>
          </cell>
          <cell r="BK191">
            <v>24.7</v>
          </cell>
          <cell r="BL191">
            <v>25.7</v>
          </cell>
          <cell r="BM191">
            <v>24.133333333333336</v>
          </cell>
          <cell r="BN191">
            <v>25</v>
          </cell>
          <cell r="BO191">
            <v>26.333333333333332</v>
          </cell>
          <cell r="BP191">
            <v>26.599999999999998</v>
          </cell>
          <cell r="BQ191">
            <v>24.600000000000005</v>
          </cell>
          <cell r="BR191">
            <v>25.2</v>
          </cell>
          <cell r="BS191">
            <v>23.666666666666668</v>
          </cell>
          <cell r="BT191">
            <v>22.7</v>
          </cell>
          <cell r="BU191">
            <v>26</v>
          </cell>
          <cell r="BV191">
            <v>24</v>
          </cell>
          <cell r="BW191">
            <v>23</v>
          </cell>
          <cell r="BX191">
            <v>23.7</v>
          </cell>
          <cell r="BY191">
            <v>24.85</v>
          </cell>
          <cell r="BZ191">
            <v>22.1</v>
          </cell>
          <cell r="CA191">
            <v>24.85</v>
          </cell>
          <cell r="CB191">
            <v>26</v>
          </cell>
          <cell r="CC191">
            <v>25.7</v>
          </cell>
          <cell r="CD191">
            <v>25.2</v>
          </cell>
          <cell r="CE191">
            <v>24</v>
          </cell>
          <cell r="CF191">
            <v>24</v>
          </cell>
        </row>
        <row r="192">
          <cell r="C192" t="str">
            <v>Goiânia</v>
          </cell>
          <cell r="D192">
            <v>7.7</v>
          </cell>
          <cell r="E192">
            <v>24</v>
          </cell>
          <cell r="F192">
            <v>0.7</v>
          </cell>
          <cell r="G192">
            <v>0</v>
          </cell>
          <cell r="H192">
            <v>1</v>
          </cell>
          <cell r="I192">
            <v>1</v>
          </cell>
          <cell r="J192">
            <v>1</v>
          </cell>
          <cell r="K192">
            <v>1</v>
          </cell>
          <cell r="L192">
            <v>1</v>
          </cell>
          <cell r="M192">
            <v>0.7</v>
          </cell>
          <cell r="N192">
            <v>0.3</v>
          </cell>
          <cell r="O192">
            <v>1</v>
          </cell>
          <cell r="P192">
            <v>1</v>
          </cell>
          <cell r="Q192">
            <v>1</v>
          </cell>
          <cell r="R192">
            <v>1</v>
          </cell>
          <cell r="S192">
            <v>1</v>
          </cell>
          <cell r="T192">
            <v>0</v>
          </cell>
          <cell r="U192">
            <v>0.3</v>
          </cell>
          <cell r="V192">
            <v>1</v>
          </cell>
          <cell r="W192">
            <v>1</v>
          </cell>
          <cell r="X192">
            <v>1</v>
          </cell>
          <cell r="Y192">
            <v>1</v>
          </cell>
          <cell r="Z192">
            <v>1</v>
          </cell>
          <cell r="AA192">
            <v>0.7</v>
          </cell>
          <cell r="AB192">
            <v>0.3</v>
          </cell>
          <cell r="AC192">
            <v>1</v>
          </cell>
          <cell r="AD192">
            <v>1</v>
          </cell>
          <cell r="AE192">
            <v>1</v>
          </cell>
          <cell r="AF192">
            <v>1</v>
          </cell>
          <cell r="AG192">
            <v>1</v>
          </cell>
          <cell r="AH192">
            <v>0.7</v>
          </cell>
          <cell r="AI192">
            <v>0.3</v>
          </cell>
          <cell r="AJ192">
            <v>0</v>
          </cell>
          <cell r="AK192">
            <v>25.3</v>
          </cell>
          <cell r="AL192">
            <v>23.666666666666668</v>
          </cell>
          <cell r="AM192">
            <v>24.766666666666666</v>
          </cell>
          <cell r="AN192">
            <v>23.7</v>
          </cell>
          <cell r="AO192">
            <v>26</v>
          </cell>
          <cell r="AP192">
            <v>25</v>
          </cell>
          <cell r="AQ192">
            <v>26</v>
          </cell>
          <cell r="AR192">
            <v>27</v>
          </cell>
          <cell r="AS192">
            <v>24.133333333333336</v>
          </cell>
          <cell r="AT192">
            <v>25</v>
          </cell>
          <cell r="AU192">
            <v>23.7</v>
          </cell>
          <cell r="AV192">
            <v>25</v>
          </cell>
          <cell r="AW192">
            <v>24.600000000000005</v>
          </cell>
          <cell r="AX192">
            <v>21.399999999999995</v>
          </cell>
          <cell r="AY192">
            <v>26.7</v>
          </cell>
          <cell r="AZ192">
            <v>22.566666666666666</v>
          </cell>
          <cell r="BA192">
            <v>26</v>
          </cell>
          <cell r="BB192">
            <v>24.399999999999995</v>
          </cell>
          <cell r="BC192">
            <v>26.3</v>
          </cell>
          <cell r="BD192">
            <v>27</v>
          </cell>
          <cell r="BE192">
            <v>22.7</v>
          </cell>
          <cell r="BF192">
            <v>26</v>
          </cell>
          <cell r="BG192">
            <v>22.399999999999995</v>
          </cell>
          <cell r="BH192">
            <v>23</v>
          </cell>
          <cell r="BI192">
            <v>26</v>
          </cell>
          <cell r="BJ192">
            <v>21.5</v>
          </cell>
          <cell r="BK192">
            <v>24.7</v>
          </cell>
          <cell r="BL192">
            <v>25.7</v>
          </cell>
          <cell r="BM192">
            <v>23.7</v>
          </cell>
          <cell r="BN192">
            <v>25</v>
          </cell>
          <cell r="BO192">
            <v>27</v>
          </cell>
          <cell r="BP192">
            <v>26.7</v>
          </cell>
          <cell r="BQ192">
            <v>24.6</v>
          </cell>
          <cell r="BR192">
            <v>24</v>
          </cell>
          <cell r="BS192">
            <v>24</v>
          </cell>
          <cell r="BT192">
            <v>22.7</v>
          </cell>
          <cell r="BU192">
            <v>26</v>
          </cell>
          <cell r="BV192">
            <v>24</v>
          </cell>
          <cell r="BW192">
            <v>23</v>
          </cell>
          <cell r="BX192">
            <v>23.7</v>
          </cell>
          <cell r="BY192">
            <v>25</v>
          </cell>
          <cell r="BZ192">
            <v>22.1</v>
          </cell>
          <cell r="CA192">
            <v>25.7</v>
          </cell>
          <cell r="CB192">
            <v>26</v>
          </cell>
          <cell r="CC192">
            <v>25.7</v>
          </cell>
          <cell r="CD192">
            <v>24.7</v>
          </cell>
          <cell r="CE192">
            <v>24</v>
          </cell>
          <cell r="CF192">
            <v>24</v>
          </cell>
        </row>
        <row r="193">
          <cell r="C193" t="str">
            <v>Anápolis</v>
          </cell>
          <cell r="D193">
            <v>7.7</v>
          </cell>
          <cell r="E193">
            <v>24</v>
          </cell>
          <cell r="F193">
            <v>0.7</v>
          </cell>
          <cell r="G193">
            <v>0</v>
          </cell>
          <cell r="H193">
            <v>1</v>
          </cell>
          <cell r="I193">
            <v>1</v>
          </cell>
          <cell r="J193">
            <v>1</v>
          </cell>
          <cell r="K193">
            <v>1</v>
          </cell>
          <cell r="L193">
            <v>1</v>
          </cell>
          <cell r="M193">
            <v>0.7</v>
          </cell>
          <cell r="N193">
            <v>0.3</v>
          </cell>
          <cell r="O193">
            <v>1</v>
          </cell>
          <cell r="P193">
            <v>1</v>
          </cell>
          <cell r="Q193">
            <v>1</v>
          </cell>
          <cell r="R193">
            <v>1</v>
          </cell>
          <cell r="S193">
            <v>1</v>
          </cell>
          <cell r="T193">
            <v>0</v>
          </cell>
          <cell r="U193">
            <v>0.3</v>
          </cell>
          <cell r="V193">
            <v>1</v>
          </cell>
          <cell r="W193">
            <v>1</v>
          </cell>
          <cell r="X193">
            <v>1</v>
          </cell>
          <cell r="Y193">
            <v>1</v>
          </cell>
          <cell r="Z193">
            <v>1</v>
          </cell>
          <cell r="AA193">
            <v>0.7</v>
          </cell>
          <cell r="AB193">
            <v>0.3</v>
          </cell>
          <cell r="AC193">
            <v>1</v>
          </cell>
          <cell r="AD193">
            <v>1</v>
          </cell>
          <cell r="AE193">
            <v>1</v>
          </cell>
          <cell r="AF193">
            <v>1</v>
          </cell>
          <cell r="AG193">
            <v>1</v>
          </cell>
          <cell r="AH193">
            <v>0.7</v>
          </cell>
          <cell r="AI193">
            <v>0.3</v>
          </cell>
          <cell r="AJ193">
            <v>0</v>
          </cell>
          <cell r="AK193">
            <v>25.3</v>
          </cell>
          <cell r="AL193">
            <v>23</v>
          </cell>
          <cell r="AM193">
            <v>24.3</v>
          </cell>
          <cell r="AN193">
            <v>23.7</v>
          </cell>
          <cell r="AO193">
            <v>26</v>
          </cell>
          <cell r="AP193">
            <v>25</v>
          </cell>
          <cell r="AQ193">
            <v>26</v>
          </cell>
          <cell r="AR193">
            <v>27</v>
          </cell>
          <cell r="AS193">
            <v>23.7</v>
          </cell>
          <cell r="AT193">
            <v>25</v>
          </cell>
          <cell r="AU193">
            <v>23.7</v>
          </cell>
          <cell r="AV193">
            <v>25</v>
          </cell>
          <cell r="AW193">
            <v>24.6</v>
          </cell>
          <cell r="AX193">
            <v>21.4</v>
          </cell>
          <cell r="AY193">
            <v>26.7</v>
          </cell>
          <cell r="AZ193">
            <v>23</v>
          </cell>
          <cell r="BA193">
            <v>26</v>
          </cell>
          <cell r="BB193">
            <v>24.4</v>
          </cell>
          <cell r="BC193">
            <v>26.3</v>
          </cell>
          <cell r="BD193">
            <v>27</v>
          </cell>
          <cell r="BE193">
            <v>22.7</v>
          </cell>
          <cell r="BF193">
            <v>26</v>
          </cell>
          <cell r="BG193">
            <v>22.4</v>
          </cell>
          <cell r="BH193">
            <v>23</v>
          </cell>
          <cell r="BI193">
            <v>26</v>
          </cell>
          <cell r="BJ193">
            <v>21.5</v>
          </cell>
          <cell r="BK193">
            <v>24.7</v>
          </cell>
          <cell r="BL193">
            <v>25.7</v>
          </cell>
          <cell r="BM193">
            <v>24.7</v>
          </cell>
          <cell r="BN193">
            <v>25</v>
          </cell>
          <cell r="BO193">
            <v>25</v>
          </cell>
          <cell r="BP193">
            <v>26.7</v>
          </cell>
          <cell r="BQ193">
            <v>24.6</v>
          </cell>
          <cell r="BR193">
            <v>25.3</v>
          </cell>
          <cell r="BS193">
            <v>24</v>
          </cell>
          <cell r="BT193">
            <v>22.7</v>
          </cell>
          <cell r="BU193">
            <v>26</v>
          </cell>
          <cell r="BV193">
            <v>24</v>
          </cell>
          <cell r="BW193">
            <v>23</v>
          </cell>
          <cell r="BX193">
            <v>23.7</v>
          </cell>
          <cell r="BY193">
            <v>24.7</v>
          </cell>
          <cell r="BZ193">
            <v>22.1</v>
          </cell>
          <cell r="CA193">
            <v>24</v>
          </cell>
          <cell r="CB193">
            <v>26</v>
          </cell>
          <cell r="CC193">
            <v>25.7</v>
          </cell>
          <cell r="CD193">
            <v>25.7</v>
          </cell>
          <cell r="CE193">
            <v>24</v>
          </cell>
          <cell r="CF193">
            <v>24</v>
          </cell>
        </row>
        <row r="194">
          <cell r="C194" t="str">
            <v>Aparecida de Goiânia</v>
          </cell>
          <cell r="D194">
            <v>7.7</v>
          </cell>
          <cell r="E194">
            <v>24</v>
          </cell>
          <cell r="F194">
            <v>0.7</v>
          </cell>
          <cell r="G194">
            <v>0</v>
          </cell>
          <cell r="H194">
            <v>1</v>
          </cell>
          <cell r="I194">
            <v>1</v>
          </cell>
          <cell r="J194">
            <v>1</v>
          </cell>
          <cell r="K194">
            <v>1</v>
          </cell>
          <cell r="L194">
            <v>1</v>
          </cell>
          <cell r="M194">
            <v>0.7</v>
          </cell>
          <cell r="N194">
            <v>0.3</v>
          </cell>
          <cell r="O194">
            <v>1</v>
          </cell>
          <cell r="P194">
            <v>1</v>
          </cell>
          <cell r="Q194">
            <v>1</v>
          </cell>
          <cell r="R194">
            <v>1</v>
          </cell>
          <cell r="S194">
            <v>1</v>
          </cell>
          <cell r="T194">
            <v>0</v>
          </cell>
          <cell r="U194">
            <v>0.3</v>
          </cell>
          <cell r="V194">
            <v>1</v>
          </cell>
          <cell r="W194">
            <v>1</v>
          </cell>
          <cell r="X194">
            <v>1</v>
          </cell>
          <cell r="Y194">
            <v>1</v>
          </cell>
          <cell r="Z194">
            <v>1</v>
          </cell>
          <cell r="AA194">
            <v>0.7</v>
          </cell>
          <cell r="AB194">
            <v>0.3</v>
          </cell>
          <cell r="AC194">
            <v>1</v>
          </cell>
          <cell r="AD194">
            <v>1</v>
          </cell>
          <cell r="AE194">
            <v>1</v>
          </cell>
          <cell r="AF194">
            <v>1</v>
          </cell>
          <cell r="AG194">
            <v>1</v>
          </cell>
          <cell r="AH194">
            <v>0.7</v>
          </cell>
          <cell r="AI194">
            <v>0.3</v>
          </cell>
          <cell r="AJ194">
            <v>0</v>
          </cell>
          <cell r="AK194">
            <v>25.3</v>
          </cell>
          <cell r="AL194">
            <v>24</v>
          </cell>
          <cell r="AM194">
            <v>25</v>
          </cell>
          <cell r="AN194">
            <v>23.7</v>
          </cell>
          <cell r="AO194">
            <v>26</v>
          </cell>
          <cell r="AP194">
            <v>25</v>
          </cell>
          <cell r="AQ194">
            <v>26</v>
          </cell>
          <cell r="AR194">
            <v>27</v>
          </cell>
          <cell r="AS194">
            <v>23.7</v>
          </cell>
          <cell r="AT194">
            <v>25</v>
          </cell>
          <cell r="AU194">
            <v>23.7</v>
          </cell>
          <cell r="AV194">
            <v>25</v>
          </cell>
          <cell r="AW194">
            <v>24.6</v>
          </cell>
          <cell r="AX194">
            <v>21.4</v>
          </cell>
          <cell r="AY194">
            <v>26.7</v>
          </cell>
          <cell r="AZ194">
            <v>23</v>
          </cell>
          <cell r="BA194">
            <v>26</v>
          </cell>
          <cell r="BB194">
            <v>24.4</v>
          </cell>
          <cell r="BC194">
            <v>26.3</v>
          </cell>
          <cell r="BD194">
            <v>27</v>
          </cell>
          <cell r="BE194">
            <v>22.7</v>
          </cell>
          <cell r="BF194">
            <v>26</v>
          </cell>
          <cell r="BG194">
            <v>22.4</v>
          </cell>
          <cell r="BH194">
            <v>23</v>
          </cell>
          <cell r="BI194">
            <v>26</v>
          </cell>
          <cell r="BJ194">
            <v>21.5</v>
          </cell>
          <cell r="BK194">
            <v>24.7</v>
          </cell>
          <cell r="BL194">
            <v>25.7</v>
          </cell>
          <cell r="BM194">
            <v>24</v>
          </cell>
          <cell r="BN194">
            <v>25</v>
          </cell>
          <cell r="BO194">
            <v>27</v>
          </cell>
          <cell r="BP194">
            <v>26.4</v>
          </cell>
          <cell r="BQ194">
            <v>24.6</v>
          </cell>
          <cell r="BR194">
            <v>26.3</v>
          </cell>
          <cell r="BS194">
            <v>23</v>
          </cell>
          <cell r="BT194">
            <v>22.7</v>
          </cell>
          <cell r="BU194">
            <v>0</v>
          </cell>
          <cell r="BV194">
            <v>0</v>
          </cell>
          <cell r="BW194">
            <v>0</v>
          </cell>
          <cell r="BX194">
            <v>0</v>
          </cell>
          <cell r="BY194">
            <v>0</v>
          </cell>
          <cell r="BZ194">
            <v>0</v>
          </cell>
          <cell r="CA194">
            <v>0</v>
          </cell>
          <cell r="CB194">
            <v>0</v>
          </cell>
          <cell r="CC194">
            <v>0</v>
          </cell>
          <cell r="CD194">
            <v>0</v>
          </cell>
          <cell r="CE194">
            <v>0</v>
          </cell>
          <cell r="CF194">
            <v>0</v>
          </cell>
        </row>
        <row r="195">
          <cell r="C195" t="str">
            <v>Campo Grande</v>
          </cell>
          <cell r="D195">
            <v>7.7</v>
          </cell>
          <cell r="E195">
            <v>24</v>
          </cell>
          <cell r="F195">
            <v>0.7</v>
          </cell>
          <cell r="G195">
            <v>0</v>
          </cell>
          <cell r="H195">
            <v>1</v>
          </cell>
          <cell r="I195">
            <v>1</v>
          </cell>
          <cell r="J195">
            <v>1</v>
          </cell>
          <cell r="K195">
            <v>1</v>
          </cell>
          <cell r="L195">
            <v>1</v>
          </cell>
          <cell r="M195">
            <v>0.7</v>
          </cell>
          <cell r="N195">
            <v>0.3</v>
          </cell>
          <cell r="O195">
            <v>1</v>
          </cell>
          <cell r="P195">
            <v>1</v>
          </cell>
          <cell r="Q195">
            <v>1</v>
          </cell>
          <cell r="R195">
            <v>1</v>
          </cell>
          <cell r="S195">
            <v>1</v>
          </cell>
          <cell r="T195">
            <v>0</v>
          </cell>
          <cell r="U195">
            <v>0.3</v>
          </cell>
          <cell r="V195">
            <v>1</v>
          </cell>
          <cell r="W195">
            <v>1</v>
          </cell>
          <cell r="X195">
            <v>1</v>
          </cell>
          <cell r="Y195">
            <v>1</v>
          </cell>
          <cell r="Z195">
            <v>1</v>
          </cell>
          <cell r="AA195">
            <v>0.7</v>
          </cell>
          <cell r="AB195">
            <v>0.3</v>
          </cell>
          <cell r="AC195">
            <v>1</v>
          </cell>
          <cell r="AD195">
            <v>1</v>
          </cell>
          <cell r="AE195">
            <v>1</v>
          </cell>
          <cell r="AF195">
            <v>1</v>
          </cell>
          <cell r="AG195">
            <v>1</v>
          </cell>
          <cell r="AH195">
            <v>0.7</v>
          </cell>
          <cell r="AI195">
            <v>0.3</v>
          </cell>
          <cell r="AJ195">
            <v>0</v>
          </cell>
          <cell r="AK195">
            <v>25.3</v>
          </cell>
          <cell r="AL195">
            <v>24</v>
          </cell>
          <cell r="AM195">
            <v>25</v>
          </cell>
          <cell r="AN195">
            <v>23.7</v>
          </cell>
          <cell r="AO195">
            <v>26</v>
          </cell>
          <cell r="AP195">
            <v>25</v>
          </cell>
          <cell r="AQ195">
            <v>26</v>
          </cell>
          <cell r="AR195">
            <v>27</v>
          </cell>
          <cell r="AS195">
            <v>25</v>
          </cell>
          <cell r="AT195">
            <v>25</v>
          </cell>
          <cell r="AU195">
            <v>23.7</v>
          </cell>
          <cell r="AV195">
            <v>25</v>
          </cell>
          <cell r="AW195">
            <v>24.6</v>
          </cell>
          <cell r="AX195">
            <v>21.4</v>
          </cell>
          <cell r="AY195">
            <v>26.7</v>
          </cell>
          <cell r="AZ195">
            <v>21.7</v>
          </cell>
          <cell r="BA195">
            <v>26</v>
          </cell>
          <cell r="BB195">
            <v>24.4</v>
          </cell>
          <cell r="BC195">
            <v>26.3</v>
          </cell>
          <cell r="BD195">
            <v>27</v>
          </cell>
          <cell r="BE195">
            <v>22.7</v>
          </cell>
          <cell r="BF195">
            <v>26</v>
          </cell>
          <cell r="BG195">
            <v>22.4</v>
          </cell>
          <cell r="BH195">
            <v>23</v>
          </cell>
          <cell r="BI195">
            <v>26</v>
          </cell>
          <cell r="BJ195">
            <v>21.5</v>
          </cell>
          <cell r="BK195">
            <v>24.7</v>
          </cell>
          <cell r="BL195">
            <v>25.7</v>
          </cell>
          <cell r="BM195">
            <v>24.7</v>
          </cell>
          <cell r="BN195">
            <v>23.7</v>
          </cell>
          <cell r="BO195">
            <v>27</v>
          </cell>
          <cell r="BP195">
            <v>25.7</v>
          </cell>
          <cell r="BQ195">
            <v>24.6</v>
          </cell>
          <cell r="BR195">
            <v>25.3</v>
          </cell>
          <cell r="BS195">
            <v>24</v>
          </cell>
          <cell r="BT195">
            <v>22.7</v>
          </cell>
          <cell r="BU195">
            <v>26</v>
          </cell>
          <cell r="BV195">
            <v>24</v>
          </cell>
          <cell r="BW195">
            <v>23</v>
          </cell>
          <cell r="BX195">
            <v>23.7</v>
          </cell>
          <cell r="BY195">
            <v>25.7</v>
          </cell>
          <cell r="BZ195">
            <v>21.1</v>
          </cell>
          <cell r="CA195">
            <v>25.7</v>
          </cell>
          <cell r="CB195">
            <v>25</v>
          </cell>
          <cell r="CC195">
            <v>25.7</v>
          </cell>
          <cell r="CD195">
            <v>26</v>
          </cell>
          <cell r="CE195">
            <v>24</v>
          </cell>
          <cell r="CF195">
            <v>24</v>
          </cell>
        </row>
        <row r="196">
          <cell r="C196" t="str">
            <v>Cluster Salvador</v>
          </cell>
          <cell r="D196">
            <v>7.6999999999999993</v>
          </cell>
          <cell r="E196">
            <v>24</v>
          </cell>
          <cell r="F196">
            <v>0.69999999999999984</v>
          </cell>
          <cell r="G196">
            <v>0</v>
          </cell>
          <cell r="H196">
            <v>1</v>
          </cell>
          <cell r="I196">
            <v>1</v>
          </cell>
          <cell r="J196">
            <v>1</v>
          </cell>
          <cell r="K196">
            <v>1</v>
          </cell>
          <cell r="L196">
            <v>1</v>
          </cell>
          <cell r="M196">
            <v>0.69999999999999984</v>
          </cell>
          <cell r="N196">
            <v>0.3</v>
          </cell>
          <cell r="O196">
            <v>1</v>
          </cell>
          <cell r="P196">
            <v>1</v>
          </cell>
          <cell r="Q196">
            <v>1</v>
          </cell>
          <cell r="R196">
            <v>1</v>
          </cell>
          <cell r="S196">
            <v>1</v>
          </cell>
          <cell r="T196">
            <v>0</v>
          </cell>
          <cell r="U196">
            <v>0.3</v>
          </cell>
          <cell r="V196">
            <v>1</v>
          </cell>
          <cell r="W196">
            <v>1</v>
          </cell>
          <cell r="X196">
            <v>1</v>
          </cell>
          <cell r="Y196">
            <v>1</v>
          </cell>
          <cell r="Z196">
            <v>1</v>
          </cell>
          <cell r="AA196">
            <v>0.69999999999999984</v>
          </cell>
          <cell r="AB196">
            <v>0.3</v>
          </cell>
          <cell r="AC196">
            <v>1</v>
          </cell>
          <cell r="AD196">
            <v>1</v>
          </cell>
          <cell r="AE196">
            <v>1</v>
          </cell>
          <cell r="AF196">
            <v>1</v>
          </cell>
          <cell r="AG196">
            <v>1</v>
          </cell>
          <cell r="AH196">
            <v>0.69999999999999984</v>
          </cell>
          <cell r="AI196">
            <v>0.3</v>
          </cell>
          <cell r="AJ196">
            <v>0</v>
          </cell>
          <cell r="AK196">
            <v>25.3</v>
          </cell>
          <cell r="AL196">
            <v>24</v>
          </cell>
          <cell r="AM196">
            <v>25</v>
          </cell>
          <cell r="AN196">
            <v>23.7</v>
          </cell>
          <cell r="AO196">
            <v>26</v>
          </cell>
          <cell r="AP196">
            <v>25</v>
          </cell>
          <cell r="AQ196">
            <v>26</v>
          </cell>
          <cell r="AR196">
            <v>27</v>
          </cell>
          <cell r="AS196">
            <v>25</v>
          </cell>
          <cell r="AT196">
            <v>25</v>
          </cell>
          <cell r="AU196">
            <v>23.7</v>
          </cell>
          <cell r="AV196">
            <v>25</v>
          </cell>
          <cell r="AW196">
            <v>24.6</v>
          </cell>
          <cell r="AX196">
            <v>21.4</v>
          </cell>
          <cell r="AY196">
            <v>26.7</v>
          </cell>
          <cell r="AZ196">
            <v>21.7</v>
          </cell>
          <cell r="BA196">
            <v>26</v>
          </cell>
          <cell r="BB196">
            <v>24.4</v>
          </cell>
          <cell r="BC196">
            <v>26.3</v>
          </cell>
          <cell r="BD196">
            <v>27</v>
          </cell>
          <cell r="BE196">
            <v>22.7</v>
          </cell>
          <cell r="BF196">
            <v>26</v>
          </cell>
          <cell r="BG196">
            <v>22.4</v>
          </cell>
          <cell r="BH196">
            <v>23</v>
          </cell>
          <cell r="BI196">
            <v>26</v>
          </cell>
          <cell r="BJ196">
            <v>21.5</v>
          </cell>
          <cell r="BK196">
            <v>24.625</v>
          </cell>
          <cell r="BL196">
            <v>25.7</v>
          </cell>
          <cell r="BM196">
            <v>24.7</v>
          </cell>
          <cell r="BN196">
            <v>24.25</v>
          </cell>
          <cell r="BO196">
            <v>26.425000000000001</v>
          </cell>
          <cell r="BP196">
            <v>26.150000000000002</v>
          </cell>
          <cell r="BQ196">
            <v>24.35</v>
          </cell>
          <cell r="BR196">
            <v>26.3</v>
          </cell>
          <cell r="BS196">
            <v>23.75</v>
          </cell>
          <cell r="BT196">
            <v>22.625</v>
          </cell>
          <cell r="BU196">
            <v>26</v>
          </cell>
          <cell r="BV196">
            <v>24</v>
          </cell>
          <cell r="BW196">
            <v>22.666666666666668</v>
          </cell>
          <cell r="BX196">
            <v>23.7</v>
          </cell>
          <cell r="BY196">
            <v>25.7</v>
          </cell>
          <cell r="BZ196">
            <v>20.100000000000001</v>
          </cell>
          <cell r="CA196">
            <v>24.133333333333336</v>
          </cell>
          <cell r="CB196">
            <v>26</v>
          </cell>
          <cell r="CC196">
            <v>25.7</v>
          </cell>
          <cell r="CD196">
            <v>26.7</v>
          </cell>
          <cell r="CE196">
            <v>24</v>
          </cell>
          <cell r="CF196">
            <v>23.666666666666668</v>
          </cell>
        </row>
        <row r="197">
          <cell r="C197" t="str">
            <v>SubCluster Salvador</v>
          </cell>
          <cell r="D197">
            <v>7.7</v>
          </cell>
          <cell r="E197">
            <v>24</v>
          </cell>
          <cell r="F197">
            <v>0.7</v>
          </cell>
          <cell r="G197">
            <v>0</v>
          </cell>
          <cell r="H197">
            <v>1</v>
          </cell>
          <cell r="I197">
            <v>1</v>
          </cell>
          <cell r="J197">
            <v>1</v>
          </cell>
          <cell r="K197">
            <v>1</v>
          </cell>
          <cell r="L197">
            <v>1</v>
          </cell>
          <cell r="M197">
            <v>0.7</v>
          </cell>
          <cell r="N197">
            <v>0.3</v>
          </cell>
          <cell r="O197">
            <v>1</v>
          </cell>
          <cell r="P197">
            <v>1</v>
          </cell>
          <cell r="Q197">
            <v>1</v>
          </cell>
          <cell r="R197">
            <v>1</v>
          </cell>
          <cell r="S197">
            <v>1</v>
          </cell>
          <cell r="T197">
            <v>0</v>
          </cell>
          <cell r="U197">
            <v>0.3</v>
          </cell>
          <cell r="V197">
            <v>1</v>
          </cell>
          <cell r="W197">
            <v>1</v>
          </cell>
          <cell r="X197">
            <v>1</v>
          </cell>
          <cell r="Y197">
            <v>1</v>
          </cell>
          <cell r="Z197">
            <v>1</v>
          </cell>
          <cell r="AA197">
            <v>0.7</v>
          </cell>
          <cell r="AB197">
            <v>0.3</v>
          </cell>
          <cell r="AC197">
            <v>1</v>
          </cell>
          <cell r="AD197">
            <v>1</v>
          </cell>
          <cell r="AE197">
            <v>1</v>
          </cell>
          <cell r="AF197">
            <v>1</v>
          </cell>
          <cell r="AG197">
            <v>1</v>
          </cell>
          <cell r="AH197">
            <v>0.7</v>
          </cell>
          <cell r="AI197">
            <v>0.3</v>
          </cell>
          <cell r="AJ197">
            <v>0</v>
          </cell>
          <cell r="AK197">
            <v>62.65</v>
          </cell>
          <cell r="AL197">
            <v>14</v>
          </cell>
          <cell r="AM197">
            <v>113.85</v>
          </cell>
          <cell r="AN197">
            <v>109.35</v>
          </cell>
          <cell r="AO197">
            <v>65.5</v>
          </cell>
          <cell r="AP197">
            <v>61.5</v>
          </cell>
          <cell r="AQ197">
            <v>44.5</v>
          </cell>
          <cell r="AR197">
            <v>20.5</v>
          </cell>
          <cell r="AS197">
            <v>70.849999999999994</v>
          </cell>
          <cell r="AT197">
            <v>66</v>
          </cell>
          <cell r="AU197">
            <v>108.85</v>
          </cell>
          <cell r="AV197">
            <v>166</v>
          </cell>
          <cell r="AW197">
            <v>24.6</v>
          </cell>
          <cell r="AX197">
            <v>22.7</v>
          </cell>
          <cell r="AY197">
            <v>26.7</v>
          </cell>
          <cell r="AZ197">
            <v>23</v>
          </cell>
          <cell r="BA197">
            <v>26</v>
          </cell>
          <cell r="BB197">
            <v>24.4</v>
          </cell>
          <cell r="BC197">
            <v>26.3</v>
          </cell>
          <cell r="BD197">
            <v>27</v>
          </cell>
          <cell r="BE197">
            <v>23.3</v>
          </cell>
          <cell r="BF197">
            <v>26</v>
          </cell>
          <cell r="BG197">
            <v>22.4</v>
          </cell>
          <cell r="BH197">
            <v>22</v>
          </cell>
          <cell r="BI197">
            <v>26</v>
          </cell>
          <cell r="BJ197">
            <v>21.5</v>
          </cell>
          <cell r="BK197">
            <v>24.7</v>
          </cell>
          <cell r="BL197">
            <v>25.7</v>
          </cell>
          <cell r="BM197">
            <v>24.7</v>
          </cell>
          <cell r="BN197">
            <v>25</v>
          </cell>
          <cell r="BO197">
            <v>25.7</v>
          </cell>
          <cell r="BP197">
            <v>26.7</v>
          </cell>
          <cell r="BQ197">
            <v>24.6</v>
          </cell>
          <cell r="BR197">
            <v>26.3</v>
          </cell>
          <cell r="BS197">
            <v>23.7</v>
          </cell>
          <cell r="BT197">
            <v>22.7</v>
          </cell>
          <cell r="BU197">
            <v>26</v>
          </cell>
          <cell r="BV197">
            <v>24</v>
          </cell>
          <cell r="BW197">
            <v>23</v>
          </cell>
          <cell r="BX197">
            <v>23.7</v>
          </cell>
          <cell r="BY197">
            <v>25.7</v>
          </cell>
          <cell r="BZ197">
            <v>19.600000000000001</v>
          </cell>
          <cell r="CA197">
            <v>23.35</v>
          </cell>
          <cell r="CB197">
            <v>26</v>
          </cell>
          <cell r="CC197">
            <v>25.7</v>
          </cell>
          <cell r="CD197">
            <v>26.7</v>
          </cell>
          <cell r="CE197">
            <v>24</v>
          </cell>
          <cell r="CF197">
            <v>24</v>
          </cell>
        </row>
        <row r="198">
          <cell r="C198" t="str">
            <v>Salvador</v>
          </cell>
          <cell r="D198">
            <v>7.7</v>
          </cell>
          <cell r="E198">
            <v>24</v>
          </cell>
          <cell r="F198">
            <v>0.7</v>
          </cell>
          <cell r="G198">
            <v>0</v>
          </cell>
          <cell r="H198">
            <v>1</v>
          </cell>
          <cell r="I198">
            <v>1</v>
          </cell>
          <cell r="J198">
            <v>1</v>
          </cell>
          <cell r="K198">
            <v>1</v>
          </cell>
          <cell r="L198">
            <v>1</v>
          </cell>
          <cell r="M198">
            <v>0.7</v>
          </cell>
          <cell r="N198">
            <v>0.3</v>
          </cell>
          <cell r="O198">
            <v>1</v>
          </cell>
          <cell r="P198">
            <v>1</v>
          </cell>
          <cell r="Q198">
            <v>1</v>
          </cell>
          <cell r="R198">
            <v>1</v>
          </cell>
          <cell r="S198">
            <v>1</v>
          </cell>
          <cell r="T198">
            <v>0</v>
          </cell>
          <cell r="U198">
            <v>0.3</v>
          </cell>
          <cell r="V198">
            <v>1</v>
          </cell>
          <cell r="W198">
            <v>1</v>
          </cell>
          <cell r="X198">
            <v>1</v>
          </cell>
          <cell r="Y198">
            <v>1</v>
          </cell>
          <cell r="Z198">
            <v>1</v>
          </cell>
          <cell r="AA198">
            <v>0.7</v>
          </cell>
          <cell r="AB198">
            <v>0.3</v>
          </cell>
          <cell r="AC198">
            <v>1</v>
          </cell>
          <cell r="AD198">
            <v>1</v>
          </cell>
          <cell r="AE198">
            <v>1</v>
          </cell>
          <cell r="AF198">
            <v>1</v>
          </cell>
          <cell r="AG198">
            <v>1</v>
          </cell>
          <cell r="AH198">
            <v>0.7</v>
          </cell>
          <cell r="AI198">
            <v>0.3</v>
          </cell>
          <cell r="AJ198">
            <v>0</v>
          </cell>
          <cell r="AK198">
            <v>100</v>
          </cell>
          <cell r="AL198">
            <v>4</v>
          </cell>
          <cell r="AM198">
            <v>204</v>
          </cell>
          <cell r="AN198">
            <v>195</v>
          </cell>
          <cell r="AO198">
            <v>105</v>
          </cell>
          <cell r="AP198">
            <v>98</v>
          </cell>
          <cell r="AQ198">
            <v>63</v>
          </cell>
          <cell r="AR198">
            <v>14</v>
          </cell>
          <cell r="AS198">
            <v>118</v>
          </cell>
          <cell r="AT198">
            <v>107</v>
          </cell>
          <cell r="AU198">
            <v>194</v>
          </cell>
          <cell r="AV198">
            <v>308</v>
          </cell>
          <cell r="AW198">
            <v>24.6</v>
          </cell>
          <cell r="AX198">
            <v>22.7</v>
          </cell>
          <cell r="AY198">
            <v>26.7</v>
          </cell>
          <cell r="AZ198">
            <v>23</v>
          </cell>
          <cell r="BA198">
            <v>26</v>
          </cell>
          <cell r="BB198">
            <v>24.4</v>
          </cell>
          <cell r="BC198">
            <v>26.3</v>
          </cell>
          <cell r="BD198">
            <v>27</v>
          </cell>
          <cell r="BE198">
            <v>23.3</v>
          </cell>
          <cell r="BF198">
            <v>26</v>
          </cell>
          <cell r="BG198">
            <v>22.4</v>
          </cell>
          <cell r="BH198">
            <v>22</v>
          </cell>
          <cell r="BI198">
            <v>26</v>
          </cell>
          <cell r="BJ198">
            <v>21.5</v>
          </cell>
          <cell r="BK198">
            <v>24.7</v>
          </cell>
          <cell r="BL198">
            <v>25.7</v>
          </cell>
          <cell r="BM198">
            <v>24.7</v>
          </cell>
          <cell r="BN198">
            <v>25</v>
          </cell>
          <cell r="BO198">
            <v>25.7</v>
          </cell>
          <cell r="BP198">
            <v>26.7</v>
          </cell>
          <cell r="BQ198">
            <v>24.6</v>
          </cell>
          <cell r="BR198">
            <v>26.3</v>
          </cell>
          <cell r="BS198">
            <v>23.7</v>
          </cell>
          <cell r="BT198">
            <v>22.7</v>
          </cell>
          <cell r="BU198">
            <v>26</v>
          </cell>
          <cell r="BV198">
            <v>24</v>
          </cell>
          <cell r="BW198">
            <v>23</v>
          </cell>
          <cell r="BX198">
            <v>23.7</v>
          </cell>
          <cell r="BY198">
            <v>25.7</v>
          </cell>
          <cell r="BZ198">
            <v>17.100000000000001</v>
          </cell>
          <cell r="CA198">
            <v>23</v>
          </cell>
          <cell r="CB198">
            <v>26</v>
          </cell>
          <cell r="CC198">
            <v>25.7</v>
          </cell>
          <cell r="CD198">
            <v>26.7</v>
          </cell>
          <cell r="CE198">
            <v>24</v>
          </cell>
          <cell r="CF198">
            <v>24</v>
          </cell>
        </row>
        <row r="199">
          <cell r="C199" t="str">
            <v>Lauro de Freitas</v>
          </cell>
          <cell r="D199">
            <v>7.7</v>
          </cell>
          <cell r="E199">
            <v>24</v>
          </cell>
          <cell r="F199">
            <v>0.7</v>
          </cell>
          <cell r="G199">
            <v>0</v>
          </cell>
          <cell r="H199">
            <v>1</v>
          </cell>
          <cell r="I199">
            <v>1</v>
          </cell>
          <cell r="J199">
            <v>1</v>
          </cell>
          <cell r="K199">
            <v>1</v>
          </cell>
          <cell r="L199">
            <v>1</v>
          </cell>
          <cell r="M199">
            <v>0.7</v>
          </cell>
          <cell r="N199">
            <v>0.3</v>
          </cell>
          <cell r="O199">
            <v>1</v>
          </cell>
          <cell r="P199">
            <v>1</v>
          </cell>
          <cell r="Q199">
            <v>1</v>
          </cell>
          <cell r="R199">
            <v>1</v>
          </cell>
          <cell r="S199">
            <v>1</v>
          </cell>
          <cell r="T199">
            <v>0</v>
          </cell>
          <cell r="U199">
            <v>0.3</v>
          </cell>
          <cell r="V199">
            <v>1</v>
          </cell>
          <cell r="W199">
            <v>1</v>
          </cell>
          <cell r="X199">
            <v>1</v>
          </cell>
          <cell r="Y199">
            <v>1</v>
          </cell>
          <cell r="Z199">
            <v>1</v>
          </cell>
          <cell r="AA199">
            <v>0.7</v>
          </cell>
          <cell r="AB199">
            <v>0.3</v>
          </cell>
          <cell r="AC199">
            <v>1</v>
          </cell>
          <cell r="AD199">
            <v>1</v>
          </cell>
          <cell r="AE199">
            <v>1</v>
          </cell>
          <cell r="AF199">
            <v>1</v>
          </cell>
          <cell r="AG199">
            <v>1</v>
          </cell>
          <cell r="AH199">
            <v>0.7</v>
          </cell>
          <cell r="AI199">
            <v>0.3</v>
          </cell>
          <cell r="AJ199">
            <v>0</v>
          </cell>
          <cell r="AK199">
            <v>25.3</v>
          </cell>
          <cell r="AL199">
            <v>24</v>
          </cell>
          <cell r="AM199">
            <v>23.7</v>
          </cell>
          <cell r="AN199">
            <v>23.7</v>
          </cell>
          <cell r="AO199">
            <v>26</v>
          </cell>
          <cell r="AP199">
            <v>25</v>
          </cell>
          <cell r="AQ199">
            <v>26</v>
          </cell>
          <cell r="AR199">
            <v>27</v>
          </cell>
          <cell r="AS199">
            <v>23.7</v>
          </cell>
          <cell r="AT199">
            <v>25</v>
          </cell>
          <cell r="AU199">
            <v>23.7</v>
          </cell>
          <cell r="AV199">
            <v>24</v>
          </cell>
          <cell r="AW199">
            <v>24.6</v>
          </cell>
          <cell r="AX199">
            <v>22.7</v>
          </cell>
          <cell r="AY199">
            <v>26.7</v>
          </cell>
          <cell r="AZ199">
            <v>23</v>
          </cell>
          <cell r="BA199">
            <v>26</v>
          </cell>
          <cell r="BB199">
            <v>24.4</v>
          </cell>
          <cell r="BC199">
            <v>26.3</v>
          </cell>
          <cell r="BD199">
            <v>27</v>
          </cell>
          <cell r="BE199">
            <v>23.3</v>
          </cell>
          <cell r="BF199">
            <v>26</v>
          </cell>
          <cell r="BG199">
            <v>22.4</v>
          </cell>
          <cell r="BH199">
            <v>22</v>
          </cell>
          <cell r="BI199">
            <v>0</v>
          </cell>
          <cell r="BJ199">
            <v>0</v>
          </cell>
          <cell r="BK199">
            <v>0</v>
          </cell>
          <cell r="BL199">
            <v>0</v>
          </cell>
          <cell r="BM199">
            <v>0</v>
          </cell>
          <cell r="BN199">
            <v>0</v>
          </cell>
          <cell r="BO199">
            <v>0</v>
          </cell>
          <cell r="BP199">
            <v>0</v>
          </cell>
          <cell r="BQ199">
            <v>0</v>
          </cell>
          <cell r="BR199">
            <v>0</v>
          </cell>
          <cell r="BS199">
            <v>0</v>
          </cell>
          <cell r="BT199">
            <v>0</v>
          </cell>
          <cell r="BU199">
            <v>26</v>
          </cell>
          <cell r="BV199">
            <v>24</v>
          </cell>
          <cell r="BW199">
            <v>23</v>
          </cell>
          <cell r="BX199">
            <v>23.7</v>
          </cell>
          <cell r="BY199">
            <v>25.7</v>
          </cell>
          <cell r="BZ199">
            <v>22.1</v>
          </cell>
          <cell r="CA199">
            <v>23.7</v>
          </cell>
          <cell r="CB199">
            <v>26</v>
          </cell>
          <cell r="CC199">
            <v>25.7</v>
          </cell>
          <cell r="CD199">
            <v>26.7</v>
          </cell>
          <cell r="CE199">
            <v>24</v>
          </cell>
          <cell r="CF199">
            <v>24</v>
          </cell>
        </row>
        <row r="200">
          <cell r="C200" t="str">
            <v>Aracajú</v>
          </cell>
          <cell r="D200">
            <v>7.7</v>
          </cell>
          <cell r="E200">
            <v>24</v>
          </cell>
          <cell r="F200">
            <v>0.7</v>
          </cell>
          <cell r="G200">
            <v>0</v>
          </cell>
          <cell r="H200">
            <v>1</v>
          </cell>
          <cell r="I200">
            <v>1</v>
          </cell>
          <cell r="J200">
            <v>1</v>
          </cell>
          <cell r="K200">
            <v>1</v>
          </cell>
          <cell r="L200">
            <v>1</v>
          </cell>
          <cell r="M200">
            <v>0.7</v>
          </cell>
          <cell r="N200">
            <v>0.3</v>
          </cell>
          <cell r="O200">
            <v>1</v>
          </cell>
          <cell r="P200">
            <v>1</v>
          </cell>
          <cell r="Q200">
            <v>1</v>
          </cell>
          <cell r="R200">
            <v>1</v>
          </cell>
          <cell r="S200">
            <v>1</v>
          </cell>
          <cell r="T200">
            <v>0</v>
          </cell>
          <cell r="U200">
            <v>0.3</v>
          </cell>
          <cell r="V200">
            <v>1</v>
          </cell>
          <cell r="W200">
            <v>1</v>
          </cell>
          <cell r="X200">
            <v>1</v>
          </cell>
          <cell r="Y200">
            <v>1</v>
          </cell>
          <cell r="Z200">
            <v>1</v>
          </cell>
          <cell r="AA200">
            <v>0.7</v>
          </cell>
          <cell r="AB200">
            <v>0.3</v>
          </cell>
          <cell r="AC200">
            <v>1</v>
          </cell>
          <cell r="AD200">
            <v>1</v>
          </cell>
          <cell r="AE200">
            <v>1</v>
          </cell>
          <cell r="AF200">
            <v>1</v>
          </cell>
          <cell r="AG200">
            <v>1</v>
          </cell>
          <cell r="AH200">
            <v>0.7</v>
          </cell>
          <cell r="AI200">
            <v>0.3</v>
          </cell>
          <cell r="AJ200">
            <v>0</v>
          </cell>
          <cell r="AK200">
            <v>25.3</v>
          </cell>
          <cell r="AL200">
            <v>24</v>
          </cell>
          <cell r="AM200">
            <v>23.7</v>
          </cell>
          <cell r="AN200">
            <v>23.7</v>
          </cell>
          <cell r="AO200">
            <v>26</v>
          </cell>
          <cell r="AP200">
            <v>25</v>
          </cell>
          <cell r="AQ200">
            <v>26</v>
          </cell>
          <cell r="AR200">
            <v>27</v>
          </cell>
          <cell r="AS200">
            <v>23.7</v>
          </cell>
          <cell r="AT200">
            <v>25</v>
          </cell>
          <cell r="AU200">
            <v>23.7</v>
          </cell>
          <cell r="AV200">
            <v>24</v>
          </cell>
          <cell r="AW200">
            <v>24.6</v>
          </cell>
          <cell r="AX200">
            <v>22.7</v>
          </cell>
          <cell r="AY200">
            <v>26.7</v>
          </cell>
          <cell r="AZ200">
            <v>23</v>
          </cell>
          <cell r="BA200">
            <v>26</v>
          </cell>
          <cell r="BB200">
            <v>24.4</v>
          </cell>
          <cell r="BC200">
            <v>26.3</v>
          </cell>
          <cell r="BD200">
            <v>27</v>
          </cell>
          <cell r="BE200">
            <v>23.3</v>
          </cell>
          <cell r="BF200">
            <v>26</v>
          </cell>
          <cell r="BG200">
            <v>22.4</v>
          </cell>
          <cell r="BH200">
            <v>22</v>
          </cell>
          <cell r="BI200">
            <v>26</v>
          </cell>
          <cell r="BJ200">
            <v>21.5</v>
          </cell>
          <cell r="BK200">
            <v>24.4</v>
          </cell>
          <cell r="BL200">
            <v>25.7</v>
          </cell>
          <cell r="BM200">
            <v>24.7</v>
          </cell>
          <cell r="BN200">
            <v>24</v>
          </cell>
          <cell r="BO200">
            <v>27</v>
          </cell>
          <cell r="BP200">
            <v>26.4</v>
          </cell>
          <cell r="BQ200">
            <v>24.6</v>
          </cell>
          <cell r="BR200">
            <v>26.3</v>
          </cell>
          <cell r="BS200">
            <v>24</v>
          </cell>
          <cell r="BT200">
            <v>22.4</v>
          </cell>
          <cell r="BU200">
            <v>26</v>
          </cell>
          <cell r="BV200">
            <v>24</v>
          </cell>
          <cell r="BW200">
            <v>22</v>
          </cell>
          <cell r="BX200">
            <v>23.7</v>
          </cell>
          <cell r="BY200">
            <v>25.7</v>
          </cell>
          <cell r="BZ200">
            <v>21.1</v>
          </cell>
          <cell r="CA200">
            <v>25.7</v>
          </cell>
          <cell r="CB200">
            <v>26</v>
          </cell>
          <cell r="CC200">
            <v>25.7</v>
          </cell>
          <cell r="CD200">
            <v>26.7</v>
          </cell>
          <cell r="CE200">
            <v>24</v>
          </cell>
          <cell r="CF200">
            <v>23</v>
          </cell>
        </row>
        <row r="201">
          <cell r="C201" t="str">
            <v>Camaçari</v>
          </cell>
          <cell r="D201">
            <v>7.7</v>
          </cell>
          <cell r="E201">
            <v>24</v>
          </cell>
          <cell r="F201">
            <v>0.7</v>
          </cell>
          <cell r="G201">
            <v>0</v>
          </cell>
          <cell r="H201">
            <v>1</v>
          </cell>
          <cell r="I201">
            <v>1</v>
          </cell>
          <cell r="J201">
            <v>1</v>
          </cell>
          <cell r="K201">
            <v>1</v>
          </cell>
          <cell r="L201">
            <v>1</v>
          </cell>
          <cell r="M201">
            <v>0.7</v>
          </cell>
          <cell r="N201">
            <v>0.3</v>
          </cell>
          <cell r="O201">
            <v>1</v>
          </cell>
          <cell r="P201">
            <v>1</v>
          </cell>
          <cell r="Q201">
            <v>1</v>
          </cell>
          <cell r="R201">
            <v>1</v>
          </cell>
          <cell r="S201">
            <v>1</v>
          </cell>
          <cell r="T201">
            <v>0</v>
          </cell>
          <cell r="U201">
            <v>0.3</v>
          </cell>
          <cell r="V201">
            <v>1</v>
          </cell>
          <cell r="W201">
            <v>1</v>
          </cell>
          <cell r="X201">
            <v>1</v>
          </cell>
          <cell r="Y201">
            <v>1</v>
          </cell>
          <cell r="Z201">
            <v>1</v>
          </cell>
          <cell r="AA201">
            <v>0.7</v>
          </cell>
          <cell r="AB201">
            <v>0.3</v>
          </cell>
          <cell r="AC201">
            <v>1</v>
          </cell>
          <cell r="AD201">
            <v>1</v>
          </cell>
          <cell r="AE201">
            <v>1</v>
          </cell>
          <cell r="AF201">
            <v>1</v>
          </cell>
          <cell r="AG201">
            <v>1</v>
          </cell>
          <cell r="AH201">
            <v>0.7</v>
          </cell>
          <cell r="AI201">
            <v>0.3</v>
          </cell>
          <cell r="AJ201">
            <v>0</v>
          </cell>
          <cell r="AK201">
            <v>25.3</v>
          </cell>
          <cell r="AL201">
            <v>24</v>
          </cell>
          <cell r="AM201">
            <v>23.7</v>
          </cell>
          <cell r="AN201">
            <v>23.7</v>
          </cell>
          <cell r="AO201">
            <v>26</v>
          </cell>
          <cell r="AP201">
            <v>25</v>
          </cell>
          <cell r="AQ201">
            <v>26</v>
          </cell>
          <cell r="AR201">
            <v>27</v>
          </cell>
          <cell r="AS201">
            <v>23.7</v>
          </cell>
          <cell r="AT201">
            <v>25</v>
          </cell>
          <cell r="AU201">
            <v>23.7</v>
          </cell>
          <cell r="AV201">
            <v>24</v>
          </cell>
          <cell r="AW201">
            <v>24.6</v>
          </cell>
          <cell r="AX201">
            <v>22.7</v>
          </cell>
          <cell r="AY201">
            <v>26.7</v>
          </cell>
          <cell r="AZ201">
            <v>23</v>
          </cell>
          <cell r="BA201">
            <v>26</v>
          </cell>
          <cell r="BB201">
            <v>24.4</v>
          </cell>
          <cell r="BC201">
            <v>26.3</v>
          </cell>
          <cell r="BD201">
            <v>27</v>
          </cell>
          <cell r="BE201">
            <v>23.3</v>
          </cell>
          <cell r="BF201">
            <v>26</v>
          </cell>
          <cell r="BG201">
            <v>22.4</v>
          </cell>
          <cell r="BH201">
            <v>22</v>
          </cell>
          <cell r="BI201">
            <v>26</v>
          </cell>
          <cell r="BJ201">
            <v>21.5</v>
          </cell>
          <cell r="BK201">
            <v>24.4</v>
          </cell>
          <cell r="BL201">
            <v>25.7</v>
          </cell>
          <cell r="BM201">
            <v>24.7</v>
          </cell>
          <cell r="BN201">
            <v>24</v>
          </cell>
          <cell r="BO201">
            <v>27</v>
          </cell>
          <cell r="BP201">
            <v>26.4</v>
          </cell>
          <cell r="BQ201">
            <v>24.6</v>
          </cell>
          <cell r="BR201">
            <v>26.3</v>
          </cell>
          <cell r="BS201">
            <v>24</v>
          </cell>
          <cell r="BT201">
            <v>22.4</v>
          </cell>
          <cell r="BU201">
            <v>26</v>
          </cell>
          <cell r="BV201">
            <v>24</v>
          </cell>
          <cell r="BW201">
            <v>22</v>
          </cell>
          <cell r="BX201">
            <v>23.7</v>
          </cell>
          <cell r="BY201">
            <v>25.7</v>
          </cell>
          <cell r="BZ201">
            <v>21.1</v>
          </cell>
          <cell r="CA201">
            <v>25.7</v>
          </cell>
          <cell r="CB201">
            <v>26</v>
          </cell>
          <cell r="CC201">
            <v>25.7</v>
          </cell>
          <cell r="CD201">
            <v>26.7</v>
          </cell>
          <cell r="CE201">
            <v>24</v>
          </cell>
          <cell r="CF201">
            <v>23</v>
          </cell>
        </row>
        <row r="202">
          <cell r="C202" t="str">
            <v>Feira de Santana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N202">
            <v>0</v>
          </cell>
          <cell r="O202">
            <v>0</v>
          </cell>
          <cell r="P202">
            <v>0</v>
          </cell>
          <cell r="Q202">
            <v>0</v>
          </cell>
          <cell r="R202">
            <v>0</v>
          </cell>
          <cell r="S202">
            <v>0</v>
          </cell>
          <cell r="T202">
            <v>0</v>
          </cell>
          <cell r="U202">
            <v>0</v>
          </cell>
          <cell r="V202">
            <v>0</v>
          </cell>
          <cell r="W202">
            <v>0</v>
          </cell>
          <cell r="X202">
            <v>0</v>
          </cell>
          <cell r="Y202">
            <v>0</v>
          </cell>
          <cell r="Z202">
            <v>0</v>
          </cell>
          <cell r="AA202">
            <v>0</v>
          </cell>
          <cell r="AB202">
            <v>0</v>
          </cell>
          <cell r="AC202">
            <v>0</v>
          </cell>
          <cell r="AD202">
            <v>0</v>
          </cell>
          <cell r="AE202">
            <v>0</v>
          </cell>
          <cell r="AF202">
            <v>0</v>
          </cell>
          <cell r="AG202">
            <v>0</v>
          </cell>
          <cell r="AH202">
            <v>0</v>
          </cell>
          <cell r="AI202">
            <v>0</v>
          </cell>
          <cell r="AJ202">
            <v>0</v>
          </cell>
          <cell r="AK202">
            <v>25.3</v>
          </cell>
          <cell r="AL202">
            <v>24</v>
          </cell>
          <cell r="AM202">
            <v>23.7</v>
          </cell>
          <cell r="AN202">
            <v>23.7</v>
          </cell>
          <cell r="AO202">
            <v>26</v>
          </cell>
          <cell r="AP202">
            <v>25</v>
          </cell>
          <cell r="AQ202">
            <v>26</v>
          </cell>
          <cell r="AR202">
            <v>27</v>
          </cell>
          <cell r="AS202">
            <v>23.7</v>
          </cell>
          <cell r="AT202">
            <v>25</v>
          </cell>
          <cell r="AU202">
            <v>23.7</v>
          </cell>
          <cell r="AV202">
            <v>24</v>
          </cell>
          <cell r="AW202">
            <v>24.6</v>
          </cell>
          <cell r="AX202">
            <v>22.7</v>
          </cell>
          <cell r="AY202">
            <v>26.7</v>
          </cell>
          <cell r="AZ202">
            <v>23</v>
          </cell>
          <cell r="BA202">
            <v>26</v>
          </cell>
          <cell r="BB202">
            <v>24.4</v>
          </cell>
          <cell r="BC202">
            <v>26.3</v>
          </cell>
          <cell r="BD202">
            <v>27</v>
          </cell>
          <cell r="BE202">
            <v>23.3</v>
          </cell>
          <cell r="BF202">
            <v>26</v>
          </cell>
          <cell r="BG202">
            <v>22.4</v>
          </cell>
          <cell r="BH202">
            <v>22</v>
          </cell>
          <cell r="BI202">
            <v>26</v>
          </cell>
          <cell r="BJ202">
            <v>21.5</v>
          </cell>
          <cell r="BK202">
            <v>24.7</v>
          </cell>
          <cell r="BL202">
            <v>25.7</v>
          </cell>
          <cell r="BM202">
            <v>24.7</v>
          </cell>
          <cell r="BN202">
            <v>24</v>
          </cell>
          <cell r="BO202">
            <v>26</v>
          </cell>
          <cell r="BP202">
            <v>26.4</v>
          </cell>
          <cell r="BQ202">
            <v>23.6</v>
          </cell>
          <cell r="BR202">
            <v>26.3</v>
          </cell>
          <cell r="BS202">
            <v>24</v>
          </cell>
          <cell r="BT202">
            <v>22.7</v>
          </cell>
          <cell r="BU202">
            <v>0</v>
          </cell>
          <cell r="BV202">
            <v>0</v>
          </cell>
          <cell r="BW202">
            <v>0</v>
          </cell>
          <cell r="BX202">
            <v>0</v>
          </cell>
          <cell r="BY202">
            <v>0</v>
          </cell>
          <cell r="BZ202">
            <v>0</v>
          </cell>
          <cell r="CA202">
            <v>0</v>
          </cell>
          <cell r="CB202">
            <v>0</v>
          </cell>
          <cell r="CC202">
            <v>0</v>
          </cell>
          <cell r="CD202">
            <v>0</v>
          </cell>
          <cell r="CE202">
            <v>0</v>
          </cell>
          <cell r="CF202">
            <v>0</v>
          </cell>
        </row>
        <row r="203">
          <cell r="C203" t="str">
            <v>Vitória da Conquista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  <cell r="Q203">
            <v>0</v>
          </cell>
          <cell r="R203">
            <v>0</v>
          </cell>
          <cell r="S203">
            <v>0</v>
          </cell>
          <cell r="T203">
            <v>0</v>
          </cell>
          <cell r="U203">
            <v>0</v>
          </cell>
          <cell r="V203">
            <v>0</v>
          </cell>
          <cell r="W203">
            <v>0</v>
          </cell>
          <cell r="X203">
            <v>0</v>
          </cell>
          <cell r="Y203">
            <v>0</v>
          </cell>
          <cell r="Z203">
            <v>0</v>
          </cell>
          <cell r="AA203">
            <v>0</v>
          </cell>
          <cell r="AB203">
            <v>0</v>
          </cell>
          <cell r="AC203">
            <v>0</v>
          </cell>
          <cell r="AD203">
            <v>0</v>
          </cell>
          <cell r="AE203">
            <v>0</v>
          </cell>
          <cell r="AF203">
            <v>0</v>
          </cell>
          <cell r="AG203">
            <v>0</v>
          </cell>
          <cell r="AH203">
            <v>0</v>
          </cell>
          <cell r="AI203">
            <v>0</v>
          </cell>
          <cell r="AJ203">
            <v>0</v>
          </cell>
          <cell r="AK203">
            <v>25.3</v>
          </cell>
          <cell r="AL203">
            <v>24</v>
          </cell>
          <cell r="AM203">
            <v>23.7</v>
          </cell>
          <cell r="AN203">
            <v>23.7</v>
          </cell>
          <cell r="AO203">
            <v>26</v>
          </cell>
          <cell r="AP203">
            <v>25</v>
          </cell>
          <cell r="AQ203">
            <v>26</v>
          </cell>
          <cell r="AR203">
            <v>27</v>
          </cell>
          <cell r="AS203">
            <v>23.7</v>
          </cell>
          <cell r="AT203">
            <v>25</v>
          </cell>
          <cell r="AU203">
            <v>23.7</v>
          </cell>
          <cell r="AV203">
            <v>24</v>
          </cell>
          <cell r="AW203">
            <v>24.6</v>
          </cell>
          <cell r="AX203">
            <v>22.7</v>
          </cell>
          <cell r="AY203">
            <v>26.7</v>
          </cell>
          <cell r="AZ203">
            <v>23</v>
          </cell>
          <cell r="BA203">
            <v>26</v>
          </cell>
          <cell r="BB203">
            <v>24.4</v>
          </cell>
          <cell r="BC203">
            <v>26.3</v>
          </cell>
          <cell r="BD203">
            <v>27</v>
          </cell>
          <cell r="BE203">
            <v>23.3</v>
          </cell>
          <cell r="BF203">
            <v>26</v>
          </cell>
          <cell r="BG203">
            <v>22.4</v>
          </cell>
          <cell r="BH203">
            <v>22</v>
          </cell>
          <cell r="BI203">
            <v>26</v>
          </cell>
          <cell r="BJ203">
            <v>21.5</v>
          </cell>
          <cell r="BK203">
            <v>24.7</v>
          </cell>
          <cell r="BL203">
            <v>25.7</v>
          </cell>
          <cell r="BM203">
            <v>24.7</v>
          </cell>
          <cell r="BN203">
            <v>24</v>
          </cell>
          <cell r="BO203">
            <v>27</v>
          </cell>
          <cell r="BP203">
            <v>25.1</v>
          </cell>
          <cell r="BQ203">
            <v>24.6</v>
          </cell>
          <cell r="BR203">
            <v>26.3</v>
          </cell>
          <cell r="BS203">
            <v>23.3</v>
          </cell>
          <cell r="BT203">
            <v>22.7</v>
          </cell>
          <cell r="BU203">
            <v>0</v>
          </cell>
          <cell r="BV203">
            <v>0</v>
          </cell>
          <cell r="BW203">
            <v>0</v>
          </cell>
          <cell r="BX203">
            <v>0</v>
          </cell>
          <cell r="BY203">
            <v>0</v>
          </cell>
          <cell r="BZ203">
            <v>0</v>
          </cell>
          <cell r="CA203">
            <v>0</v>
          </cell>
          <cell r="CB203">
            <v>0</v>
          </cell>
          <cell r="CC203">
            <v>0</v>
          </cell>
          <cell r="CD203">
            <v>0</v>
          </cell>
          <cell r="CE203">
            <v>0</v>
          </cell>
          <cell r="CF203">
            <v>0</v>
          </cell>
        </row>
        <row r="204">
          <cell r="C204" t="str">
            <v>Cluster Recife</v>
          </cell>
          <cell r="D204">
            <v>7.7</v>
          </cell>
          <cell r="E204">
            <v>23.75</v>
          </cell>
          <cell r="F204">
            <v>0.70000000000000007</v>
          </cell>
          <cell r="G204">
            <v>0</v>
          </cell>
          <cell r="H204">
            <v>1</v>
          </cell>
          <cell r="I204">
            <v>1</v>
          </cell>
          <cell r="J204">
            <v>1</v>
          </cell>
          <cell r="K204">
            <v>1</v>
          </cell>
          <cell r="L204">
            <v>1</v>
          </cell>
          <cell r="M204">
            <v>0.70000000000000007</v>
          </cell>
          <cell r="N204">
            <v>0.3</v>
          </cell>
          <cell r="O204">
            <v>1</v>
          </cell>
          <cell r="P204">
            <v>1</v>
          </cell>
          <cell r="Q204">
            <v>1</v>
          </cell>
          <cell r="R204">
            <v>1</v>
          </cell>
          <cell r="S204">
            <v>1</v>
          </cell>
          <cell r="T204">
            <v>0</v>
          </cell>
          <cell r="U204">
            <v>0.3</v>
          </cell>
          <cell r="V204">
            <v>1</v>
          </cell>
          <cell r="W204">
            <v>1</v>
          </cell>
          <cell r="X204">
            <v>1</v>
          </cell>
          <cell r="Y204">
            <v>0.875</v>
          </cell>
          <cell r="Z204">
            <v>0.875</v>
          </cell>
          <cell r="AA204">
            <v>0.70000000000000007</v>
          </cell>
          <cell r="AB204">
            <v>0.3</v>
          </cell>
          <cell r="AC204">
            <v>1</v>
          </cell>
          <cell r="AD204">
            <v>1</v>
          </cell>
          <cell r="AE204">
            <v>1</v>
          </cell>
          <cell r="AF204">
            <v>1</v>
          </cell>
          <cell r="AG204">
            <v>1</v>
          </cell>
          <cell r="AH204">
            <v>0.70000000000000007</v>
          </cell>
          <cell r="AI204">
            <v>0.3</v>
          </cell>
          <cell r="AJ204">
            <v>0</v>
          </cell>
          <cell r="AK204">
            <v>25.3</v>
          </cell>
          <cell r="AL204">
            <v>24</v>
          </cell>
          <cell r="AM204">
            <v>23.7</v>
          </cell>
          <cell r="AN204">
            <v>23.7</v>
          </cell>
          <cell r="AO204">
            <v>26</v>
          </cell>
          <cell r="AP204">
            <v>25</v>
          </cell>
          <cell r="AQ204">
            <v>26</v>
          </cell>
          <cell r="AR204">
            <v>27</v>
          </cell>
          <cell r="AS204">
            <v>23.7</v>
          </cell>
          <cell r="AT204">
            <v>25</v>
          </cell>
          <cell r="AU204">
            <v>23.7</v>
          </cell>
          <cell r="AV204">
            <v>24</v>
          </cell>
          <cell r="AW204">
            <v>24.6</v>
          </cell>
          <cell r="AX204">
            <v>22.7</v>
          </cell>
          <cell r="AY204">
            <v>26.7</v>
          </cell>
          <cell r="AZ204">
            <v>23</v>
          </cell>
          <cell r="BA204">
            <v>26</v>
          </cell>
          <cell r="BB204">
            <v>24.4</v>
          </cell>
          <cell r="BC204">
            <v>26.3</v>
          </cell>
          <cell r="BD204">
            <v>27</v>
          </cell>
          <cell r="BE204">
            <v>23.3</v>
          </cell>
          <cell r="BF204">
            <v>26</v>
          </cell>
          <cell r="BG204">
            <v>22.4</v>
          </cell>
          <cell r="BH204">
            <v>22</v>
          </cell>
          <cell r="BI204">
            <v>25.962499999999999</v>
          </cell>
          <cell r="BJ204">
            <v>21.5</v>
          </cell>
          <cell r="BK204">
            <v>24.699999999999996</v>
          </cell>
          <cell r="BL204">
            <v>25.699999999999996</v>
          </cell>
          <cell r="BM204">
            <v>24.574999999999996</v>
          </cell>
          <cell r="BN204">
            <v>24.412500000000001</v>
          </cell>
          <cell r="BO204">
            <v>26.837499999999999</v>
          </cell>
          <cell r="BP204">
            <v>26.462499999999999</v>
          </cell>
          <cell r="BQ204">
            <v>24.437499999999996</v>
          </cell>
          <cell r="BR204">
            <v>25.850000000000005</v>
          </cell>
          <cell r="BS204">
            <v>23.625</v>
          </cell>
          <cell r="BT204">
            <v>22.3</v>
          </cell>
          <cell r="BU204">
            <v>25.875</v>
          </cell>
          <cell r="BV204">
            <v>24</v>
          </cell>
          <cell r="BW204">
            <v>22.75</v>
          </cell>
          <cell r="BX204">
            <v>23.699999999999996</v>
          </cell>
          <cell r="BY204">
            <v>25.662499999999994</v>
          </cell>
          <cell r="BZ204">
            <v>20.487499999999997</v>
          </cell>
          <cell r="CA204">
            <v>25.574999999999996</v>
          </cell>
          <cell r="CB204">
            <v>25.875</v>
          </cell>
          <cell r="CC204">
            <v>25.449999999999996</v>
          </cell>
          <cell r="CD204">
            <v>26.449999999999996</v>
          </cell>
          <cell r="CE204">
            <v>23.75</v>
          </cell>
          <cell r="CF204">
            <v>23.5</v>
          </cell>
        </row>
        <row r="205">
          <cell r="C205" t="str">
            <v>SubCluster Recife</v>
          </cell>
          <cell r="D205">
            <v>7.7</v>
          </cell>
          <cell r="E205">
            <v>24</v>
          </cell>
          <cell r="F205">
            <v>0.7</v>
          </cell>
          <cell r="G205">
            <v>0</v>
          </cell>
          <cell r="H205">
            <v>1</v>
          </cell>
          <cell r="I205">
            <v>1</v>
          </cell>
          <cell r="J205">
            <v>1</v>
          </cell>
          <cell r="K205">
            <v>1</v>
          </cell>
          <cell r="L205">
            <v>1</v>
          </cell>
          <cell r="M205">
            <v>0.7</v>
          </cell>
          <cell r="N205">
            <v>0.3</v>
          </cell>
          <cell r="O205">
            <v>1</v>
          </cell>
          <cell r="P205">
            <v>1</v>
          </cell>
          <cell r="Q205">
            <v>1</v>
          </cell>
          <cell r="R205">
            <v>1</v>
          </cell>
          <cell r="S205">
            <v>1</v>
          </cell>
          <cell r="T205">
            <v>0</v>
          </cell>
          <cell r="U205">
            <v>0.3</v>
          </cell>
          <cell r="V205">
            <v>1</v>
          </cell>
          <cell r="W205">
            <v>1</v>
          </cell>
          <cell r="X205">
            <v>1</v>
          </cell>
          <cell r="Y205">
            <v>1</v>
          </cell>
          <cell r="Z205">
            <v>1</v>
          </cell>
          <cell r="AA205">
            <v>0.7</v>
          </cell>
          <cell r="AB205">
            <v>0.3</v>
          </cell>
          <cell r="AC205">
            <v>1</v>
          </cell>
          <cell r="AD205">
            <v>1</v>
          </cell>
          <cell r="AE205">
            <v>1</v>
          </cell>
          <cell r="AF205">
            <v>1</v>
          </cell>
          <cell r="AG205">
            <v>1</v>
          </cell>
          <cell r="AH205">
            <v>0.7</v>
          </cell>
          <cell r="AI205">
            <v>0.3</v>
          </cell>
          <cell r="AJ205">
            <v>0</v>
          </cell>
          <cell r="AK205">
            <v>25.3</v>
          </cell>
          <cell r="AL205">
            <v>24</v>
          </cell>
          <cell r="AM205">
            <v>23.7</v>
          </cell>
          <cell r="AN205">
            <v>23.7</v>
          </cell>
          <cell r="AO205">
            <v>26</v>
          </cell>
          <cell r="AP205">
            <v>25</v>
          </cell>
          <cell r="AQ205">
            <v>26</v>
          </cell>
          <cell r="AR205">
            <v>27</v>
          </cell>
          <cell r="AS205">
            <v>23.7</v>
          </cell>
          <cell r="AT205">
            <v>25</v>
          </cell>
          <cell r="AU205">
            <v>23.7</v>
          </cell>
          <cell r="AV205">
            <v>24</v>
          </cell>
          <cell r="AW205">
            <v>24.6</v>
          </cell>
          <cell r="AX205">
            <v>22.7</v>
          </cell>
          <cell r="AY205">
            <v>26.7</v>
          </cell>
          <cell r="AZ205">
            <v>23</v>
          </cell>
          <cell r="BA205">
            <v>26</v>
          </cell>
          <cell r="BB205">
            <v>24.4</v>
          </cell>
          <cell r="BC205">
            <v>26.3</v>
          </cell>
          <cell r="BD205">
            <v>27</v>
          </cell>
          <cell r="BE205">
            <v>23.3</v>
          </cell>
          <cell r="BF205">
            <v>26</v>
          </cell>
          <cell r="BG205">
            <v>22.4</v>
          </cell>
          <cell r="BH205">
            <v>22</v>
          </cell>
          <cell r="BI205">
            <v>26</v>
          </cell>
          <cell r="BJ205">
            <v>21.5</v>
          </cell>
          <cell r="BK205">
            <v>24.7</v>
          </cell>
          <cell r="BL205">
            <v>25.7</v>
          </cell>
          <cell r="BM205">
            <v>24.7</v>
          </cell>
          <cell r="BN205">
            <v>24</v>
          </cell>
          <cell r="BO205">
            <v>25.7</v>
          </cell>
          <cell r="BP205">
            <v>26.7</v>
          </cell>
          <cell r="BQ205">
            <v>24.6</v>
          </cell>
          <cell r="BR205">
            <v>26.3</v>
          </cell>
          <cell r="BS205">
            <v>24</v>
          </cell>
          <cell r="BT205">
            <v>22.4</v>
          </cell>
          <cell r="BU205">
            <v>26</v>
          </cell>
          <cell r="BV205">
            <v>24</v>
          </cell>
          <cell r="BW205">
            <v>22.5</v>
          </cell>
          <cell r="BX205">
            <v>23.7</v>
          </cell>
          <cell r="BY205">
            <v>25.625</v>
          </cell>
          <cell r="BZ205">
            <v>20.350000000000001</v>
          </cell>
          <cell r="CA205">
            <v>25.45</v>
          </cell>
          <cell r="CB205">
            <v>26</v>
          </cell>
          <cell r="CC205">
            <v>25.45</v>
          </cell>
          <cell r="CD205">
            <v>26.7</v>
          </cell>
          <cell r="CE205">
            <v>24</v>
          </cell>
          <cell r="CF205">
            <v>23.75</v>
          </cell>
        </row>
        <row r="206">
          <cell r="C206" t="str">
            <v>Recife</v>
          </cell>
          <cell r="D206">
            <v>7.7</v>
          </cell>
          <cell r="E206">
            <v>24</v>
          </cell>
          <cell r="F206">
            <v>0.7</v>
          </cell>
          <cell r="G206">
            <v>0</v>
          </cell>
          <cell r="H206">
            <v>1</v>
          </cell>
          <cell r="I206">
            <v>1</v>
          </cell>
          <cell r="J206">
            <v>1</v>
          </cell>
          <cell r="K206">
            <v>1</v>
          </cell>
          <cell r="L206">
            <v>1</v>
          </cell>
          <cell r="M206">
            <v>0.7</v>
          </cell>
          <cell r="N206">
            <v>0.3</v>
          </cell>
          <cell r="O206">
            <v>1</v>
          </cell>
          <cell r="P206">
            <v>1</v>
          </cell>
          <cell r="Q206">
            <v>1</v>
          </cell>
          <cell r="R206">
            <v>1</v>
          </cell>
          <cell r="S206">
            <v>1</v>
          </cell>
          <cell r="T206">
            <v>0</v>
          </cell>
          <cell r="U206">
            <v>0.3</v>
          </cell>
          <cell r="V206">
            <v>1</v>
          </cell>
          <cell r="W206">
            <v>1</v>
          </cell>
          <cell r="X206">
            <v>1</v>
          </cell>
          <cell r="Y206">
            <v>1</v>
          </cell>
          <cell r="Z206">
            <v>1</v>
          </cell>
          <cell r="AA206">
            <v>0.7</v>
          </cell>
          <cell r="AB206">
            <v>0.3</v>
          </cell>
          <cell r="AC206">
            <v>1</v>
          </cell>
          <cell r="AD206">
            <v>1</v>
          </cell>
          <cell r="AE206">
            <v>1</v>
          </cell>
          <cell r="AF206">
            <v>1</v>
          </cell>
          <cell r="AG206">
            <v>1</v>
          </cell>
          <cell r="AH206">
            <v>0.7</v>
          </cell>
          <cell r="AI206">
            <v>0.3</v>
          </cell>
          <cell r="AJ206">
            <v>0</v>
          </cell>
          <cell r="AK206">
            <v>25.3</v>
          </cell>
          <cell r="AL206">
            <v>24</v>
          </cell>
          <cell r="AM206">
            <v>23.7</v>
          </cell>
          <cell r="AN206">
            <v>23.7</v>
          </cell>
          <cell r="AO206">
            <v>26</v>
          </cell>
          <cell r="AP206">
            <v>25</v>
          </cell>
          <cell r="AQ206">
            <v>26</v>
          </cell>
          <cell r="AR206">
            <v>27</v>
          </cell>
          <cell r="AS206">
            <v>23.7</v>
          </cell>
          <cell r="AT206">
            <v>25</v>
          </cell>
          <cell r="AU206">
            <v>23.7</v>
          </cell>
          <cell r="AV206">
            <v>24</v>
          </cell>
          <cell r="AW206">
            <v>24.6</v>
          </cell>
          <cell r="AX206">
            <v>22.7</v>
          </cell>
          <cell r="AY206">
            <v>26.7</v>
          </cell>
          <cell r="AZ206">
            <v>23</v>
          </cell>
          <cell r="BA206">
            <v>26</v>
          </cell>
          <cell r="BB206">
            <v>24.4</v>
          </cell>
          <cell r="BC206">
            <v>26.3</v>
          </cell>
          <cell r="BD206">
            <v>27</v>
          </cell>
          <cell r="BE206">
            <v>23.3</v>
          </cell>
          <cell r="BF206">
            <v>26</v>
          </cell>
          <cell r="BG206">
            <v>22.4</v>
          </cell>
          <cell r="BH206">
            <v>22</v>
          </cell>
          <cell r="BI206">
            <v>26</v>
          </cell>
          <cell r="BJ206">
            <v>21.5</v>
          </cell>
          <cell r="BK206">
            <v>24.7</v>
          </cell>
          <cell r="BL206">
            <v>25.7</v>
          </cell>
          <cell r="BM206">
            <v>24.7</v>
          </cell>
          <cell r="BN206">
            <v>24</v>
          </cell>
          <cell r="BO206">
            <v>25.7</v>
          </cell>
          <cell r="BP206">
            <v>26.7</v>
          </cell>
          <cell r="BQ206">
            <v>24.6</v>
          </cell>
          <cell r="BR206">
            <v>26.3</v>
          </cell>
          <cell r="BS206">
            <v>24</v>
          </cell>
          <cell r="BT206">
            <v>22.4</v>
          </cell>
          <cell r="BU206">
            <v>26</v>
          </cell>
          <cell r="BV206">
            <v>24</v>
          </cell>
          <cell r="BW206">
            <v>22</v>
          </cell>
          <cell r="BX206">
            <v>23.7</v>
          </cell>
          <cell r="BY206">
            <v>25.7</v>
          </cell>
          <cell r="BZ206">
            <v>18.100000000000001</v>
          </cell>
          <cell r="CA206">
            <v>24.7</v>
          </cell>
          <cell r="CB206">
            <v>26</v>
          </cell>
          <cell r="CC206">
            <v>25.7</v>
          </cell>
          <cell r="CD206">
            <v>26.7</v>
          </cell>
          <cell r="CE206">
            <v>24</v>
          </cell>
          <cell r="CF206">
            <v>23</v>
          </cell>
        </row>
        <row r="207">
          <cell r="C207" t="str">
            <v>Jaboatão dos Guararapes</v>
          </cell>
          <cell r="D207">
            <v>7.7</v>
          </cell>
          <cell r="E207">
            <v>24</v>
          </cell>
          <cell r="F207">
            <v>0.7</v>
          </cell>
          <cell r="G207">
            <v>0</v>
          </cell>
          <cell r="H207">
            <v>1</v>
          </cell>
          <cell r="I207">
            <v>1</v>
          </cell>
          <cell r="J207">
            <v>1</v>
          </cell>
          <cell r="K207">
            <v>1</v>
          </cell>
          <cell r="L207">
            <v>1</v>
          </cell>
          <cell r="M207">
            <v>0.7</v>
          </cell>
          <cell r="N207">
            <v>0.3</v>
          </cell>
          <cell r="O207">
            <v>1</v>
          </cell>
          <cell r="P207">
            <v>1</v>
          </cell>
          <cell r="Q207">
            <v>1</v>
          </cell>
          <cell r="R207">
            <v>1</v>
          </cell>
          <cell r="S207">
            <v>1</v>
          </cell>
          <cell r="T207">
            <v>0</v>
          </cell>
          <cell r="U207">
            <v>0.3</v>
          </cell>
          <cell r="V207">
            <v>1</v>
          </cell>
          <cell r="W207">
            <v>1</v>
          </cell>
          <cell r="X207">
            <v>1</v>
          </cell>
          <cell r="Y207">
            <v>1</v>
          </cell>
          <cell r="Z207">
            <v>1</v>
          </cell>
          <cell r="AA207">
            <v>0.7</v>
          </cell>
          <cell r="AB207">
            <v>0.3</v>
          </cell>
          <cell r="AC207">
            <v>1</v>
          </cell>
          <cell r="AD207">
            <v>1</v>
          </cell>
          <cell r="AE207">
            <v>1</v>
          </cell>
          <cell r="AF207">
            <v>1</v>
          </cell>
          <cell r="AG207">
            <v>1</v>
          </cell>
          <cell r="AH207">
            <v>0.7</v>
          </cell>
          <cell r="AI207">
            <v>0.3</v>
          </cell>
          <cell r="AJ207">
            <v>0</v>
          </cell>
          <cell r="AK207">
            <v>25.3</v>
          </cell>
          <cell r="AL207">
            <v>24</v>
          </cell>
          <cell r="AM207">
            <v>23.7</v>
          </cell>
          <cell r="AN207">
            <v>23.7</v>
          </cell>
          <cell r="AO207">
            <v>26</v>
          </cell>
          <cell r="AP207">
            <v>25</v>
          </cell>
          <cell r="AQ207">
            <v>26</v>
          </cell>
          <cell r="AR207">
            <v>27</v>
          </cell>
          <cell r="AS207">
            <v>23.7</v>
          </cell>
          <cell r="AT207">
            <v>25</v>
          </cell>
          <cell r="AU207">
            <v>23.7</v>
          </cell>
          <cell r="AV207">
            <v>24</v>
          </cell>
          <cell r="AW207">
            <v>24.6</v>
          </cell>
          <cell r="AX207">
            <v>22.7</v>
          </cell>
          <cell r="AY207">
            <v>26.7</v>
          </cell>
          <cell r="AZ207">
            <v>23</v>
          </cell>
          <cell r="BA207">
            <v>26</v>
          </cell>
          <cell r="BB207">
            <v>24.4</v>
          </cell>
          <cell r="BC207">
            <v>26.3</v>
          </cell>
          <cell r="BD207">
            <v>27</v>
          </cell>
          <cell r="BE207">
            <v>23.3</v>
          </cell>
          <cell r="BF207">
            <v>26</v>
          </cell>
          <cell r="BG207">
            <v>22.4</v>
          </cell>
          <cell r="BH207">
            <v>22</v>
          </cell>
          <cell r="BI207">
            <v>0</v>
          </cell>
          <cell r="BJ207">
            <v>0</v>
          </cell>
          <cell r="BK207">
            <v>0</v>
          </cell>
          <cell r="BL207">
            <v>0</v>
          </cell>
          <cell r="BM207">
            <v>0</v>
          </cell>
          <cell r="BN207">
            <v>0</v>
          </cell>
          <cell r="BO207">
            <v>0</v>
          </cell>
          <cell r="BP207">
            <v>0</v>
          </cell>
          <cell r="BQ207">
            <v>0</v>
          </cell>
          <cell r="BR207">
            <v>0</v>
          </cell>
          <cell r="BS207">
            <v>0</v>
          </cell>
          <cell r="BT207">
            <v>0</v>
          </cell>
          <cell r="BU207">
            <v>26</v>
          </cell>
          <cell r="BV207">
            <v>24</v>
          </cell>
          <cell r="BW207">
            <v>23</v>
          </cell>
          <cell r="BX207">
            <v>23.7</v>
          </cell>
          <cell r="BY207">
            <v>25.4</v>
          </cell>
          <cell r="BZ207">
            <v>21.1</v>
          </cell>
          <cell r="CA207">
            <v>25.7</v>
          </cell>
          <cell r="CB207">
            <v>26</v>
          </cell>
          <cell r="CC207">
            <v>25.7</v>
          </cell>
          <cell r="CD207">
            <v>26.7</v>
          </cell>
          <cell r="CE207">
            <v>24</v>
          </cell>
          <cell r="CF207">
            <v>24</v>
          </cell>
        </row>
        <row r="208">
          <cell r="C208" t="str">
            <v>Olinda</v>
          </cell>
          <cell r="D208">
            <v>7.7</v>
          </cell>
          <cell r="E208">
            <v>24</v>
          </cell>
          <cell r="F208">
            <v>0.7</v>
          </cell>
          <cell r="G208">
            <v>0</v>
          </cell>
          <cell r="H208">
            <v>1</v>
          </cell>
          <cell r="I208">
            <v>1</v>
          </cell>
          <cell r="J208">
            <v>1</v>
          </cell>
          <cell r="K208">
            <v>1</v>
          </cell>
          <cell r="L208">
            <v>1</v>
          </cell>
          <cell r="M208">
            <v>0.7</v>
          </cell>
          <cell r="N208">
            <v>0.3</v>
          </cell>
          <cell r="O208">
            <v>1</v>
          </cell>
          <cell r="P208">
            <v>1</v>
          </cell>
          <cell r="Q208">
            <v>1</v>
          </cell>
          <cell r="R208">
            <v>1</v>
          </cell>
          <cell r="S208">
            <v>1</v>
          </cell>
          <cell r="T208">
            <v>0</v>
          </cell>
          <cell r="U208">
            <v>0.3</v>
          </cell>
          <cell r="V208">
            <v>1</v>
          </cell>
          <cell r="W208">
            <v>1</v>
          </cell>
          <cell r="X208">
            <v>1</v>
          </cell>
          <cell r="Y208">
            <v>1</v>
          </cell>
          <cell r="Z208">
            <v>1</v>
          </cell>
          <cell r="AA208">
            <v>0.7</v>
          </cell>
          <cell r="AB208">
            <v>0.3</v>
          </cell>
          <cell r="AC208">
            <v>1</v>
          </cell>
          <cell r="AD208">
            <v>1</v>
          </cell>
          <cell r="AE208">
            <v>1</v>
          </cell>
          <cell r="AF208">
            <v>1</v>
          </cell>
          <cell r="AG208">
            <v>1</v>
          </cell>
          <cell r="AH208">
            <v>0.7</v>
          </cell>
          <cell r="AI208">
            <v>0.3</v>
          </cell>
          <cell r="AJ208">
            <v>0</v>
          </cell>
          <cell r="AK208">
            <v>25.3</v>
          </cell>
          <cell r="AL208">
            <v>24</v>
          </cell>
          <cell r="AM208">
            <v>24</v>
          </cell>
          <cell r="AN208">
            <v>23.7</v>
          </cell>
          <cell r="AO208">
            <v>26</v>
          </cell>
          <cell r="AP208">
            <v>25</v>
          </cell>
          <cell r="AQ208">
            <v>26</v>
          </cell>
          <cell r="AR208">
            <v>25.7</v>
          </cell>
          <cell r="AS208">
            <v>25</v>
          </cell>
          <cell r="AT208">
            <v>25</v>
          </cell>
          <cell r="AU208">
            <v>23.7</v>
          </cell>
          <cell r="AV208">
            <v>25</v>
          </cell>
          <cell r="AW208">
            <v>24.6</v>
          </cell>
          <cell r="AX208">
            <v>22.7</v>
          </cell>
          <cell r="AY208">
            <v>25.7</v>
          </cell>
          <cell r="AZ208">
            <v>23</v>
          </cell>
          <cell r="BA208">
            <v>26</v>
          </cell>
          <cell r="BB208">
            <v>24.4</v>
          </cell>
          <cell r="BC208">
            <v>26.3</v>
          </cell>
          <cell r="BD208">
            <v>26.3</v>
          </cell>
          <cell r="BE208">
            <v>24</v>
          </cell>
          <cell r="BF208">
            <v>26</v>
          </cell>
          <cell r="BG208">
            <v>22.4</v>
          </cell>
          <cell r="BH208">
            <v>23</v>
          </cell>
          <cell r="BI208">
            <v>0</v>
          </cell>
          <cell r="BJ208">
            <v>0</v>
          </cell>
          <cell r="BK208">
            <v>0</v>
          </cell>
          <cell r="BL208">
            <v>0</v>
          </cell>
          <cell r="BM208">
            <v>0</v>
          </cell>
          <cell r="BN208">
            <v>0</v>
          </cell>
          <cell r="BO208">
            <v>0</v>
          </cell>
          <cell r="BP208">
            <v>0</v>
          </cell>
          <cell r="BQ208">
            <v>0</v>
          </cell>
          <cell r="BR208">
            <v>0</v>
          </cell>
          <cell r="BS208">
            <v>0</v>
          </cell>
          <cell r="BT208">
            <v>0</v>
          </cell>
          <cell r="BU208">
            <v>26</v>
          </cell>
          <cell r="BV208">
            <v>24</v>
          </cell>
          <cell r="BW208">
            <v>22</v>
          </cell>
          <cell r="BX208">
            <v>23.7</v>
          </cell>
          <cell r="BY208">
            <v>25.7</v>
          </cell>
          <cell r="BZ208">
            <v>21.1</v>
          </cell>
          <cell r="CA208">
            <v>25.7</v>
          </cell>
          <cell r="CB208">
            <v>26</v>
          </cell>
          <cell r="CC208">
            <v>25.7</v>
          </cell>
          <cell r="CD208">
            <v>26.7</v>
          </cell>
          <cell r="CE208">
            <v>24</v>
          </cell>
          <cell r="CF208">
            <v>24</v>
          </cell>
        </row>
        <row r="209">
          <cell r="C209" t="str">
            <v>Paulista</v>
          </cell>
          <cell r="D209">
            <v>7.7</v>
          </cell>
          <cell r="E209">
            <v>24</v>
          </cell>
          <cell r="F209">
            <v>0.7</v>
          </cell>
          <cell r="G209">
            <v>0</v>
          </cell>
          <cell r="H209">
            <v>1</v>
          </cell>
          <cell r="I209">
            <v>1</v>
          </cell>
          <cell r="J209">
            <v>1</v>
          </cell>
          <cell r="K209">
            <v>1</v>
          </cell>
          <cell r="L209">
            <v>1</v>
          </cell>
          <cell r="M209">
            <v>0.7</v>
          </cell>
          <cell r="N209">
            <v>0.3</v>
          </cell>
          <cell r="O209">
            <v>1</v>
          </cell>
          <cell r="P209">
            <v>1</v>
          </cell>
          <cell r="Q209">
            <v>1</v>
          </cell>
          <cell r="R209">
            <v>1</v>
          </cell>
          <cell r="S209">
            <v>1</v>
          </cell>
          <cell r="T209">
            <v>0</v>
          </cell>
          <cell r="U209">
            <v>0.3</v>
          </cell>
          <cell r="V209">
            <v>1</v>
          </cell>
          <cell r="W209">
            <v>1</v>
          </cell>
          <cell r="X209">
            <v>1</v>
          </cell>
          <cell r="Y209">
            <v>1</v>
          </cell>
          <cell r="Z209">
            <v>1</v>
          </cell>
          <cell r="AA209">
            <v>0.7</v>
          </cell>
          <cell r="AB209">
            <v>0.3</v>
          </cell>
          <cell r="AC209">
            <v>1</v>
          </cell>
          <cell r="AD209">
            <v>1</v>
          </cell>
          <cell r="AE209">
            <v>1</v>
          </cell>
          <cell r="AF209">
            <v>1</v>
          </cell>
          <cell r="AG209">
            <v>1</v>
          </cell>
          <cell r="AH209">
            <v>0.7</v>
          </cell>
          <cell r="AI209">
            <v>0.3</v>
          </cell>
          <cell r="AJ209">
            <v>0</v>
          </cell>
          <cell r="AK209">
            <v>25.3</v>
          </cell>
          <cell r="AL209">
            <v>24</v>
          </cell>
          <cell r="AM209">
            <v>24</v>
          </cell>
          <cell r="AN209">
            <v>23.7</v>
          </cell>
          <cell r="AO209">
            <v>26</v>
          </cell>
          <cell r="AP209">
            <v>25</v>
          </cell>
          <cell r="AQ209">
            <v>26</v>
          </cell>
          <cell r="AR209">
            <v>25.7</v>
          </cell>
          <cell r="AS209">
            <v>25</v>
          </cell>
          <cell r="AT209">
            <v>25</v>
          </cell>
          <cell r="AU209">
            <v>23.7</v>
          </cell>
          <cell r="AV209">
            <v>25</v>
          </cell>
          <cell r="AW209">
            <v>24.6</v>
          </cell>
          <cell r="AX209">
            <v>22.7</v>
          </cell>
          <cell r="AY209">
            <v>25.7</v>
          </cell>
          <cell r="AZ209">
            <v>23</v>
          </cell>
          <cell r="BA209">
            <v>26</v>
          </cell>
          <cell r="BB209">
            <v>24.4</v>
          </cell>
          <cell r="BC209">
            <v>26.3</v>
          </cell>
          <cell r="BD209">
            <v>26.3</v>
          </cell>
          <cell r="BE209">
            <v>24</v>
          </cell>
          <cell r="BF209">
            <v>26</v>
          </cell>
          <cell r="BG209">
            <v>22.4</v>
          </cell>
          <cell r="BH209">
            <v>23</v>
          </cell>
          <cell r="BI209">
            <v>0</v>
          </cell>
          <cell r="BJ209">
            <v>0</v>
          </cell>
          <cell r="BK209">
            <v>0</v>
          </cell>
          <cell r="BL209">
            <v>0</v>
          </cell>
          <cell r="BM209">
            <v>0</v>
          </cell>
          <cell r="BN209">
            <v>0</v>
          </cell>
          <cell r="BO209">
            <v>0</v>
          </cell>
          <cell r="BP209">
            <v>0</v>
          </cell>
          <cell r="BQ209">
            <v>0</v>
          </cell>
          <cell r="BR209">
            <v>0</v>
          </cell>
          <cell r="BS209">
            <v>0</v>
          </cell>
          <cell r="BT209">
            <v>0</v>
          </cell>
          <cell r="BU209">
            <v>26</v>
          </cell>
          <cell r="BV209">
            <v>24</v>
          </cell>
          <cell r="BW209">
            <v>23</v>
          </cell>
          <cell r="BX209">
            <v>23.7</v>
          </cell>
          <cell r="BY209">
            <v>25.7</v>
          </cell>
          <cell r="BZ209">
            <v>21.1</v>
          </cell>
          <cell r="CA209">
            <v>25.7</v>
          </cell>
          <cell r="CB209">
            <v>26</v>
          </cell>
          <cell r="CC209">
            <v>24.7</v>
          </cell>
          <cell r="CD209">
            <v>26.7</v>
          </cell>
          <cell r="CE209">
            <v>24</v>
          </cell>
          <cell r="CF209">
            <v>24</v>
          </cell>
        </row>
        <row r="210">
          <cell r="C210" t="str">
            <v>SubCluster Natal</v>
          </cell>
          <cell r="D210">
            <v>7.7</v>
          </cell>
          <cell r="E210">
            <v>23.5</v>
          </cell>
          <cell r="F210">
            <v>0.7</v>
          </cell>
          <cell r="G210">
            <v>0</v>
          </cell>
          <cell r="H210">
            <v>1</v>
          </cell>
          <cell r="I210">
            <v>1</v>
          </cell>
          <cell r="J210">
            <v>1</v>
          </cell>
          <cell r="K210">
            <v>1</v>
          </cell>
          <cell r="L210">
            <v>1</v>
          </cell>
          <cell r="M210">
            <v>0.7</v>
          </cell>
          <cell r="N210">
            <v>0.3</v>
          </cell>
          <cell r="O210">
            <v>1</v>
          </cell>
          <cell r="P210">
            <v>1</v>
          </cell>
          <cell r="Q210">
            <v>1</v>
          </cell>
          <cell r="R210">
            <v>1</v>
          </cell>
          <cell r="S210">
            <v>1</v>
          </cell>
          <cell r="T210">
            <v>0</v>
          </cell>
          <cell r="U210">
            <v>0.3</v>
          </cell>
          <cell r="V210">
            <v>1</v>
          </cell>
          <cell r="W210">
            <v>1</v>
          </cell>
          <cell r="X210">
            <v>1</v>
          </cell>
          <cell r="Y210">
            <v>1</v>
          </cell>
          <cell r="Z210">
            <v>0.5</v>
          </cell>
          <cell r="AA210">
            <v>0.7</v>
          </cell>
          <cell r="AB210">
            <v>0.3</v>
          </cell>
          <cell r="AC210">
            <v>1</v>
          </cell>
          <cell r="AD210">
            <v>1</v>
          </cell>
          <cell r="AE210">
            <v>1</v>
          </cell>
          <cell r="AF210">
            <v>1</v>
          </cell>
          <cell r="AG210">
            <v>1</v>
          </cell>
          <cell r="AH210">
            <v>0.7</v>
          </cell>
          <cell r="AI210">
            <v>0.3</v>
          </cell>
          <cell r="AJ210">
            <v>0</v>
          </cell>
          <cell r="AK210">
            <v>25.213333333333342</v>
          </cell>
          <cell r="AL210">
            <v>23.889999999999997</v>
          </cell>
          <cell r="AM210">
            <v>24.933333333333334</v>
          </cell>
          <cell r="AN210">
            <v>23.61333333333333</v>
          </cell>
          <cell r="AO210">
            <v>25.687777777777779</v>
          </cell>
          <cell r="AP210">
            <v>24.977777777777778</v>
          </cell>
          <cell r="AQ210">
            <v>25.71777777777778</v>
          </cell>
          <cell r="AR210">
            <v>26.673333333333336</v>
          </cell>
          <cell r="AS210">
            <v>24.196666666666662</v>
          </cell>
          <cell r="AT210">
            <v>24.937777777777779</v>
          </cell>
          <cell r="AU210">
            <v>23.699999999999992</v>
          </cell>
          <cell r="AV210">
            <v>24.583333333333332</v>
          </cell>
          <cell r="AW210">
            <v>24.536000000000008</v>
          </cell>
          <cell r="AX210">
            <v>22.596</v>
          </cell>
          <cell r="AY210">
            <v>26.660000000000004</v>
          </cell>
          <cell r="AZ210">
            <v>22.96</v>
          </cell>
          <cell r="BA210">
            <v>25.815999999999999</v>
          </cell>
          <cell r="BB210">
            <v>24.359999999999992</v>
          </cell>
          <cell r="BC210">
            <v>26.195999999999998</v>
          </cell>
          <cell r="BD210">
            <v>26.807999999999996</v>
          </cell>
          <cell r="BE210">
            <v>23.208000000000002</v>
          </cell>
          <cell r="BF210">
            <v>25.96</v>
          </cell>
          <cell r="BG210">
            <v>22.399999999999991</v>
          </cell>
          <cell r="BH210">
            <v>22.508000000000003</v>
          </cell>
          <cell r="BI210">
            <v>25.85</v>
          </cell>
          <cell r="BJ210">
            <v>21.5</v>
          </cell>
          <cell r="BK210">
            <v>24.7</v>
          </cell>
          <cell r="BL210">
            <v>25.7</v>
          </cell>
          <cell r="BM210">
            <v>24.7</v>
          </cell>
          <cell r="BN210">
            <v>25</v>
          </cell>
          <cell r="BO210">
            <v>27</v>
          </cell>
          <cell r="BP210">
            <v>26.7</v>
          </cell>
          <cell r="BQ210">
            <v>24.6</v>
          </cell>
          <cell r="BR210">
            <v>25</v>
          </cell>
          <cell r="BS210">
            <v>23</v>
          </cell>
          <cell r="BT210">
            <v>22.049999999999997</v>
          </cell>
          <cell r="BU210">
            <v>25.5</v>
          </cell>
          <cell r="BV210">
            <v>24</v>
          </cell>
          <cell r="BW210">
            <v>23</v>
          </cell>
          <cell r="BX210">
            <v>23.7</v>
          </cell>
          <cell r="BY210">
            <v>25.7</v>
          </cell>
          <cell r="BZ210">
            <v>20.3</v>
          </cell>
          <cell r="CA210">
            <v>25.7</v>
          </cell>
          <cell r="CB210">
            <v>26</v>
          </cell>
          <cell r="CC210">
            <v>25.7</v>
          </cell>
          <cell r="CD210">
            <v>25.7</v>
          </cell>
          <cell r="CE210">
            <v>23.5</v>
          </cell>
          <cell r="CF210">
            <v>23.5</v>
          </cell>
        </row>
        <row r="211">
          <cell r="C211" t="str">
            <v>Natal</v>
          </cell>
          <cell r="D211">
            <v>7.7</v>
          </cell>
          <cell r="E211">
            <v>23</v>
          </cell>
          <cell r="F211">
            <v>0.7</v>
          </cell>
          <cell r="G211">
            <v>0</v>
          </cell>
          <cell r="H211">
            <v>1</v>
          </cell>
          <cell r="I211">
            <v>1</v>
          </cell>
          <cell r="J211">
            <v>1</v>
          </cell>
          <cell r="K211">
            <v>1</v>
          </cell>
          <cell r="L211">
            <v>1</v>
          </cell>
          <cell r="M211">
            <v>0.7</v>
          </cell>
          <cell r="N211">
            <v>0.3</v>
          </cell>
          <cell r="O211">
            <v>1</v>
          </cell>
          <cell r="P211">
            <v>1</v>
          </cell>
          <cell r="Q211">
            <v>1</v>
          </cell>
          <cell r="R211">
            <v>1</v>
          </cell>
          <cell r="S211">
            <v>1</v>
          </cell>
          <cell r="T211">
            <v>0</v>
          </cell>
          <cell r="U211">
            <v>0.3</v>
          </cell>
          <cell r="V211">
            <v>1</v>
          </cell>
          <cell r="W211">
            <v>1</v>
          </cell>
          <cell r="X211">
            <v>1</v>
          </cell>
          <cell r="Y211">
            <v>1</v>
          </cell>
          <cell r="Z211">
            <v>0</v>
          </cell>
          <cell r="AA211">
            <v>0.7</v>
          </cell>
          <cell r="AB211">
            <v>0.3</v>
          </cell>
          <cell r="AC211">
            <v>1</v>
          </cell>
          <cell r="AD211">
            <v>1</v>
          </cell>
          <cell r="AE211">
            <v>1</v>
          </cell>
          <cell r="AF211">
            <v>1</v>
          </cell>
          <cell r="AG211">
            <v>1</v>
          </cell>
          <cell r="AH211">
            <v>0.7</v>
          </cell>
          <cell r="AI211">
            <v>0.3</v>
          </cell>
          <cell r="AJ211">
            <v>0</v>
          </cell>
          <cell r="AK211">
            <v>25.3</v>
          </cell>
          <cell r="AL211">
            <v>24</v>
          </cell>
          <cell r="AM211">
            <v>25</v>
          </cell>
          <cell r="AN211">
            <v>23.7</v>
          </cell>
          <cell r="AO211">
            <v>26</v>
          </cell>
          <cell r="AP211">
            <v>25</v>
          </cell>
          <cell r="AQ211">
            <v>26</v>
          </cell>
          <cell r="AR211">
            <v>27</v>
          </cell>
          <cell r="AS211">
            <v>25</v>
          </cell>
          <cell r="AT211">
            <v>25</v>
          </cell>
          <cell r="AU211">
            <v>23.7</v>
          </cell>
          <cell r="AV211">
            <v>23</v>
          </cell>
          <cell r="AW211">
            <v>24.6</v>
          </cell>
          <cell r="AX211">
            <v>22.7</v>
          </cell>
          <cell r="AY211">
            <v>26.7</v>
          </cell>
          <cell r="AZ211">
            <v>23</v>
          </cell>
          <cell r="BA211">
            <v>26</v>
          </cell>
          <cell r="BB211">
            <v>24.4</v>
          </cell>
          <cell r="BC211">
            <v>26.3</v>
          </cell>
          <cell r="BD211">
            <v>27</v>
          </cell>
          <cell r="BE211">
            <v>24</v>
          </cell>
          <cell r="BF211">
            <v>26</v>
          </cell>
          <cell r="BG211">
            <v>22.4</v>
          </cell>
          <cell r="BH211">
            <v>22</v>
          </cell>
          <cell r="BI211">
            <v>25.7</v>
          </cell>
          <cell r="BJ211">
            <v>21.5</v>
          </cell>
          <cell r="BK211">
            <v>24.7</v>
          </cell>
          <cell r="BL211">
            <v>25.7</v>
          </cell>
          <cell r="BM211">
            <v>24.7</v>
          </cell>
          <cell r="BN211">
            <v>25</v>
          </cell>
          <cell r="BO211">
            <v>27</v>
          </cell>
          <cell r="BP211">
            <v>26.7</v>
          </cell>
          <cell r="BQ211">
            <v>24.6</v>
          </cell>
          <cell r="BR211">
            <v>25</v>
          </cell>
          <cell r="BS211">
            <v>23</v>
          </cell>
          <cell r="BT211">
            <v>22.7</v>
          </cell>
          <cell r="BU211">
            <v>25</v>
          </cell>
          <cell r="BV211">
            <v>24</v>
          </cell>
          <cell r="BW211">
            <v>23</v>
          </cell>
          <cell r="BX211">
            <v>23.7</v>
          </cell>
          <cell r="BY211">
            <v>25.7</v>
          </cell>
          <cell r="BZ211">
            <v>18.8</v>
          </cell>
          <cell r="CA211">
            <v>25.7</v>
          </cell>
          <cell r="CB211">
            <v>26</v>
          </cell>
          <cell r="CC211">
            <v>25.7</v>
          </cell>
          <cell r="CD211">
            <v>25.7</v>
          </cell>
          <cell r="CE211">
            <v>23</v>
          </cell>
          <cell r="CF211">
            <v>24</v>
          </cell>
        </row>
        <row r="212">
          <cell r="C212" t="str">
            <v>Parnamirim</v>
          </cell>
          <cell r="D212">
            <v>7.7</v>
          </cell>
          <cell r="E212">
            <v>24</v>
          </cell>
          <cell r="F212">
            <v>0.7</v>
          </cell>
          <cell r="G212">
            <v>0</v>
          </cell>
          <cell r="H212">
            <v>1</v>
          </cell>
          <cell r="I212">
            <v>1</v>
          </cell>
          <cell r="J212">
            <v>1</v>
          </cell>
          <cell r="K212">
            <v>1</v>
          </cell>
          <cell r="L212">
            <v>1</v>
          </cell>
          <cell r="M212">
            <v>0.7</v>
          </cell>
          <cell r="N212">
            <v>0.3</v>
          </cell>
          <cell r="O212">
            <v>1</v>
          </cell>
          <cell r="P212">
            <v>1</v>
          </cell>
          <cell r="Q212">
            <v>1</v>
          </cell>
          <cell r="R212">
            <v>1</v>
          </cell>
          <cell r="S212">
            <v>1</v>
          </cell>
          <cell r="T212">
            <v>0</v>
          </cell>
          <cell r="U212">
            <v>0.3</v>
          </cell>
          <cell r="V212">
            <v>1</v>
          </cell>
          <cell r="W212">
            <v>1</v>
          </cell>
          <cell r="X212">
            <v>1</v>
          </cell>
          <cell r="Y212">
            <v>1</v>
          </cell>
          <cell r="Z212">
            <v>1</v>
          </cell>
          <cell r="AA212">
            <v>0.7</v>
          </cell>
          <cell r="AB212">
            <v>0.3</v>
          </cell>
          <cell r="AC212">
            <v>1</v>
          </cell>
          <cell r="AD212">
            <v>1</v>
          </cell>
          <cell r="AE212">
            <v>1</v>
          </cell>
          <cell r="AF212">
            <v>1</v>
          </cell>
          <cell r="AG212">
            <v>1</v>
          </cell>
          <cell r="AH212">
            <v>0.7</v>
          </cell>
          <cell r="AI212">
            <v>0.3</v>
          </cell>
          <cell r="AJ212">
            <v>0</v>
          </cell>
          <cell r="AK212">
            <v>25.3</v>
          </cell>
          <cell r="AL212">
            <v>24</v>
          </cell>
          <cell r="AM212">
            <v>25</v>
          </cell>
          <cell r="AN212">
            <v>23.7</v>
          </cell>
          <cell r="AO212">
            <v>24.7</v>
          </cell>
          <cell r="AP212">
            <v>25</v>
          </cell>
          <cell r="AQ212">
            <v>25.7</v>
          </cell>
          <cell r="AR212">
            <v>27</v>
          </cell>
          <cell r="AS212">
            <v>23.7</v>
          </cell>
          <cell r="AT212">
            <v>25</v>
          </cell>
          <cell r="AU212">
            <v>23.7</v>
          </cell>
          <cell r="AV212">
            <v>25</v>
          </cell>
          <cell r="AW212">
            <v>23.800000000000004</v>
          </cell>
          <cell r="AX212">
            <v>22.7</v>
          </cell>
          <cell r="AY212">
            <v>26.7</v>
          </cell>
          <cell r="AZ212">
            <v>23</v>
          </cell>
          <cell r="BA212">
            <v>24.7</v>
          </cell>
          <cell r="BB212">
            <v>24.4</v>
          </cell>
          <cell r="BC212">
            <v>26.3</v>
          </cell>
          <cell r="BD212">
            <v>27</v>
          </cell>
          <cell r="BE212">
            <v>22.7</v>
          </cell>
          <cell r="BF212">
            <v>26</v>
          </cell>
          <cell r="BG212">
            <v>22.4</v>
          </cell>
          <cell r="BH212">
            <v>23</v>
          </cell>
          <cell r="BI212">
            <v>26</v>
          </cell>
          <cell r="BJ212">
            <v>21.5</v>
          </cell>
          <cell r="BK212">
            <v>24.7</v>
          </cell>
          <cell r="BL212">
            <v>25.7</v>
          </cell>
          <cell r="BM212">
            <v>24.7</v>
          </cell>
          <cell r="BN212">
            <v>25</v>
          </cell>
          <cell r="BO212">
            <v>27</v>
          </cell>
          <cell r="BP212">
            <v>26.7</v>
          </cell>
          <cell r="BQ212">
            <v>24.6</v>
          </cell>
          <cell r="BR212">
            <v>25</v>
          </cell>
          <cell r="BS212">
            <v>23</v>
          </cell>
          <cell r="BT212">
            <v>21.4</v>
          </cell>
          <cell r="BU212">
            <v>26</v>
          </cell>
          <cell r="BV212">
            <v>24</v>
          </cell>
          <cell r="BW212">
            <v>23</v>
          </cell>
          <cell r="BX212">
            <v>23.7</v>
          </cell>
          <cell r="BY212">
            <v>25.7</v>
          </cell>
          <cell r="BZ212">
            <v>21.8</v>
          </cell>
          <cell r="CA212">
            <v>25.7</v>
          </cell>
          <cell r="CB212">
            <v>26</v>
          </cell>
          <cell r="CC212">
            <v>25.7</v>
          </cell>
          <cell r="CD212">
            <v>25.7</v>
          </cell>
          <cell r="CE212">
            <v>24</v>
          </cell>
          <cell r="CF212">
            <v>23</v>
          </cell>
        </row>
        <row r="213">
          <cell r="C213" t="str">
            <v>SubCluster João Pessoa</v>
          </cell>
          <cell r="D213">
            <v>7.7</v>
          </cell>
          <cell r="E213">
            <v>24</v>
          </cell>
          <cell r="F213">
            <v>0.7</v>
          </cell>
          <cell r="G213">
            <v>0</v>
          </cell>
          <cell r="H213">
            <v>1</v>
          </cell>
          <cell r="I213">
            <v>1</v>
          </cell>
          <cell r="J213">
            <v>1</v>
          </cell>
          <cell r="K213">
            <v>1</v>
          </cell>
          <cell r="L213">
            <v>1</v>
          </cell>
          <cell r="M213">
            <v>0.7</v>
          </cell>
          <cell r="N213">
            <v>0.3</v>
          </cell>
          <cell r="O213">
            <v>1</v>
          </cell>
          <cell r="P213">
            <v>1</v>
          </cell>
          <cell r="Q213">
            <v>1</v>
          </cell>
          <cell r="R213">
            <v>1</v>
          </cell>
          <cell r="S213">
            <v>1</v>
          </cell>
          <cell r="T213">
            <v>0</v>
          </cell>
          <cell r="U213">
            <v>0.3</v>
          </cell>
          <cell r="V213">
            <v>1</v>
          </cell>
          <cell r="W213">
            <v>1</v>
          </cell>
          <cell r="X213">
            <v>1</v>
          </cell>
          <cell r="Y213">
            <v>1</v>
          </cell>
          <cell r="Z213">
            <v>1</v>
          </cell>
          <cell r="AA213">
            <v>0.7</v>
          </cell>
          <cell r="AB213">
            <v>0.3</v>
          </cell>
          <cell r="AC213">
            <v>1</v>
          </cell>
          <cell r="AD213">
            <v>1</v>
          </cell>
          <cell r="AE213">
            <v>1</v>
          </cell>
          <cell r="AF213">
            <v>1</v>
          </cell>
          <cell r="AG213">
            <v>1</v>
          </cell>
          <cell r="AH213">
            <v>0.7</v>
          </cell>
          <cell r="AI213">
            <v>0.3</v>
          </cell>
          <cell r="AJ213">
            <v>0</v>
          </cell>
          <cell r="AK213">
            <v>25.3</v>
          </cell>
          <cell r="AL213">
            <v>22.7</v>
          </cell>
          <cell r="AM213">
            <v>25</v>
          </cell>
          <cell r="AN213">
            <v>23.7</v>
          </cell>
          <cell r="AO213">
            <v>26</v>
          </cell>
          <cell r="AP213">
            <v>25</v>
          </cell>
          <cell r="AQ213">
            <v>24.7</v>
          </cell>
          <cell r="AR213">
            <v>27</v>
          </cell>
          <cell r="AS213">
            <v>23.7</v>
          </cell>
          <cell r="AT213">
            <v>25</v>
          </cell>
          <cell r="AU213">
            <v>23.7</v>
          </cell>
          <cell r="AV213">
            <v>25</v>
          </cell>
          <cell r="AW213">
            <v>24.6</v>
          </cell>
          <cell r="AX213">
            <v>22.7</v>
          </cell>
          <cell r="AY213">
            <v>26.7</v>
          </cell>
          <cell r="AZ213">
            <v>23</v>
          </cell>
          <cell r="BA213">
            <v>26</v>
          </cell>
          <cell r="BB213">
            <v>24.4</v>
          </cell>
          <cell r="BC213">
            <v>25</v>
          </cell>
          <cell r="BD213">
            <v>27</v>
          </cell>
          <cell r="BE213">
            <v>22.7</v>
          </cell>
          <cell r="BF213">
            <v>26</v>
          </cell>
          <cell r="BG213">
            <v>22.4</v>
          </cell>
          <cell r="BH213">
            <v>23</v>
          </cell>
          <cell r="BI213">
            <v>26</v>
          </cell>
          <cell r="BJ213">
            <v>21.5</v>
          </cell>
          <cell r="BK213">
            <v>24.7</v>
          </cell>
          <cell r="BL213">
            <v>25.7</v>
          </cell>
          <cell r="BM213">
            <v>24.7</v>
          </cell>
          <cell r="BN213">
            <v>24</v>
          </cell>
          <cell r="BO213">
            <v>27</v>
          </cell>
          <cell r="BP213">
            <v>26.049999999999997</v>
          </cell>
          <cell r="BQ213">
            <v>24.6</v>
          </cell>
          <cell r="BR213">
            <v>26.3</v>
          </cell>
          <cell r="BS213">
            <v>24</v>
          </cell>
          <cell r="BT213">
            <v>22.049999999999997</v>
          </cell>
          <cell r="BU213">
            <v>26</v>
          </cell>
          <cell r="BV213">
            <v>24</v>
          </cell>
          <cell r="BW213">
            <v>23</v>
          </cell>
          <cell r="BX213">
            <v>23.7</v>
          </cell>
          <cell r="BY213">
            <v>25.7</v>
          </cell>
          <cell r="BZ213">
            <v>21.1</v>
          </cell>
          <cell r="CA213">
            <v>25.7</v>
          </cell>
          <cell r="CB213">
            <v>25</v>
          </cell>
          <cell r="CC213">
            <v>25.7</v>
          </cell>
          <cell r="CD213">
            <v>26.7</v>
          </cell>
          <cell r="CE213">
            <v>24</v>
          </cell>
          <cell r="CF213">
            <v>23</v>
          </cell>
        </row>
        <row r="214">
          <cell r="C214" t="str">
            <v>João Pessoa</v>
          </cell>
          <cell r="D214">
            <v>7.7</v>
          </cell>
          <cell r="E214">
            <v>24</v>
          </cell>
          <cell r="F214">
            <v>0.7</v>
          </cell>
          <cell r="G214">
            <v>0</v>
          </cell>
          <cell r="H214">
            <v>1</v>
          </cell>
          <cell r="I214">
            <v>1</v>
          </cell>
          <cell r="J214">
            <v>1</v>
          </cell>
          <cell r="K214">
            <v>1</v>
          </cell>
          <cell r="L214">
            <v>1</v>
          </cell>
          <cell r="M214">
            <v>0.7</v>
          </cell>
          <cell r="N214">
            <v>0.3</v>
          </cell>
          <cell r="O214">
            <v>1</v>
          </cell>
          <cell r="P214">
            <v>1</v>
          </cell>
          <cell r="Q214">
            <v>1</v>
          </cell>
          <cell r="R214">
            <v>1</v>
          </cell>
          <cell r="S214">
            <v>1</v>
          </cell>
          <cell r="T214">
            <v>0</v>
          </cell>
          <cell r="U214">
            <v>0.3</v>
          </cell>
          <cell r="V214">
            <v>1</v>
          </cell>
          <cell r="W214">
            <v>1</v>
          </cell>
          <cell r="X214">
            <v>1</v>
          </cell>
          <cell r="Y214">
            <v>1</v>
          </cell>
          <cell r="Z214">
            <v>1</v>
          </cell>
          <cell r="AA214">
            <v>0.7</v>
          </cell>
          <cell r="AB214">
            <v>0.3</v>
          </cell>
          <cell r="AC214">
            <v>1</v>
          </cell>
          <cell r="AD214">
            <v>1</v>
          </cell>
          <cell r="AE214">
            <v>1</v>
          </cell>
          <cell r="AF214">
            <v>1</v>
          </cell>
          <cell r="AG214">
            <v>1</v>
          </cell>
          <cell r="AH214">
            <v>0.7</v>
          </cell>
          <cell r="AI214">
            <v>0.3</v>
          </cell>
          <cell r="AJ214">
            <v>0</v>
          </cell>
          <cell r="AK214">
            <v>25.3</v>
          </cell>
          <cell r="AL214">
            <v>24</v>
          </cell>
          <cell r="AM214">
            <v>24</v>
          </cell>
          <cell r="AN214">
            <v>23.7</v>
          </cell>
          <cell r="AO214">
            <v>26</v>
          </cell>
          <cell r="AP214">
            <v>25</v>
          </cell>
          <cell r="AQ214">
            <v>26</v>
          </cell>
          <cell r="AR214">
            <v>24.7</v>
          </cell>
          <cell r="AS214">
            <v>25</v>
          </cell>
          <cell r="AT214">
            <v>25</v>
          </cell>
          <cell r="AU214">
            <v>23.7</v>
          </cell>
          <cell r="AV214">
            <v>25</v>
          </cell>
          <cell r="AW214">
            <v>24.6</v>
          </cell>
          <cell r="AX214">
            <v>22.7</v>
          </cell>
          <cell r="AY214">
            <v>25.7</v>
          </cell>
          <cell r="AZ214">
            <v>23</v>
          </cell>
          <cell r="BA214">
            <v>26</v>
          </cell>
          <cell r="BB214">
            <v>24.4</v>
          </cell>
          <cell r="BC214">
            <v>26.3</v>
          </cell>
          <cell r="BD214">
            <v>26.3</v>
          </cell>
          <cell r="BE214">
            <v>24</v>
          </cell>
          <cell r="BF214">
            <v>26</v>
          </cell>
          <cell r="BG214">
            <v>22.4</v>
          </cell>
          <cell r="BH214">
            <v>23</v>
          </cell>
          <cell r="BI214">
            <v>26</v>
          </cell>
          <cell r="BJ214">
            <v>21.5</v>
          </cell>
          <cell r="BK214">
            <v>24.7</v>
          </cell>
          <cell r="BL214">
            <v>25.7</v>
          </cell>
          <cell r="BM214">
            <v>24.7</v>
          </cell>
          <cell r="BN214">
            <v>25</v>
          </cell>
          <cell r="BO214">
            <v>27</v>
          </cell>
          <cell r="BP214">
            <v>25.7</v>
          </cell>
          <cell r="BQ214">
            <v>24.6</v>
          </cell>
          <cell r="BR214">
            <v>26.3</v>
          </cell>
          <cell r="BS214">
            <v>24</v>
          </cell>
          <cell r="BT214">
            <v>22.7</v>
          </cell>
          <cell r="BU214">
            <v>26</v>
          </cell>
          <cell r="BV214">
            <v>24</v>
          </cell>
          <cell r="BW214">
            <v>23</v>
          </cell>
          <cell r="BX214">
            <v>23.7</v>
          </cell>
          <cell r="BY214">
            <v>25.7</v>
          </cell>
          <cell r="BZ214">
            <v>21.1</v>
          </cell>
          <cell r="CA214">
            <v>25.7</v>
          </cell>
          <cell r="CB214">
            <v>25</v>
          </cell>
          <cell r="CC214">
            <v>25.7</v>
          </cell>
          <cell r="CD214">
            <v>26.7</v>
          </cell>
          <cell r="CE214">
            <v>24</v>
          </cell>
          <cell r="CF214">
            <v>23</v>
          </cell>
        </row>
        <row r="215">
          <cell r="C215" t="str">
            <v>Cabedelo</v>
          </cell>
          <cell r="D215">
            <v>7.7</v>
          </cell>
          <cell r="E215">
            <v>24</v>
          </cell>
          <cell r="F215">
            <v>0.7</v>
          </cell>
          <cell r="G215">
            <v>0</v>
          </cell>
          <cell r="H215">
            <v>1</v>
          </cell>
          <cell r="I215">
            <v>1</v>
          </cell>
          <cell r="J215">
            <v>1</v>
          </cell>
          <cell r="K215">
            <v>1</v>
          </cell>
          <cell r="L215">
            <v>1</v>
          </cell>
          <cell r="M215">
            <v>0.7</v>
          </cell>
          <cell r="N215">
            <v>0.3</v>
          </cell>
          <cell r="O215">
            <v>1</v>
          </cell>
          <cell r="P215">
            <v>1</v>
          </cell>
          <cell r="Q215">
            <v>1</v>
          </cell>
          <cell r="R215">
            <v>1</v>
          </cell>
          <cell r="S215">
            <v>1</v>
          </cell>
          <cell r="T215">
            <v>0</v>
          </cell>
          <cell r="U215">
            <v>0.3</v>
          </cell>
          <cell r="V215">
            <v>1</v>
          </cell>
          <cell r="W215">
            <v>1</v>
          </cell>
          <cell r="X215">
            <v>1</v>
          </cell>
          <cell r="Y215">
            <v>1</v>
          </cell>
          <cell r="Z215">
            <v>1</v>
          </cell>
          <cell r="AA215">
            <v>0.7</v>
          </cell>
          <cell r="AB215">
            <v>0.3</v>
          </cell>
          <cell r="AC215">
            <v>1</v>
          </cell>
          <cell r="AD215">
            <v>1</v>
          </cell>
          <cell r="AE215">
            <v>1</v>
          </cell>
          <cell r="AF215">
            <v>1</v>
          </cell>
          <cell r="AG215">
            <v>1</v>
          </cell>
          <cell r="AH215">
            <v>0.7</v>
          </cell>
          <cell r="AI215">
            <v>0.3</v>
          </cell>
          <cell r="AJ215">
            <v>0</v>
          </cell>
          <cell r="AK215">
            <v>25.3</v>
          </cell>
          <cell r="AL215">
            <v>24</v>
          </cell>
          <cell r="AM215">
            <v>25</v>
          </cell>
          <cell r="AN215">
            <v>23.7</v>
          </cell>
          <cell r="AO215">
            <v>26</v>
          </cell>
          <cell r="AP215">
            <v>25</v>
          </cell>
          <cell r="AQ215">
            <v>26</v>
          </cell>
          <cell r="AR215">
            <v>25.7</v>
          </cell>
          <cell r="AS215">
            <v>24</v>
          </cell>
          <cell r="AT215">
            <v>25</v>
          </cell>
          <cell r="AU215">
            <v>23.7</v>
          </cell>
          <cell r="AV215">
            <v>25</v>
          </cell>
          <cell r="AW215">
            <v>24.6</v>
          </cell>
          <cell r="AX215">
            <v>22.7</v>
          </cell>
          <cell r="AY215">
            <v>26.7</v>
          </cell>
          <cell r="AZ215">
            <v>23</v>
          </cell>
          <cell r="BA215">
            <v>26</v>
          </cell>
          <cell r="BB215">
            <v>24.4</v>
          </cell>
          <cell r="BC215">
            <v>26.3</v>
          </cell>
          <cell r="BD215">
            <v>26.3</v>
          </cell>
          <cell r="BE215">
            <v>23.7</v>
          </cell>
          <cell r="BF215">
            <v>26</v>
          </cell>
          <cell r="BG215">
            <v>22.4</v>
          </cell>
          <cell r="BH215">
            <v>23</v>
          </cell>
          <cell r="BI215">
            <v>26</v>
          </cell>
          <cell r="BJ215">
            <v>21.5</v>
          </cell>
          <cell r="BK215">
            <v>24.7</v>
          </cell>
          <cell r="BL215">
            <v>25.7</v>
          </cell>
          <cell r="BM215">
            <v>24.7</v>
          </cell>
          <cell r="BN215">
            <v>23</v>
          </cell>
          <cell r="BO215">
            <v>27</v>
          </cell>
          <cell r="BP215">
            <v>26.4</v>
          </cell>
          <cell r="BQ215">
            <v>24.6</v>
          </cell>
          <cell r="BR215">
            <v>26.3</v>
          </cell>
          <cell r="BS215">
            <v>24</v>
          </cell>
          <cell r="BT215">
            <v>21.4</v>
          </cell>
          <cell r="BU215">
            <v>0</v>
          </cell>
          <cell r="BV215">
            <v>0</v>
          </cell>
          <cell r="BW215">
            <v>0</v>
          </cell>
          <cell r="BX215">
            <v>0</v>
          </cell>
          <cell r="BY215">
            <v>0</v>
          </cell>
          <cell r="BZ215">
            <v>0</v>
          </cell>
          <cell r="CA215">
            <v>0</v>
          </cell>
          <cell r="CB215">
            <v>0</v>
          </cell>
          <cell r="CC215">
            <v>0</v>
          </cell>
          <cell r="CD215">
            <v>0</v>
          </cell>
          <cell r="CE215">
            <v>0</v>
          </cell>
          <cell r="CF215">
            <v>0</v>
          </cell>
        </row>
        <row r="216">
          <cell r="C216" t="str">
            <v>Maceió</v>
          </cell>
          <cell r="D216">
            <v>7.7</v>
          </cell>
          <cell r="E216">
            <v>23</v>
          </cell>
          <cell r="F216">
            <v>0.7</v>
          </cell>
          <cell r="G216">
            <v>0</v>
          </cell>
          <cell r="H216">
            <v>1</v>
          </cell>
          <cell r="I216">
            <v>1</v>
          </cell>
          <cell r="J216">
            <v>1</v>
          </cell>
          <cell r="K216">
            <v>1</v>
          </cell>
          <cell r="L216">
            <v>1</v>
          </cell>
          <cell r="M216">
            <v>0.7</v>
          </cell>
          <cell r="N216">
            <v>0.3</v>
          </cell>
          <cell r="O216">
            <v>1</v>
          </cell>
          <cell r="P216">
            <v>1</v>
          </cell>
          <cell r="Q216">
            <v>1</v>
          </cell>
          <cell r="R216">
            <v>1</v>
          </cell>
          <cell r="S216">
            <v>1</v>
          </cell>
          <cell r="T216">
            <v>0</v>
          </cell>
          <cell r="U216">
            <v>0.3</v>
          </cell>
          <cell r="V216">
            <v>1</v>
          </cell>
          <cell r="W216">
            <v>1</v>
          </cell>
          <cell r="X216">
            <v>1</v>
          </cell>
          <cell r="Y216">
            <v>0</v>
          </cell>
          <cell r="Z216">
            <v>1</v>
          </cell>
          <cell r="AA216">
            <v>0.7</v>
          </cell>
          <cell r="AB216">
            <v>0.3</v>
          </cell>
          <cell r="AC216">
            <v>1</v>
          </cell>
          <cell r="AD216">
            <v>1</v>
          </cell>
          <cell r="AE216">
            <v>1</v>
          </cell>
          <cell r="AF216">
            <v>1</v>
          </cell>
          <cell r="AG216">
            <v>1</v>
          </cell>
          <cell r="AH216">
            <v>0.7</v>
          </cell>
          <cell r="AI216">
            <v>0.3</v>
          </cell>
          <cell r="AJ216">
            <v>0</v>
          </cell>
          <cell r="AK216">
            <v>25.3</v>
          </cell>
          <cell r="AL216">
            <v>24</v>
          </cell>
          <cell r="AM216">
            <v>25</v>
          </cell>
          <cell r="AN216">
            <v>23.7</v>
          </cell>
          <cell r="AO216">
            <v>26</v>
          </cell>
          <cell r="AP216">
            <v>25</v>
          </cell>
          <cell r="AQ216">
            <v>26</v>
          </cell>
          <cell r="AR216">
            <v>25.7</v>
          </cell>
          <cell r="AS216">
            <v>24</v>
          </cell>
          <cell r="AT216">
            <v>25</v>
          </cell>
          <cell r="AU216">
            <v>23.7</v>
          </cell>
          <cell r="AV216">
            <v>25</v>
          </cell>
          <cell r="AW216">
            <v>24.6</v>
          </cell>
          <cell r="AX216">
            <v>22.7</v>
          </cell>
          <cell r="AY216">
            <v>26.7</v>
          </cell>
          <cell r="AZ216">
            <v>23</v>
          </cell>
          <cell r="BA216">
            <v>26</v>
          </cell>
          <cell r="BB216">
            <v>24.4</v>
          </cell>
          <cell r="BC216">
            <v>26.3</v>
          </cell>
          <cell r="BD216">
            <v>26.3</v>
          </cell>
          <cell r="BE216">
            <v>23.7</v>
          </cell>
          <cell r="BF216">
            <v>26</v>
          </cell>
          <cell r="BG216">
            <v>22.4</v>
          </cell>
          <cell r="BH216">
            <v>23</v>
          </cell>
          <cell r="BI216">
            <v>26</v>
          </cell>
          <cell r="BJ216">
            <v>21.5</v>
          </cell>
          <cell r="BK216">
            <v>24.7</v>
          </cell>
          <cell r="BL216">
            <v>25.7</v>
          </cell>
          <cell r="BM216">
            <v>24.7</v>
          </cell>
          <cell r="BN216">
            <v>25</v>
          </cell>
          <cell r="BO216">
            <v>27</v>
          </cell>
          <cell r="BP216">
            <v>26.7</v>
          </cell>
          <cell r="BQ216">
            <v>23.6</v>
          </cell>
          <cell r="BR216">
            <v>26.3</v>
          </cell>
          <cell r="BS216">
            <v>23</v>
          </cell>
          <cell r="BT216">
            <v>22.7</v>
          </cell>
          <cell r="BU216">
            <v>26</v>
          </cell>
          <cell r="BV216">
            <v>24</v>
          </cell>
          <cell r="BW216">
            <v>23</v>
          </cell>
          <cell r="BX216">
            <v>23.7</v>
          </cell>
          <cell r="BY216">
            <v>25.7</v>
          </cell>
          <cell r="BZ216">
            <v>20.8</v>
          </cell>
          <cell r="CA216">
            <v>25.7</v>
          </cell>
          <cell r="CB216">
            <v>26</v>
          </cell>
          <cell r="CC216">
            <v>24.7</v>
          </cell>
          <cell r="CD216">
            <v>26.7</v>
          </cell>
          <cell r="CE216">
            <v>23</v>
          </cell>
          <cell r="CF216">
            <v>23</v>
          </cell>
        </row>
        <row r="217">
          <cell r="C217" t="str">
            <v>Caruaru</v>
          </cell>
          <cell r="D217">
            <v>7.7</v>
          </cell>
          <cell r="E217">
            <v>23</v>
          </cell>
          <cell r="F217">
            <v>0.7</v>
          </cell>
          <cell r="G217">
            <v>0</v>
          </cell>
          <cell r="H217">
            <v>1</v>
          </cell>
          <cell r="I217">
            <v>1</v>
          </cell>
          <cell r="J217">
            <v>1</v>
          </cell>
          <cell r="K217">
            <v>1</v>
          </cell>
          <cell r="L217">
            <v>1</v>
          </cell>
          <cell r="M217">
            <v>0.7</v>
          </cell>
          <cell r="N217">
            <v>0.3</v>
          </cell>
          <cell r="O217">
            <v>1</v>
          </cell>
          <cell r="P217">
            <v>1</v>
          </cell>
          <cell r="Q217">
            <v>1</v>
          </cell>
          <cell r="R217">
            <v>1</v>
          </cell>
          <cell r="S217">
            <v>1</v>
          </cell>
          <cell r="T217">
            <v>0</v>
          </cell>
          <cell r="U217">
            <v>0.3</v>
          </cell>
          <cell r="V217">
            <v>1</v>
          </cell>
          <cell r="W217">
            <v>1</v>
          </cell>
          <cell r="X217">
            <v>1</v>
          </cell>
          <cell r="Y217">
            <v>0</v>
          </cell>
          <cell r="Z217">
            <v>1</v>
          </cell>
          <cell r="AA217">
            <v>0.7</v>
          </cell>
          <cell r="AB217">
            <v>0.3</v>
          </cell>
          <cell r="AC217">
            <v>1</v>
          </cell>
          <cell r="AD217">
            <v>1</v>
          </cell>
          <cell r="AE217">
            <v>1</v>
          </cell>
          <cell r="AF217">
            <v>1</v>
          </cell>
          <cell r="AG217">
            <v>1</v>
          </cell>
          <cell r="AH217">
            <v>0.7</v>
          </cell>
          <cell r="AI217">
            <v>0.3</v>
          </cell>
          <cell r="AJ217">
            <v>0</v>
          </cell>
          <cell r="AK217">
            <v>25.3</v>
          </cell>
          <cell r="AL217">
            <v>24</v>
          </cell>
          <cell r="AM217">
            <v>25</v>
          </cell>
          <cell r="AN217">
            <v>23.7</v>
          </cell>
          <cell r="AO217">
            <v>26</v>
          </cell>
          <cell r="AP217">
            <v>25</v>
          </cell>
          <cell r="AQ217">
            <v>26</v>
          </cell>
          <cell r="AR217">
            <v>25.7</v>
          </cell>
          <cell r="AS217">
            <v>24</v>
          </cell>
          <cell r="AT217">
            <v>25</v>
          </cell>
          <cell r="AU217">
            <v>23.7</v>
          </cell>
          <cell r="AV217">
            <v>25</v>
          </cell>
          <cell r="AW217">
            <v>24.6</v>
          </cell>
          <cell r="AX217">
            <v>22.7</v>
          </cell>
          <cell r="AY217">
            <v>26.7</v>
          </cell>
          <cell r="AZ217">
            <v>23</v>
          </cell>
          <cell r="BA217">
            <v>26</v>
          </cell>
          <cell r="BB217">
            <v>24.4</v>
          </cell>
          <cell r="BC217">
            <v>26.3</v>
          </cell>
          <cell r="BD217">
            <v>26.3</v>
          </cell>
          <cell r="BE217">
            <v>23.7</v>
          </cell>
          <cell r="BF217">
            <v>26</v>
          </cell>
          <cell r="BG217">
            <v>22.4</v>
          </cell>
          <cell r="BH217">
            <v>23</v>
          </cell>
          <cell r="BI217">
            <v>26</v>
          </cell>
          <cell r="BJ217">
            <v>21.5</v>
          </cell>
          <cell r="BK217">
            <v>24.7</v>
          </cell>
          <cell r="BL217">
            <v>25.7</v>
          </cell>
          <cell r="BM217">
            <v>23.7</v>
          </cell>
          <cell r="BN217">
            <v>24.3</v>
          </cell>
          <cell r="BO217">
            <v>27</v>
          </cell>
          <cell r="BP217">
            <v>26.4</v>
          </cell>
          <cell r="BQ217">
            <v>24.3</v>
          </cell>
          <cell r="BR217">
            <v>26.3</v>
          </cell>
          <cell r="BS217">
            <v>24</v>
          </cell>
          <cell r="BT217">
            <v>22.7</v>
          </cell>
          <cell r="BU217">
            <v>0</v>
          </cell>
          <cell r="BV217">
            <v>0</v>
          </cell>
          <cell r="BW217">
            <v>0</v>
          </cell>
          <cell r="BX217">
            <v>0</v>
          </cell>
          <cell r="BY217">
            <v>0</v>
          </cell>
          <cell r="BZ217">
            <v>0</v>
          </cell>
          <cell r="CA217">
            <v>0</v>
          </cell>
          <cell r="CB217">
            <v>0</v>
          </cell>
          <cell r="CC217">
            <v>0</v>
          </cell>
          <cell r="CD217">
            <v>0</v>
          </cell>
          <cell r="CE217">
            <v>0</v>
          </cell>
          <cell r="CF217">
            <v>0</v>
          </cell>
        </row>
        <row r="218">
          <cell r="C218" t="str">
            <v>Campina Grande</v>
          </cell>
          <cell r="D218">
            <v>7.7</v>
          </cell>
          <cell r="E218">
            <v>23</v>
          </cell>
          <cell r="F218">
            <v>0.7</v>
          </cell>
          <cell r="G218">
            <v>0</v>
          </cell>
          <cell r="H218">
            <v>1</v>
          </cell>
          <cell r="I218">
            <v>1</v>
          </cell>
          <cell r="J218">
            <v>1</v>
          </cell>
          <cell r="K218">
            <v>1</v>
          </cell>
          <cell r="L218">
            <v>1</v>
          </cell>
          <cell r="M218">
            <v>0.7</v>
          </cell>
          <cell r="N218">
            <v>0.3</v>
          </cell>
          <cell r="O218">
            <v>1</v>
          </cell>
          <cell r="P218">
            <v>1</v>
          </cell>
          <cell r="Q218">
            <v>1</v>
          </cell>
          <cell r="R218">
            <v>1</v>
          </cell>
          <cell r="S218">
            <v>1</v>
          </cell>
          <cell r="T218">
            <v>0</v>
          </cell>
          <cell r="U218">
            <v>0.3</v>
          </cell>
          <cell r="V218">
            <v>1</v>
          </cell>
          <cell r="W218">
            <v>1</v>
          </cell>
          <cell r="X218">
            <v>1</v>
          </cell>
          <cell r="Y218">
            <v>0</v>
          </cell>
          <cell r="Z218">
            <v>1</v>
          </cell>
          <cell r="AA218">
            <v>0.7</v>
          </cell>
          <cell r="AB218">
            <v>0.3</v>
          </cell>
          <cell r="AC218">
            <v>1</v>
          </cell>
          <cell r="AD218">
            <v>1</v>
          </cell>
          <cell r="AE218">
            <v>1</v>
          </cell>
          <cell r="AF218">
            <v>1</v>
          </cell>
          <cell r="AG218">
            <v>1</v>
          </cell>
          <cell r="AH218">
            <v>0.7</v>
          </cell>
          <cell r="AI218">
            <v>0.3</v>
          </cell>
          <cell r="AJ218">
            <v>0</v>
          </cell>
          <cell r="AK218">
            <v>25.3</v>
          </cell>
          <cell r="AL218">
            <v>24</v>
          </cell>
          <cell r="AM218">
            <v>25</v>
          </cell>
          <cell r="AN218">
            <v>23.7</v>
          </cell>
          <cell r="AO218">
            <v>26</v>
          </cell>
          <cell r="AP218">
            <v>25</v>
          </cell>
          <cell r="AQ218">
            <v>26</v>
          </cell>
          <cell r="AR218">
            <v>25.7</v>
          </cell>
          <cell r="AS218">
            <v>24</v>
          </cell>
          <cell r="AT218">
            <v>25</v>
          </cell>
          <cell r="AU218">
            <v>23.7</v>
          </cell>
          <cell r="AV218">
            <v>25</v>
          </cell>
          <cell r="AW218">
            <v>24.6</v>
          </cell>
          <cell r="AX218">
            <v>22.7</v>
          </cell>
          <cell r="AY218">
            <v>26.7</v>
          </cell>
          <cell r="AZ218">
            <v>23</v>
          </cell>
          <cell r="BA218">
            <v>26</v>
          </cell>
          <cell r="BB218">
            <v>24.4</v>
          </cell>
          <cell r="BC218">
            <v>26.3</v>
          </cell>
          <cell r="BD218">
            <v>26.3</v>
          </cell>
          <cell r="BE218">
            <v>23.7</v>
          </cell>
          <cell r="BF218">
            <v>26</v>
          </cell>
          <cell r="BG218">
            <v>22.4</v>
          </cell>
          <cell r="BH218">
            <v>23</v>
          </cell>
          <cell r="BI218">
            <v>26</v>
          </cell>
          <cell r="BJ218">
            <v>21.5</v>
          </cell>
          <cell r="BK218">
            <v>24.7</v>
          </cell>
          <cell r="BL218">
            <v>25.7</v>
          </cell>
          <cell r="BM218">
            <v>24.7</v>
          </cell>
          <cell r="BN218">
            <v>24</v>
          </cell>
          <cell r="BO218">
            <v>27</v>
          </cell>
          <cell r="BP218">
            <v>26.4</v>
          </cell>
          <cell r="BQ218">
            <v>24.6</v>
          </cell>
          <cell r="BR218">
            <v>25.3</v>
          </cell>
          <cell r="BS218">
            <v>24</v>
          </cell>
          <cell r="BT218">
            <v>22.4</v>
          </cell>
          <cell r="BU218">
            <v>0</v>
          </cell>
          <cell r="BV218">
            <v>0</v>
          </cell>
          <cell r="BW218">
            <v>0</v>
          </cell>
          <cell r="BX218">
            <v>0</v>
          </cell>
          <cell r="BY218">
            <v>0</v>
          </cell>
          <cell r="BZ218">
            <v>0</v>
          </cell>
          <cell r="CA218">
            <v>0</v>
          </cell>
          <cell r="CB218">
            <v>0</v>
          </cell>
          <cell r="CC218">
            <v>0</v>
          </cell>
          <cell r="CD218">
            <v>0</v>
          </cell>
          <cell r="CE218">
            <v>0</v>
          </cell>
          <cell r="CF218">
            <v>0</v>
          </cell>
        </row>
        <row r="219">
          <cell r="C219" t="str">
            <v>Cluster Fortaleza</v>
          </cell>
          <cell r="D219">
            <v>7.6999999999999993</v>
          </cell>
          <cell r="E219">
            <v>24</v>
          </cell>
          <cell r="F219">
            <v>0.69999999999999984</v>
          </cell>
          <cell r="G219">
            <v>0</v>
          </cell>
          <cell r="H219">
            <v>1</v>
          </cell>
          <cell r="I219">
            <v>1</v>
          </cell>
          <cell r="J219">
            <v>1</v>
          </cell>
          <cell r="K219">
            <v>1</v>
          </cell>
          <cell r="L219">
            <v>1</v>
          </cell>
          <cell r="M219">
            <v>0.69999999999999984</v>
          </cell>
          <cell r="N219">
            <v>0.3</v>
          </cell>
          <cell r="O219">
            <v>1</v>
          </cell>
          <cell r="P219">
            <v>1</v>
          </cell>
          <cell r="Q219">
            <v>1</v>
          </cell>
          <cell r="R219">
            <v>1</v>
          </cell>
          <cell r="S219">
            <v>1</v>
          </cell>
          <cell r="T219">
            <v>0</v>
          </cell>
          <cell r="U219">
            <v>0.3</v>
          </cell>
          <cell r="V219">
            <v>1</v>
          </cell>
          <cell r="W219">
            <v>1</v>
          </cell>
          <cell r="X219">
            <v>1</v>
          </cell>
          <cell r="Y219">
            <v>1</v>
          </cell>
          <cell r="Z219">
            <v>1</v>
          </cell>
          <cell r="AA219">
            <v>0.69999999999999984</v>
          </cell>
          <cell r="AB219">
            <v>0.3</v>
          </cell>
          <cell r="AC219">
            <v>1</v>
          </cell>
          <cell r="AD219">
            <v>1</v>
          </cell>
          <cell r="AE219">
            <v>1</v>
          </cell>
          <cell r="AF219">
            <v>1</v>
          </cell>
          <cell r="AG219">
            <v>1</v>
          </cell>
          <cell r="AH219">
            <v>0.69999999999999984</v>
          </cell>
          <cell r="AI219">
            <v>0.3</v>
          </cell>
          <cell r="AJ219">
            <v>0</v>
          </cell>
          <cell r="AK219">
            <v>24</v>
          </cell>
          <cell r="AL219">
            <v>24</v>
          </cell>
          <cell r="AM219">
            <v>25</v>
          </cell>
          <cell r="AN219">
            <v>23.7</v>
          </cell>
          <cell r="AO219">
            <v>26</v>
          </cell>
          <cell r="AP219">
            <v>25</v>
          </cell>
          <cell r="AQ219">
            <v>26</v>
          </cell>
          <cell r="AR219">
            <v>25.7</v>
          </cell>
          <cell r="AS219">
            <v>25</v>
          </cell>
          <cell r="AT219">
            <v>25</v>
          </cell>
          <cell r="AU219">
            <v>23.7</v>
          </cell>
          <cell r="AV219">
            <v>24.700000000000003</v>
          </cell>
          <cell r="AW219">
            <v>23.800000000000004</v>
          </cell>
          <cell r="AX219">
            <v>22.7</v>
          </cell>
          <cell r="AY219">
            <v>26.7</v>
          </cell>
          <cell r="AZ219">
            <v>23</v>
          </cell>
          <cell r="BA219">
            <v>26</v>
          </cell>
          <cell r="BB219">
            <v>24.4</v>
          </cell>
          <cell r="BC219">
            <v>26.3</v>
          </cell>
          <cell r="BD219">
            <v>26.3</v>
          </cell>
          <cell r="BE219">
            <v>24</v>
          </cell>
          <cell r="BF219">
            <v>26</v>
          </cell>
          <cell r="BG219">
            <v>22.4</v>
          </cell>
          <cell r="BH219">
            <v>21.7</v>
          </cell>
          <cell r="BI219">
            <v>26</v>
          </cell>
          <cell r="BJ219">
            <v>21.5</v>
          </cell>
          <cell r="BK219">
            <v>23.599999999999998</v>
          </cell>
          <cell r="BL219">
            <v>25.7</v>
          </cell>
          <cell r="BM219">
            <v>24.7</v>
          </cell>
          <cell r="BN219">
            <v>25</v>
          </cell>
          <cell r="BO219">
            <v>26.666666666666668</v>
          </cell>
          <cell r="BP219">
            <v>26.266666666666666</v>
          </cell>
          <cell r="BQ219">
            <v>24.5</v>
          </cell>
          <cell r="BR219">
            <v>26.066666666666666</v>
          </cell>
          <cell r="BS219">
            <v>24</v>
          </cell>
          <cell r="BT219">
            <v>22.5</v>
          </cell>
          <cell r="BU219">
            <v>26</v>
          </cell>
          <cell r="BV219">
            <v>24</v>
          </cell>
          <cell r="BW219">
            <v>22</v>
          </cell>
          <cell r="BX219">
            <v>23.7</v>
          </cell>
          <cell r="BY219">
            <v>25.7</v>
          </cell>
          <cell r="BZ219">
            <v>21.1</v>
          </cell>
          <cell r="CA219">
            <v>25.366666666666664</v>
          </cell>
          <cell r="CB219">
            <v>25.433333333333334</v>
          </cell>
          <cell r="CC219">
            <v>25.366666666666664</v>
          </cell>
          <cell r="CD219">
            <v>26.599999999999998</v>
          </cell>
          <cell r="CE219">
            <v>24</v>
          </cell>
          <cell r="CF219">
            <v>23.666666666666668</v>
          </cell>
        </row>
        <row r="220">
          <cell r="C220" t="str">
            <v>Fortaleza</v>
          </cell>
          <cell r="D220">
            <v>7.7</v>
          </cell>
          <cell r="E220">
            <v>24</v>
          </cell>
          <cell r="F220">
            <v>0.7</v>
          </cell>
          <cell r="G220">
            <v>0</v>
          </cell>
          <cell r="H220">
            <v>1</v>
          </cell>
          <cell r="I220">
            <v>1</v>
          </cell>
          <cell r="J220">
            <v>1</v>
          </cell>
          <cell r="K220">
            <v>1</v>
          </cell>
          <cell r="L220">
            <v>1</v>
          </cell>
          <cell r="M220">
            <v>0.7</v>
          </cell>
          <cell r="N220">
            <v>0.3</v>
          </cell>
          <cell r="O220">
            <v>1</v>
          </cell>
          <cell r="P220">
            <v>1</v>
          </cell>
          <cell r="Q220">
            <v>1</v>
          </cell>
          <cell r="R220">
            <v>1</v>
          </cell>
          <cell r="S220">
            <v>1</v>
          </cell>
          <cell r="T220">
            <v>0</v>
          </cell>
          <cell r="U220">
            <v>0.3</v>
          </cell>
          <cell r="V220">
            <v>1</v>
          </cell>
          <cell r="W220">
            <v>1</v>
          </cell>
          <cell r="X220">
            <v>1</v>
          </cell>
          <cell r="Y220">
            <v>1</v>
          </cell>
          <cell r="Z220">
            <v>1</v>
          </cell>
          <cell r="AA220">
            <v>0.7</v>
          </cell>
          <cell r="AB220">
            <v>0.3</v>
          </cell>
          <cell r="AC220">
            <v>1</v>
          </cell>
          <cell r="AD220">
            <v>1</v>
          </cell>
          <cell r="AE220">
            <v>1</v>
          </cell>
          <cell r="AF220">
            <v>1</v>
          </cell>
          <cell r="AG220">
            <v>1</v>
          </cell>
          <cell r="AH220">
            <v>0.7</v>
          </cell>
          <cell r="AI220">
            <v>0.3</v>
          </cell>
          <cell r="AJ220">
            <v>0</v>
          </cell>
          <cell r="AK220">
            <v>25.3</v>
          </cell>
          <cell r="AL220">
            <v>24</v>
          </cell>
          <cell r="AM220">
            <v>25</v>
          </cell>
          <cell r="AN220">
            <v>22.4</v>
          </cell>
          <cell r="AO220">
            <v>23.7</v>
          </cell>
          <cell r="AP220">
            <v>25</v>
          </cell>
          <cell r="AQ220">
            <v>26</v>
          </cell>
          <cell r="AR220">
            <v>27</v>
          </cell>
          <cell r="AS220">
            <v>23.7</v>
          </cell>
          <cell r="AT220">
            <v>25</v>
          </cell>
          <cell r="AU220">
            <v>23.7</v>
          </cell>
          <cell r="AV220">
            <v>25</v>
          </cell>
          <cell r="AW220">
            <v>24.6</v>
          </cell>
          <cell r="AX220">
            <v>22.7</v>
          </cell>
          <cell r="AY220">
            <v>26.7</v>
          </cell>
          <cell r="AZ220">
            <v>22</v>
          </cell>
          <cell r="BA220">
            <v>26</v>
          </cell>
          <cell r="BB220">
            <v>24.4</v>
          </cell>
          <cell r="BC220">
            <v>26.3</v>
          </cell>
          <cell r="BD220">
            <v>27</v>
          </cell>
          <cell r="BE220">
            <v>22.7</v>
          </cell>
          <cell r="BF220">
            <v>26</v>
          </cell>
          <cell r="BG220">
            <v>22.4</v>
          </cell>
          <cell r="BH220">
            <v>23</v>
          </cell>
          <cell r="BI220">
            <v>26</v>
          </cell>
          <cell r="BJ220">
            <v>21.5</v>
          </cell>
          <cell r="BK220">
            <v>22.4</v>
          </cell>
          <cell r="BL220">
            <v>25.7</v>
          </cell>
          <cell r="BM220">
            <v>24.7</v>
          </cell>
          <cell r="BN220">
            <v>25</v>
          </cell>
          <cell r="BO220">
            <v>27</v>
          </cell>
          <cell r="BP220">
            <v>25.4</v>
          </cell>
          <cell r="BQ220">
            <v>24.6</v>
          </cell>
          <cell r="BR220">
            <v>26.3</v>
          </cell>
          <cell r="BS220">
            <v>24</v>
          </cell>
          <cell r="BT220">
            <v>22.7</v>
          </cell>
          <cell r="BU220">
            <v>26</v>
          </cell>
          <cell r="BV220">
            <v>24</v>
          </cell>
          <cell r="BW220">
            <v>21</v>
          </cell>
          <cell r="BX220">
            <v>23.7</v>
          </cell>
          <cell r="BY220">
            <v>25.7</v>
          </cell>
          <cell r="BZ220">
            <v>19.399999999999999</v>
          </cell>
          <cell r="CA220">
            <v>25.7</v>
          </cell>
          <cell r="CB220">
            <v>25</v>
          </cell>
          <cell r="CC220">
            <v>25.7</v>
          </cell>
          <cell r="CD220">
            <v>26.7</v>
          </cell>
          <cell r="CE220">
            <v>24</v>
          </cell>
          <cell r="CF220">
            <v>24</v>
          </cell>
        </row>
        <row r="221">
          <cell r="C221" t="str">
            <v>São Luis</v>
          </cell>
          <cell r="D221">
            <v>7.7</v>
          </cell>
          <cell r="E221">
            <v>24</v>
          </cell>
          <cell r="F221">
            <v>0.7</v>
          </cell>
          <cell r="G221">
            <v>0</v>
          </cell>
          <cell r="H221">
            <v>1</v>
          </cell>
          <cell r="I221">
            <v>1</v>
          </cell>
          <cell r="J221">
            <v>1</v>
          </cell>
          <cell r="K221">
            <v>1</v>
          </cell>
          <cell r="L221">
            <v>1</v>
          </cell>
          <cell r="M221">
            <v>0.7</v>
          </cell>
          <cell r="N221">
            <v>0.3</v>
          </cell>
          <cell r="O221">
            <v>1</v>
          </cell>
          <cell r="P221">
            <v>1</v>
          </cell>
          <cell r="Q221">
            <v>1</v>
          </cell>
          <cell r="R221">
            <v>1</v>
          </cell>
          <cell r="S221">
            <v>1</v>
          </cell>
          <cell r="T221">
            <v>0</v>
          </cell>
          <cell r="U221">
            <v>0.3</v>
          </cell>
          <cell r="V221">
            <v>1</v>
          </cell>
          <cell r="W221">
            <v>1</v>
          </cell>
          <cell r="X221">
            <v>1</v>
          </cell>
          <cell r="Y221">
            <v>1</v>
          </cell>
          <cell r="Z221">
            <v>1</v>
          </cell>
          <cell r="AA221">
            <v>0.7</v>
          </cell>
          <cell r="AB221">
            <v>0.3</v>
          </cell>
          <cell r="AC221">
            <v>1</v>
          </cell>
          <cell r="AD221">
            <v>1</v>
          </cell>
          <cell r="AE221">
            <v>1</v>
          </cell>
          <cell r="AF221">
            <v>1</v>
          </cell>
          <cell r="AG221">
            <v>1</v>
          </cell>
          <cell r="AH221">
            <v>0.7</v>
          </cell>
          <cell r="AI221">
            <v>0.3</v>
          </cell>
          <cell r="AJ221">
            <v>0</v>
          </cell>
          <cell r="AK221">
            <v>25.3</v>
          </cell>
          <cell r="AL221">
            <v>24</v>
          </cell>
          <cell r="AM221">
            <v>25</v>
          </cell>
          <cell r="AN221">
            <v>22.4</v>
          </cell>
          <cell r="AO221">
            <v>23.7</v>
          </cell>
          <cell r="AP221">
            <v>25</v>
          </cell>
          <cell r="AQ221">
            <v>26</v>
          </cell>
          <cell r="AR221">
            <v>27</v>
          </cell>
          <cell r="AS221">
            <v>23.7</v>
          </cell>
          <cell r="AT221">
            <v>25</v>
          </cell>
          <cell r="AU221">
            <v>23.7</v>
          </cell>
          <cell r="AV221">
            <v>25</v>
          </cell>
          <cell r="AW221">
            <v>24.6</v>
          </cell>
          <cell r="AX221">
            <v>22.7</v>
          </cell>
          <cell r="AY221">
            <v>26.7</v>
          </cell>
          <cell r="AZ221">
            <v>22</v>
          </cell>
          <cell r="BA221">
            <v>26</v>
          </cell>
          <cell r="BB221">
            <v>24.4</v>
          </cell>
          <cell r="BC221">
            <v>26.3</v>
          </cell>
          <cell r="BD221">
            <v>27</v>
          </cell>
          <cell r="BE221">
            <v>22.7</v>
          </cell>
          <cell r="BF221">
            <v>26</v>
          </cell>
          <cell r="BG221">
            <v>22.4</v>
          </cell>
          <cell r="BH221">
            <v>23</v>
          </cell>
          <cell r="BI221">
            <v>26</v>
          </cell>
          <cell r="BJ221">
            <v>21.5</v>
          </cell>
          <cell r="BK221">
            <v>24.7</v>
          </cell>
          <cell r="BL221">
            <v>25.7</v>
          </cell>
          <cell r="BM221">
            <v>24.7</v>
          </cell>
          <cell r="BN221">
            <v>25</v>
          </cell>
          <cell r="BO221">
            <v>26</v>
          </cell>
          <cell r="BP221">
            <v>26.7</v>
          </cell>
          <cell r="BQ221">
            <v>24.3</v>
          </cell>
          <cell r="BR221">
            <v>26.3</v>
          </cell>
          <cell r="BS221">
            <v>24</v>
          </cell>
          <cell r="BT221">
            <v>22.4</v>
          </cell>
          <cell r="BU221">
            <v>26</v>
          </cell>
          <cell r="BV221">
            <v>24</v>
          </cell>
          <cell r="BW221">
            <v>23</v>
          </cell>
          <cell r="BX221">
            <v>23.7</v>
          </cell>
          <cell r="BY221">
            <v>25.7</v>
          </cell>
          <cell r="BZ221">
            <v>21.8</v>
          </cell>
          <cell r="CA221">
            <v>24.7</v>
          </cell>
          <cell r="CB221">
            <v>26</v>
          </cell>
          <cell r="CC221">
            <v>24.7</v>
          </cell>
          <cell r="CD221">
            <v>26.7</v>
          </cell>
          <cell r="CE221">
            <v>24</v>
          </cell>
          <cell r="CF221">
            <v>23</v>
          </cell>
        </row>
        <row r="222">
          <cell r="C222" t="str">
            <v>Teresina</v>
          </cell>
          <cell r="D222">
            <v>7.7</v>
          </cell>
          <cell r="E222">
            <v>24</v>
          </cell>
          <cell r="F222">
            <v>0.7</v>
          </cell>
          <cell r="G222">
            <v>0</v>
          </cell>
          <cell r="H222">
            <v>1</v>
          </cell>
          <cell r="I222">
            <v>1</v>
          </cell>
          <cell r="J222">
            <v>1</v>
          </cell>
          <cell r="K222">
            <v>1</v>
          </cell>
          <cell r="L222">
            <v>1</v>
          </cell>
          <cell r="M222">
            <v>0.7</v>
          </cell>
          <cell r="N222">
            <v>0.3</v>
          </cell>
          <cell r="O222">
            <v>1</v>
          </cell>
          <cell r="P222">
            <v>1</v>
          </cell>
          <cell r="Q222">
            <v>1</v>
          </cell>
          <cell r="R222">
            <v>1</v>
          </cell>
          <cell r="S222">
            <v>1</v>
          </cell>
          <cell r="T222">
            <v>0</v>
          </cell>
          <cell r="U222">
            <v>0.3</v>
          </cell>
          <cell r="V222">
            <v>1</v>
          </cell>
          <cell r="W222">
            <v>1</v>
          </cell>
          <cell r="X222">
            <v>1</v>
          </cell>
          <cell r="Y222">
            <v>1</v>
          </cell>
          <cell r="Z222">
            <v>1</v>
          </cell>
          <cell r="AA222">
            <v>0.7</v>
          </cell>
          <cell r="AB222">
            <v>0.3</v>
          </cell>
          <cell r="AC222">
            <v>1</v>
          </cell>
          <cell r="AD222">
            <v>1</v>
          </cell>
          <cell r="AE222">
            <v>1</v>
          </cell>
          <cell r="AF222">
            <v>1</v>
          </cell>
          <cell r="AG222">
            <v>1</v>
          </cell>
          <cell r="AH222">
            <v>0.7</v>
          </cell>
          <cell r="AI222">
            <v>0.3</v>
          </cell>
          <cell r="AJ222">
            <v>0</v>
          </cell>
          <cell r="AK222">
            <v>25.3</v>
          </cell>
          <cell r="AL222">
            <v>24</v>
          </cell>
          <cell r="AM222">
            <v>25</v>
          </cell>
          <cell r="AN222">
            <v>22.4</v>
          </cell>
          <cell r="AO222">
            <v>23.7</v>
          </cell>
          <cell r="AP222">
            <v>25</v>
          </cell>
          <cell r="AQ222">
            <v>26</v>
          </cell>
          <cell r="AR222">
            <v>27</v>
          </cell>
          <cell r="AS222">
            <v>23.7</v>
          </cell>
          <cell r="AT222">
            <v>25</v>
          </cell>
          <cell r="AU222">
            <v>23.7</v>
          </cell>
          <cell r="AV222">
            <v>25</v>
          </cell>
          <cell r="AW222">
            <v>24.6</v>
          </cell>
          <cell r="AX222">
            <v>22.7</v>
          </cell>
          <cell r="AY222">
            <v>26.7</v>
          </cell>
          <cell r="AZ222">
            <v>22</v>
          </cell>
          <cell r="BA222">
            <v>26</v>
          </cell>
          <cell r="BB222">
            <v>24.4</v>
          </cell>
          <cell r="BC222">
            <v>26.3</v>
          </cell>
          <cell r="BD222">
            <v>27</v>
          </cell>
          <cell r="BE222">
            <v>22.7</v>
          </cell>
          <cell r="BF222">
            <v>26</v>
          </cell>
          <cell r="BG222">
            <v>22.4</v>
          </cell>
          <cell r="BH222">
            <v>23</v>
          </cell>
          <cell r="BI222">
            <v>26</v>
          </cell>
          <cell r="BJ222">
            <v>21.5</v>
          </cell>
          <cell r="BK222">
            <v>23.7</v>
          </cell>
          <cell r="BL222">
            <v>25.7</v>
          </cell>
          <cell r="BM222">
            <v>24.7</v>
          </cell>
          <cell r="BN222">
            <v>25</v>
          </cell>
          <cell r="BO222">
            <v>27</v>
          </cell>
          <cell r="BP222">
            <v>26.7</v>
          </cell>
          <cell r="BQ222">
            <v>24.6</v>
          </cell>
          <cell r="BR222">
            <v>25.6</v>
          </cell>
          <cell r="BS222">
            <v>24</v>
          </cell>
          <cell r="BT222">
            <v>22.4</v>
          </cell>
          <cell r="BU222">
            <v>26</v>
          </cell>
          <cell r="BV222">
            <v>24</v>
          </cell>
          <cell r="BW222">
            <v>22</v>
          </cell>
          <cell r="BX222">
            <v>23.7</v>
          </cell>
          <cell r="BY222">
            <v>25.7</v>
          </cell>
          <cell r="BZ222">
            <v>22.1</v>
          </cell>
          <cell r="CA222">
            <v>25.7</v>
          </cell>
          <cell r="CB222">
            <v>25.3</v>
          </cell>
          <cell r="CC222">
            <v>25.7</v>
          </cell>
          <cell r="CD222">
            <v>26.4</v>
          </cell>
          <cell r="CE222">
            <v>24</v>
          </cell>
          <cell r="CF222">
            <v>24</v>
          </cell>
        </row>
        <row r="223">
          <cell r="C223" t="str">
            <v>Cluster Belém</v>
          </cell>
          <cell r="D223">
            <v>7.7</v>
          </cell>
          <cell r="E223">
            <v>24</v>
          </cell>
          <cell r="F223">
            <v>0.7</v>
          </cell>
          <cell r="G223">
            <v>0</v>
          </cell>
          <cell r="H223">
            <v>1</v>
          </cell>
          <cell r="I223">
            <v>1</v>
          </cell>
          <cell r="J223">
            <v>1</v>
          </cell>
          <cell r="K223">
            <v>1</v>
          </cell>
          <cell r="L223">
            <v>1</v>
          </cell>
          <cell r="M223">
            <v>0.7</v>
          </cell>
          <cell r="N223">
            <v>0.3</v>
          </cell>
          <cell r="O223">
            <v>1</v>
          </cell>
          <cell r="P223">
            <v>1</v>
          </cell>
          <cell r="Q223">
            <v>1</v>
          </cell>
          <cell r="R223">
            <v>1</v>
          </cell>
          <cell r="S223">
            <v>1</v>
          </cell>
          <cell r="T223">
            <v>0</v>
          </cell>
          <cell r="U223">
            <v>0.3</v>
          </cell>
          <cell r="V223">
            <v>1</v>
          </cell>
          <cell r="W223">
            <v>1</v>
          </cell>
          <cell r="X223">
            <v>1</v>
          </cell>
          <cell r="Y223">
            <v>1</v>
          </cell>
          <cell r="Z223">
            <v>1</v>
          </cell>
          <cell r="AA223">
            <v>0.7</v>
          </cell>
          <cell r="AB223">
            <v>0.3</v>
          </cell>
          <cell r="AC223">
            <v>1</v>
          </cell>
          <cell r="AD223">
            <v>1</v>
          </cell>
          <cell r="AE223">
            <v>1</v>
          </cell>
          <cell r="AF223">
            <v>1</v>
          </cell>
          <cell r="AG223">
            <v>1</v>
          </cell>
          <cell r="AH223">
            <v>0.7</v>
          </cell>
          <cell r="AI223">
            <v>0.3</v>
          </cell>
          <cell r="AJ223">
            <v>0</v>
          </cell>
          <cell r="AK223">
            <v>25.3</v>
          </cell>
          <cell r="AL223">
            <v>24</v>
          </cell>
          <cell r="AM223">
            <v>25</v>
          </cell>
          <cell r="AN223">
            <v>22.4</v>
          </cell>
          <cell r="AO223">
            <v>23.7</v>
          </cell>
          <cell r="AP223">
            <v>25</v>
          </cell>
          <cell r="AQ223">
            <v>26</v>
          </cell>
          <cell r="AR223">
            <v>27</v>
          </cell>
          <cell r="AS223">
            <v>23.7</v>
          </cell>
          <cell r="AT223">
            <v>25</v>
          </cell>
          <cell r="AU223">
            <v>23.7</v>
          </cell>
          <cell r="AV223">
            <v>25</v>
          </cell>
          <cell r="AW223">
            <v>24.6</v>
          </cell>
          <cell r="AX223">
            <v>22.7</v>
          </cell>
          <cell r="AY223">
            <v>26.7</v>
          </cell>
          <cell r="AZ223">
            <v>22</v>
          </cell>
          <cell r="BA223">
            <v>26</v>
          </cell>
          <cell r="BB223">
            <v>24.4</v>
          </cell>
          <cell r="BC223">
            <v>26.3</v>
          </cell>
          <cell r="BD223">
            <v>27</v>
          </cell>
          <cell r="BE223">
            <v>22.7</v>
          </cell>
          <cell r="BF223">
            <v>26</v>
          </cell>
          <cell r="BG223">
            <v>22.4</v>
          </cell>
          <cell r="BH223">
            <v>23</v>
          </cell>
          <cell r="BI223">
            <v>25</v>
          </cell>
          <cell r="BJ223">
            <v>21.5</v>
          </cell>
          <cell r="BK223">
            <v>24.7</v>
          </cell>
          <cell r="BL223">
            <v>25.7</v>
          </cell>
          <cell r="BM223">
            <v>24.7</v>
          </cell>
          <cell r="BN223">
            <v>25</v>
          </cell>
          <cell r="BO223">
            <v>27</v>
          </cell>
          <cell r="BP223">
            <v>26.049999999999997</v>
          </cell>
          <cell r="BQ223">
            <v>24.6</v>
          </cell>
          <cell r="BR223">
            <v>25.8</v>
          </cell>
          <cell r="BS223">
            <v>24</v>
          </cell>
          <cell r="BT223">
            <v>22.549999999999997</v>
          </cell>
          <cell r="BU223">
            <v>25.5</v>
          </cell>
          <cell r="BV223">
            <v>24</v>
          </cell>
          <cell r="BW223">
            <v>23</v>
          </cell>
          <cell r="BX223">
            <v>23.7</v>
          </cell>
          <cell r="BY223">
            <v>25.7</v>
          </cell>
          <cell r="BZ223">
            <v>22.1</v>
          </cell>
          <cell r="CA223">
            <v>25.7</v>
          </cell>
          <cell r="CB223">
            <v>25</v>
          </cell>
          <cell r="CC223">
            <v>25.7</v>
          </cell>
          <cell r="CD223">
            <v>25.7</v>
          </cell>
          <cell r="CE223">
            <v>24</v>
          </cell>
          <cell r="CF223">
            <v>23.5</v>
          </cell>
        </row>
        <row r="224">
          <cell r="C224" t="str">
            <v>Belém</v>
          </cell>
          <cell r="D224">
            <v>7.7</v>
          </cell>
          <cell r="E224">
            <v>24</v>
          </cell>
          <cell r="F224">
            <v>0.7</v>
          </cell>
          <cell r="G224">
            <v>0</v>
          </cell>
          <cell r="H224">
            <v>1</v>
          </cell>
          <cell r="I224">
            <v>1</v>
          </cell>
          <cell r="J224">
            <v>1</v>
          </cell>
          <cell r="K224">
            <v>1</v>
          </cell>
          <cell r="L224">
            <v>1</v>
          </cell>
          <cell r="M224">
            <v>0.7</v>
          </cell>
          <cell r="N224">
            <v>0.3</v>
          </cell>
          <cell r="O224">
            <v>1</v>
          </cell>
          <cell r="P224">
            <v>1</v>
          </cell>
          <cell r="Q224">
            <v>1</v>
          </cell>
          <cell r="R224">
            <v>1</v>
          </cell>
          <cell r="S224">
            <v>1</v>
          </cell>
          <cell r="T224">
            <v>0</v>
          </cell>
          <cell r="U224">
            <v>0.3</v>
          </cell>
          <cell r="V224">
            <v>1</v>
          </cell>
          <cell r="W224">
            <v>1</v>
          </cell>
          <cell r="X224">
            <v>1</v>
          </cell>
          <cell r="Y224">
            <v>1</v>
          </cell>
          <cell r="Z224">
            <v>1</v>
          </cell>
          <cell r="AA224">
            <v>0.7</v>
          </cell>
          <cell r="AB224">
            <v>0.3</v>
          </cell>
          <cell r="AC224">
            <v>1</v>
          </cell>
          <cell r="AD224">
            <v>1</v>
          </cell>
          <cell r="AE224">
            <v>1</v>
          </cell>
          <cell r="AF224">
            <v>1</v>
          </cell>
          <cell r="AG224">
            <v>1</v>
          </cell>
          <cell r="AH224">
            <v>0.7</v>
          </cell>
          <cell r="AI224">
            <v>0.3</v>
          </cell>
          <cell r="AJ224">
            <v>0</v>
          </cell>
          <cell r="AK224">
            <v>25.3</v>
          </cell>
          <cell r="AL224">
            <v>24</v>
          </cell>
          <cell r="AM224">
            <v>25</v>
          </cell>
          <cell r="AN224">
            <v>22.4</v>
          </cell>
          <cell r="AO224">
            <v>23.7</v>
          </cell>
          <cell r="AP224">
            <v>25</v>
          </cell>
          <cell r="AQ224">
            <v>26</v>
          </cell>
          <cell r="AR224">
            <v>27</v>
          </cell>
          <cell r="AS224">
            <v>23.7</v>
          </cell>
          <cell r="AT224">
            <v>25</v>
          </cell>
          <cell r="AU224">
            <v>23.7</v>
          </cell>
          <cell r="AV224">
            <v>25</v>
          </cell>
          <cell r="AW224">
            <v>24.6</v>
          </cell>
          <cell r="AX224">
            <v>22.7</v>
          </cell>
          <cell r="AY224">
            <v>26.7</v>
          </cell>
          <cell r="AZ224">
            <v>22</v>
          </cell>
          <cell r="BA224">
            <v>26</v>
          </cell>
          <cell r="BB224">
            <v>24.4</v>
          </cell>
          <cell r="BC224">
            <v>26.3</v>
          </cell>
          <cell r="BD224">
            <v>27</v>
          </cell>
          <cell r="BE224">
            <v>22.7</v>
          </cell>
          <cell r="BF224">
            <v>26</v>
          </cell>
          <cell r="BG224">
            <v>22.4</v>
          </cell>
          <cell r="BH224">
            <v>23</v>
          </cell>
          <cell r="BI224">
            <v>24</v>
          </cell>
          <cell r="BJ224">
            <v>21.5</v>
          </cell>
          <cell r="BK224">
            <v>24.7</v>
          </cell>
          <cell r="BL224">
            <v>25.7</v>
          </cell>
          <cell r="BM224">
            <v>24.7</v>
          </cell>
          <cell r="BN224">
            <v>25</v>
          </cell>
          <cell r="BO224">
            <v>27</v>
          </cell>
          <cell r="BP224">
            <v>25.4</v>
          </cell>
          <cell r="BQ224">
            <v>24.6</v>
          </cell>
          <cell r="BR224">
            <v>25.3</v>
          </cell>
          <cell r="BS224">
            <v>24</v>
          </cell>
          <cell r="BT224">
            <v>22.4</v>
          </cell>
          <cell r="BU224">
            <v>26</v>
          </cell>
          <cell r="BV224">
            <v>24</v>
          </cell>
          <cell r="BW224">
            <v>23</v>
          </cell>
          <cell r="BX224">
            <v>23.7</v>
          </cell>
          <cell r="BY224">
            <v>25.7</v>
          </cell>
          <cell r="BZ224">
            <v>22.1</v>
          </cell>
          <cell r="CA224">
            <v>25.7</v>
          </cell>
          <cell r="CB224">
            <v>25</v>
          </cell>
          <cell r="CC224">
            <v>25.7</v>
          </cell>
          <cell r="CD224">
            <v>25.7</v>
          </cell>
          <cell r="CE224">
            <v>24</v>
          </cell>
          <cell r="CF224">
            <v>23</v>
          </cell>
        </row>
        <row r="225">
          <cell r="C225" t="str">
            <v>Ananindeua</v>
          </cell>
          <cell r="D225">
            <v>7.7</v>
          </cell>
          <cell r="E225">
            <v>24</v>
          </cell>
          <cell r="F225">
            <v>0.7</v>
          </cell>
          <cell r="G225">
            <v>0</v>
          </cell>
          <cell r="H225">
            <v>1</v>
          </cell>
          <cell r="I225">
            <v>1</v>
          </cell>
          <cell r="J225">
            <v>1</v>
          </cell>
          <cell r="K225">
            <v>1</v>
          </cell>
          <cell r="L225">
            <v>1</v>
          </cell>
          <cell r="M225">
            <v>0.7</v>
          </cell>
          <cell r="N225">
            <v>0.3</v>
          </cell>
          <cell r="O225">
            <v>1</v>
          </cell>
          <cell r="P225">
            <v>1</v>
          </cell>
          <cell r="Q225">
            <v>1</v>
          </cell>
          <cell r="R225">
            <v>1</v>
          </cell>
          <cell r="S225">
            <v>1</v>
          </cell>
          <cell r="T225">
            <v>0</v>
          </cell>
          <cell r="U225">
            <v>0.3</v>
          </cell>
          <cell r="V225">
            <v>1</v>
          </cell>
          <cell r="W225">
            <v>1</v>
          </cell>
          <cell r="X225">
            <v>1</v>
          </cell>
          <cell r="Y225">
            <v>1</v>
          </cell>
          <cell r="Z225">
            <v>1</v>
          </cell>
          <cell r="AA225">
            <v>0.7</v>
          </cell>
          <cell r="AB225">
            <v>0.3</v>
          </cell>
          <cell r="AC225">
            <v>1</v>
          </cell>
          <cell r="AD225">
            <v>1</v>
          </cell>
          <cell r="AE225">
            <v>1</v>
          </cell>
          <cell r="AF225">
            <v>1</v>
          </cell>
          <cell r="AG225">
            <v>1</v>
          </cell>
          <cell r="AH225">
            <v>0.7</v>
          </cell>
          <cell r="AI225">
            <v>0.3</v>
          </cell>
          <cell r="AJ225">
            <v>0</v>
          </cell>
          <cell r="AK225">
            <v>25.3</v>
          </cell>
          <cell r="AL225">
            <v>24</v>
          </cell>
          <cell r="AM225">
            <v>25</v>
          </cell>
          <cell r="AN225">
            <v>22.4</v>
          </cell>
          <cell r="AO225">
            <v>23.7</v>
          </cell>
          <cell r="AP225">
            <v>25</v>
          </cell>
          <cell r="AQ225">
            <v>26</v>
          </cell>
          <cell r="AR225">
            <v>27</v>
          </cell>
          <cell r="AS225">
            <v>23.7</v>
          </cell>
          <cell r="AT225">
            <v>25</v>
          </cell>
          <cell r="AU225">
            <v>23.7</v>
          </cell>
          <cell r="AV225">
            <v>25</v>
          </cell>
          <cell r="AW225">
            <v>24.6</v>
          </cell>
          <cell r="AX225">
            <v>22.7</v>
          </cell>
          <cell r="AY225">
            <v>26.7</v>
          </cell>
          <cell r="AZ225">
            <v>22</v>
          </cell>
          <cell r="BA225">
            <v>26</v>
          </cell>
          <cell r="BB225">
            <v>24.4</v>
          </cell>
          <cell r="BC225">
            <v>26.3</v>
          </cell>
          <cell r="BD225">
            <v>27</v>
          </cell>
          <cell r="BE225">
            <v>22.7</v>
          </cell>
          <cell r="BF225">
            <v>26</v>
          </cell>
          <cell r="BG225">
            <v>22.4</v>
          </cell>
          <cell r="BH225">
            <v>23</v>
          </cell>
          <cell r="BI225">
            <v>26</v>
          </cell>
          <cell r="BJ225">
            <v>21.5</v>
          </cell>
          <cell r="BK225">
            <v>24.7</v>
          </cell>
          <cell r="BL225">
            <v>25.7</v>
          </cell>
          <cell r="BM225">
            <v>24.7</v>
          </cell>
          <cell r="BN225">
            <v>25</v>
          </cell>
          <cell r="BO225">
            <v>27</v>
          </cell>
          <cell r="BP225">
            <v>26.7</v>
          </cell>
          <cell r="BQ225">
            <v>24.6</v>
          </cell>
          <cell r="BR225">
            <v>26.3</v>
          </cell>
          <cell r="BS225">
            <v>24</v>
          </cell>
          <cell r="BT225">
            <v>22.7</v>
          </cell>
          <cell r="BU225">
            <v>25</v>
          </cell>
          <cell r="BV225">
            <v>24</v>
          </cell>
          <cell r="BW225">
            <v>23</v>
          </cell>
          <cell r="BX225">
            <v>23.7</v>
          </cell>
          <cell r="BY225">
            <v>25.7</v>
          </cell>
          <cell r="BZ225">
            <v>22.1</v>
          </cell>
          <cell r="CA225">
            <v>25.7</v>
          </cell>
          <cell r="CB225">
            <v>25</v>
          </cell>
          <cell r="CC225">
            <v>25.7</v>
          </cell>
          <cell r="CD225">
            <v>25.7</v>
          </cell>
          <cell r="CE225">
            <v>24</v>
          </cell>
          <cell r="CF225">
            <v>24</v>
          </cell>
        </row>
        <row r="226">
          <cell r="C226" t="str">
            <v>Cluster Manaus</v>
          </cell>
          <cell r="D226">
            <v>7.6999999999999993</v>
          </cell>
          <cell r="E226">
            <v>23.666666666666664</v>
          </cell>
          <cell r="F226">
            <v>0.69999999999999984</v>
          </cell>
          <cell r="G226">
            <v>0</v>
          </cell>
          <cell r="H226">
            <v>1</v>
          </cell>
          <cell r="I226">
            <v>1</v>
          </cell>
          <cell r="J226">
            <v>1</v>
          </cell>
          <cell r="K226">
            <v>1</v>
          </cell>
          <cell r="L226">
            <v>1</v>
          </cell>
          <cell r="M226">
            <v>0.69999999999999984</v>
          </cell>
          <cell r="N226">
            <v>0.3</v>
          </cell>
          <cell r="O226">
            <v>1</v>
          </cell>
          <cell r="P226">
            <v>1</v>
          </cell>
          <cell r="Q226">
            <v>1</v>
          </cell>
          <cell r="R226">
            <v>1</v>
          </cell>
          <cell r="S226">
            <v>1</v>
          </cell>
          <cell r="T226">
            <v>0</v>
          </cell>
          <cell r="U226">
            <v>0.3</v>
          </cell>
          <cell r="V226">
            <v>0.66666666666666663</v>
          </cell>
          <cell r="W226">
            <v>1</v>
          </cell>
          <cell r="X226">
            <v>1</v>
          </cell>
          <cell r="Y226">
            <v>1</v>
          </cell>
          <cell r="Z226">
            <v>1</v>
          </cell>
          <cell r="AA226">
            <v>0.69999999999999984</v>
          </cell>
          <cell r="AB226">
            <v>0.3</v>
          </cell>
          <cell r="AC226">
            <v>1</v>
          </cell>
          <cell r="AD226">
            <v>1</v>
          </cell>
          <cell r="AE226">
            <v>1</v>
          </cell>
          <cell r="AF226">
            <v>1</v>
          </cell>
          <cell r="AG226">
            <v>1</v>
          </cell>
          <cell r="AH226">
            <v>0.69999999999999984</v>
          </cell>
          <cell r="AI226">
            <v>0.3</v>
          </cell>
          <cell r="AJ226">
            <v>0</v>
          </cell>
          <cell r="AK226">
            <v>25.3</v>
          </cell>
          <cell r="AL226">
            <v>24</v>
          </cell>
          <cell r="AM226">
            <v>25</v>
          </cell>
          <cell r="AN226">
            <v>22.4</v>
          </cell>
          <cell r="AO226">
            <v>23.7</v>
          </cell>
          <cell r="AP226">
            <v>25</v>
          </cell>
          <cell r="AQ226">
            <v>26</v>
          </cell>
          <cell r="AR226">
            <v>27</v>
          </cell>
          <cell r="AS226">
            <v>23.7</v>
          </cell>
          <cell r="AT226">
            <v>25</v>
          </cell>
          <cell r="AU226">
            <v>23.7</v>
          </cell>
          <cell r="AV226">
            <v>25</v>
          </cell>
          <cell r="AW226">
            <v>24.6</v>
          </cell>
          <cell r="AX226">
            <v>22.7</v>
          </cell>
          <cell r="AY226">
            <v>26.7</v>
          </cell>
          <cell r="AZ226">
            <v>22</v>
          </cell>
          <cell r="BA226">
            <v>26</v>
          </cell>
          <cell r="BB226">
            <v>24.4</v>
          </cell>
          <cell r="BC226">
            <v>26.3</v>
          </cell>
          <cell r="BD226">
            <v>27</v>
          </cell>
          <cell r="BE226">
            <v>22.7</v>
          </cell>
          <cell r="BF226">
            <v>26</v>
          </cell>
          <cell r="BG226">
            <v>22.4</v>
          </cell>
          <cell r="BH226">
            <v>23</v>
          </cell>
          <cell r="BI226">
            <v>25.566666666666666</v>
          </cell>
          <cell r="BJ226">
            <v>21.5</v>
          </cell>
          <cell r="BK226">
            <v>24.7</v>
          </cell>
          <cell r="BL226">
            <v>25.7</v>
          </cell>
          <cell r="BM226">
            <v>24.366666666666664</v>
          </cell>
          <cell r="BN226">
            <v>24.766666666666666</v>
          </cell>
          <cell r="BO226">
            <v>27</v>
          </cell>
          <cell r="BP226">
            <v>26.5</v>
          </cell>
          <cell r="BQ226">
            <v>23.733333333333334</v>
          </cell>
          <cell r="BR226">
            <v>25.633333333333336</v>
          </cell>
          <cell r="BS226">
            <v>24</v>
          </cell>
          <cell r="BT226">
            <v>22.599999999999998</v>
          </cell>
          <cell r="BU226">
            <v>25.433333333333334</v>
          </cell>
          <cell r="BV226">
            <v>24</v>
          </cell>
          <cell r="BW226">
            <v>23</v>
          </cell>
          <cell r="BX226">
            <v>23.7</v>
          </cell>
          <cell r="BY226">
            <v>25.133333333333336</v>
          </cell>
          <cell r="BZ226">
            <v>20.666666666666668</v>
          </cell>
          <cell r="CA226">
            <v>25.7</v>
          </cell>
          <cell r="CB226">
            <v>25.433333333333334</v>
          </cell>
          <cell r="CC226">
            <v>25.033333333333331</v>
          </cell>
          <cell r="CD226">
            <v>26.033333333333331</v>
          </cell>
          <cell r="CE226">
            <v>23.666666666666668</v>
          </cell>
          <cell r="CF226">
            <v>23.566666666666666</v>
          </cell>
        </row>
        <row r="227">
          <cell r="C227" t="str">
            <v>Manaus</v>
          </cell>
          <cell r="D227">
            <v>7.7</v>
          </cell>
          <cell r="E227">
            <v>24</v>
          </cell>
          <cell r="F227">
            <v>0.7</v>
          </cell>
          <cell r="G227">
            <v>0</v>
          </cell>
          <cell r="H227">
            <v>1</v>
          </cell>
          <cell r="I227">
            <v>1</v>
          </cell>
          <cell r="J227">
            <v>1</v>
          </cell>
          <cell r="K227">
            <v>1</v>
          </cell>
          <cell r="L227">
            <v>1</v>
          </cell>
          <cell r="M227">
            <v>0.7</v>
          </cell>
          <cell r="N227">
            <v>0.3</v>
          </cell>
          <cell r="O227">
            <v>1</v>
          </cell>
          <cell r="P227">
            <v>1</v>
          </cell>
          <cell r="Q227">
            <v>1</v>
          </cell>
          <cell r="R227">
            <v>1</v>
          </cell>
          <cell r="S227">
            <v>1</v>
          </cell>
          <cell r="T227">
            <v>0</v>
          </cell>
          <cell r="U227">
            <v>0.3</v>
          </cell>
          <cell r="V227">
            <v>1</v>
          </cell>
          <cell r="W227">
            <v>1</v>
          </cell>
          <cell r="X227">
            <v>1</v>
          </cell>
          <cell r="Y227">
            <v>1</v>
          </cell>
          <cell r="Z227">
            <v>1</v>
          </cell>
          <cell r="AA227">
            <v>0.7</v>
          </cell>
          <cell r="AB227">
            <v>0.3</v>
          </cell>
          <cell r="AC227">
            <v>1</v>
          </cell>
          <cell r="AD227">
            <v>1</v>
          </cell>
          <cell r="AE227">
            <v>1</v>
          </cell>
          <cell r="AF227">
            <v>1</v>
          </cell>
          <cell r="AG227">
            <v>1</v>
          </cell>
          <cell r="AH227">
            <v>0.7</v>
          </cell>
          <cell r="AI227">
            <v>0.3</v>
          </cell>
          <cell r="AJ227">
            <v>0</v>
          </cell>
          <cell r="AK227">
            <v>25.3</v>
          </cell>
          <cell r="AL227">
            <v>24</v>
          </cell>
          <cell r="AM227">
            <v>25</v>
          </cell>
          <cell r="AN227">
            <v>23.7</v>
          </cell>
          <cell r="AO227">
            <v>25.35</v>
          </cell>
          <cell r="AP227">
            <v>25</v>
          </cell>
          <cell r="AQ227">
            <v>25.35</v>
          </cell>
          <cell r="AR227">
            <v>27</v>
          </cell>
          <cell r="AS227">
            <v>25</v>
          </cell>
          <cell r="AT227">
            <v>25</v>
          </cell>
          <cell r="AU227">
            <v>23.7</v>
          </cell>
          <cell r="AV227">
            <v>24</v>
          </cell>
          <cell r="AW227">
            <v>24.6</v>
          </cell>
          <cell r="AX227">
            <v>22.7</v>
          </cell>
          <cell r="AY227">
            <v>26.7</v>
          </cell>
          <cell r="AZ227">
            <v>23</v>
          </cell>
          <cell r="BA227">
            <v>25.35</v>
          </cell>
          <cell r="BB227">
            <v>24.4</v>
          </cell>
          <cell r="BC227">
            <v>25.8</v>
          </cell>
          <cell r="BD227">
            <v>27</v>
          </cell>
          <cell r="BE227">
            <v>24</v>
          </cell>
          <cell r="BF227">
            <v>26</v>
          </cell>
          <cell r="BG227">
            <v>22.4</v>
          </cell>
          <cell r="BH227">
            <v>22</v>
          </cell>
          <cell r="BI227">
            <v>26</v>
          </cell>
          <cell r="BJ227">
            <v>21.5</v>
          </cell>
          <cell r="BK227">
            <v>24.7</v>
          </cell>
          <cell r="BL227">
            <v>25.7</v>
          </cell>
          <cell r="BM227">
            <v>24.7</v>
          </cell>
          <cell r="BN227">
            <v>25</v>
          </cell>
          <cell r="BO227">
            <v>27</v>
          </cell>
          <cell r="BP227">
            <v>26.7</v>
          </cell>
          <cell r="BQ227">
            <v>23.3</v>
          </cell>
          <cell r="BR227">
            <v>25.3</v>
          </cell>
          <cell r="BS227">
            <v>24</v>
          </cell>
          <cell r="BT227">
            <v>22.4</v>
          </cell>
          <cell r="BU227">
            <v>26</v>
          </cell>
          <cell r="BV227">
            <v>24</v>
          </cell>
          <cell r="BW227">
            <v>23</v>
          </cell>
          <cell r="BX227">
            <v>23.7</v>
          </cell>
          <cell r="BY227">
            <v>25.7</v>
          </cell>
          <cell r="BZ227">
            <v>19.100000000000001</v>
          </cell>
          <cell r="CA227">
            <v>25.7</v>
          </cell>
          <cell r="CB227">
            <v>26</v>
          </cell>
          <cell r="CC227">
            <v>24.7</v>
          </cell>
          <cell r="CD227">
            <v>25.7</v>
          </cell>
          <cell r="CE227">
            <v>24</v>
          </cell>
          <cell r="CF227">
            <v>23</v>
          </cell>
        </row>
        <row r="228">
          <cell r="C228" t="str">
            <v>Porto Velho</v>
          </cell>
          <cell r="D228">
            <v>7.7</v>
          </cell>
          <cell r="E228">
            <v>24</v>
          </cell>
          <cell r="F228">
            <v>0.7</v>
          </cell>
          <cell r="G228">
            <v>0</v>
          </cell>
          <cell r="H228">
            <v>1</v>
          </cell>
          <cell r="I228">
            <v>1</v>
          </cell>
          <cell r="J228">
            <v>1</v>
          </cell>
          <cell r="K228">
            <v>1</v>
          </cell>
          <cell r="L228">
            <v>1</v>
          </cell>
          <cell r="M228">
            <v>0.7</v>
          </cell>
          <cell r="N228">
            <v>0.3</v>
          </cell>
          <cell r="O228">
            <v>1</v>
          </cell>
          <cell r="P228">
            <v>1</v>
          </cell>
          <cell r="Q228">
            <v>1</v>
          </cell>
          <cell r="R228">
            <v>1</v>
          </cell>
          <cell r="S228">
            <v>1</v>
          </cell>
          <cell r="T228">
            <v>0</v>
          </cell>
          <cell r="U228">
            <v>0.3</v>
          </cell>
          <cell r="V228">
            <v>1</v>
          </cell>
          <cell r="W228">
            <v>1</v>
          </cell>
          <cell r="X228">
            <v>1</v>
          </cell>
          <cell r="Y228">
            <v>1</v>
          </cell>
          <cell r="Z228">
            <v>1</v>
          </cell>
          <cell r="AA228">
            <v>0.7</v>
          </cell>
          <cell r="AB228">
            <v>0.3</v>
          </cell>
          <cell r="AC228">
            <v>1</v>
          </cell>
          <cell r="AD228">
            <v>1</v>
          </cell>
          <cell r="AE228">
            <v>1</v>
          </cell>
          <cell r="AF228">
            <v>1</v>
          </cell>
          <cell r="AG228">
            <v>1</v>
          </cell>
          <cell r="AH228">
            <v>0.7</v>
          </cell>
          <cell r="AI228">
            <v>0.3</v>
          </cell>
          <cell r="AJ228">
            <v>0</v>
          </cell>
          <cell r="AK228">
            <v>25.3</v>
          </cell>
          <cell r="AL228">
            <v>24</v>
          </cell>
          <cell r="AM228">
            <v>25</v>
          </cell>
          <cell r="AN228">
            <v>23.7</v>
          </cell>
          <cell r="AO228">
            <v>24.7</v>
          </cell>
          <cell r="AP228">
            <v>25</v>
          </cell>
          <cell r="AQ228">
            <v>26</v>
          </cell>
          <cell r="AR228">
            <v>27</v>
          </cell>
          <cell r="AS228">
            <v>25</v>
          </cell>
          <cell r="AT228">
            <v>25</v>
          </cell>
          <cell r="AU228">
            <v>23.7</v>
          </cell>
          <cell r="AV228">
            <v>24</v>
          </cell>
          <cell r="AW228">
            <v>24.6</v>
          </cell>
          <cell r="AX228">
            <v>22.7</v>
          </cell>
          <cell r="AY228">
            <v>26.7</v>
          </cell>
          <cell r="AZ228">
            <v>23</v>
          </cell>
          <cell r="BA228">
            <v>24.700000000000003</v>
          </cell>
          <cell r="BB228">
            <v>24.4</v>
          </cell>
          <cell r="BC228">
            <v>26.3</v>
          </cell>
          <cell r="BD228">
            <v>27</v>
          </cell>
          <cell r="BE228">
            <v>24</v>
          </cell>
          <cell r="BF228">
            <v>26</v>
          </cell>
          <cell r="BG228">
            <v>22.4</v>
          </cell>
          <cell r="BH228">
            <v>22</v>
          </cell>
          <cell r="BI228">
            <v>24.7</v>
          </cell>
          <cell r="BJ228">
            <v>21.5</v>
          </cell>
          <cell r="BK228">
            <v>24.7</v>
          </cell>
          <cell r="BL228">
            <v>25.7</v>
          </cell>
          <cell r="BM228">
            <v>23.7</v>
          </cell>
          <cell r="BN228">
            <v>25</v>
          </cell>
          <cell r="BO228">
            <v>27</v>
          </cell>
          <cell r="BP228">
            <v>26.4</v>
          </cell>
          <cell r="BQ228">
            <v>24.6</v>
          </cell>
          <cell r="BR228">
            <v>25.3</v>
          </cell>
          <cell r="BS228">
            <v>24</v>
          </cell>
          <cell r="BT228">
            <v>22.7</v>
          </cell>
          <cell r="BU228">
            <v>24.3</v>
          </cell>
          <cell r="BV228">
            <v>24</v>
          </cell>
          <cell r="BW228">
            <v>23</v>
          </cell>
          <cell r="BX228">
            <v>23.7</v>
          </cell>
          <cell r="BY228">
            <v>25</v>
          </cell>
          <cell r="BZ228">
            <v>21.1</v>
          </cell>
          <cell r="CA228">
            <v>25.7</v>
          </cell>
          <cell r="CB228">
            <v>26</v>
          </cell>
          <cell r="CC228">
            <v>25.7</v>
          </cell>
          <cell r="CD228">
            <v>25.7</v>
          </cell>
          <cell r="CE228">
            <v>24</v>
          </cell>
          <cell r="CF228">
            <v>24</v>
          </cell>
        </row>
        <row r="229">
          <cell r="C229" t="str">
            <v>Rio Branco</v>
          </cell>
          <cell r="D229">
            <v>7.7</v>
          </cell>
          <cell r="E229">
            <v>23</v>
          </cell>
          <cell r="F229">
            <v>0.7</v>
          </cell>
          <cell r="G229">
            <v>0</v>
          </cell>
          <cell r="H229">
            <v>1</v>
          </cell>
          <cell r="I229">
            <v>1</v>
          </cell>
          <cell r="J229">
            <v>1</v>
          </cell>
          <cell r="K229">
            <v>1</v>
          </cell>
          <cell r="L229">
            <v>1</v>
          </cell>
          <cell r="M229">
            <v>0.7</v>
          </cell>
          <cell r="N229">
            <v>0.3</v>
          </cell>
          <cell r="O229">
            <v>1</v>
          </cell>
          <cell r="P229">
            <v>1</v>
          </cell>
          <cell r="Q229">
            <v>1</v>
          </cell>
          <cell r="R229">
            <v>1</v>
          </cell>
          <cell r="S229">
            <v>1</v>
          </cell>
          <cell r="T229">
            <v>0</v>
          </cell>
          <cell r="U229">
            <v>0.3</v>
          </cell>
          <cell r="V229">
            <v>0</v>
          </cell>
          <cell r="W229">
            <v>1</v>
          </cell>
          <cell r="X229">
            <v>1</v>
          </cell>
          <cell r="Y229">
            <v>1</v>
          </cell>
          <cell r="Z229">
            <v>1</v>
          </cell>
          <cell r="AA229">
            <v>0.7</v>
          </cell>
          <cell r="AB229">
            <v>0.3</v>
          </cell>
          <cell r="AC229">
            <v>1</v>
          </cell>
          <cell r="AD229">
            <v>1</v>
          </cell>
          <cell r="AE229">
            <v>1</v>
          </cell>
          <cell r="AF229">
            <v>1</v>
          </cell>
          <cell r="AG229">
            <v>1</v>
          </cell>
          <cell r="AH229">
            <v>0.7</v>
          </cell>
          <cell r="AI229">
            <v>0.3</v>
          </cell>
          <cell r="AJ229">
            <v>0</v>
          </cell>
          <cell r="AK229">
            <v>25.3</v>
          </cell>
          <cell r="AL229">
            <v>24</v>
          </cell>
          <cell r="AM229">
            <v>25</v>
          </cell>
          <cell r="AN229">
            <v>23.7</v>
          </cell>
          <cell r="AO229">
            <v>26</v>
          </cell>
          <cell r="AP229">
            <v>25</v>
          </cell>
          <cell r="AQ229">
            <v>24.7</v>
          </cell>
          <cell r="AR229">
            <v>27</v>
          </cell>
          <cell r="AS229">
            <v>25</v>
          </cell>
          <cell r="AT229">
            <v>25</v>
          </cell>
          <cell r="AU229">
            <v>23.7</v>
          </cell>
          <cell r="AV229">
            <v>24</v>
          </cell>
          <cell r="AW229">
            <v>24.6</v>
          </cell>
          <cell r="AX229">
            <v>22.7</v>
          </cell>
          <cell r="AY229">
            <v>26.7</v>
          </cell>
          <cell r="AZ229">
            <v>23</v>
          </cell>
          <cell r="BA229">
            <v>26</v>
          </cell>
          <cell r="BB229">
            <v>24.4</v>
          </cell>
          <cell r="BC229">
            <v>25.3</v>
          </cell>
          <cell r="BD229">
            <v>27</v>
          </cell>
          <cell r="BE229">
            <v>24</v>
          </cell>
          <cell r="BF229">
            <v>26</v>
          </cell>
          <cell r="BG229">
            <v>22.4</v>
          </cell>
          <cell r="BH229">
            <v>22</v>
          </cell>
          <cell r="BI229">
            <v>26</v>
          </cell>
          <cell r="BJ229">
            <v>21.5</v>
          </cell>
          <cell r="BK229">
            <v>24.7</v>
          </cell>
          <cell r="BL229">
            <v>25.7</v>
          </cell>
          <cell r="BM229">
            <v>24.7</v>
          </cell>
          <cell r="BN229">
            <v>24.3</v>
          </cell>
          <cell r="BO229">
            <v>27</v>
          </cell>
          <cell r="BP229">
            <v>26.4</v>
          </cell>
          <cell r="BQ229">
            <v>23.3</v>
          </cell>
          <cell r="BR229">
            <v>26.3</v>
          </cell>
          <cell r="BS229">
            <v>24</v>
          </cell>
          <cell r="BT229">
            <v>22.7</v>
          </cell>
          <cell r="BU229">
            <v>26</v>
          </cell>
          <cell r="BV229">
            <v>24</v>
          </cell>
          <cell r="BW229">
            <v>23</v>
          </cell>
          <cell r="BX229">
            <v>23.7</v>
          </cell>
          <cell r="BY229">
            <v>24.7</v>
          </cell>
          <cell r="BZ229">
            <v>21.8</v>
          </cell>
          <cell r="CA229">
            <v>25.7</v>
          </cell>
          <cell r="CB229">
            <v>24.3</v>
          </cell>
          <cell r="CC229">
            <v>24.7</v>
          </cell>
          <cell r="CD229">
            <v>26.7</v>
          </cell>
          <cell r="CE229">
            <v>23</v>
          </cell>
          <cell r="CF229">
            <v>23.7</v>
          </cell>
        </row>
        <row r="230">
          <cell r="C230" t="str">
            <v>Regional Sul</v>
          </cell>
          <cell r="D230">
            <v>7.6999999999999993</v>
          </cell>
          <cell r="E230">
            <v>23.978260869565219</v>
          </cell>
          <cell r="F230">
            <v>0.69999999999999962</v>
          </cell>
          <cell r="G230">
            <v>0</v>
          </cell>
          <cell r="H230">
            <v>1</v>
          </cell>
          <cell r="I230">
            <v>1</v>
          </cell>
          <cell r="J230">
            <v>1</v>
          </cell>
          <cell r="K230">
            <v>1</v>
          </cell>
          <cell r="L230">
            <v>1</v>
          </cell>
          <cell r="M230">
            <v>0.69999999999999962</v>
          </cell>
          <cell r="N230">
            <v>0.30000000000000027</v>
          </cell>
          <cell r="O230">
            <v>1</v>
          </cell>
          <cell r="P230">
            <v>1</v>
          </cell>
          <cell r="Q230">
            <v>1</v>
          </cell>
          <cell r="R230">
            <v>1</v>
          </cell>
          <cell r="S230">
            <v>0.97826086956521741</v>
          </cell>
          <cell r="T230">
            <v>0</v>
          </cell>
          <cell r="U230">
            <v>0.30000000000000027</v>
          </cell>
          <cell r="V230">
            <v>1</v>
          </cell>
          <cell r="W230">
            <v>1</v>
          </cell>
          <cell r="X230">
            <v>1</v>
          </cell>
          <cell r="Y230">
            <v>1</v>
          </cell>
          <cell r="Z230">
            <v>1</v>
          </cell>
          <cell r="AA230">
            <v>0.69999999999999962</v>
          </cell>
          <cell r="AB230">
            <v>0.30000000000000027</v>
          </cell>
          <cell r="AC230">
            <v>1</v>
          </cell>
          <cell r="AD230">
            <v>1</v>
          </cell>
          <cell r="AE230">
            <v>1</v>
          </cell>
          <cell r="AF230">
            <v>1</v>
          </cell>
          <cell r="AG230">
            <v>1</v>
          </cell>
          <cell r="AH230">
            <v>0.69999999999999962</v>
          </cell>
          <cell r="AI230">
            <v>0.30000000000000027</v>
          </cell>
          <cell r="AJ230">
            <v>0</v>
          </cell>
          <cell r="AK230">
            <v>25.3</v>
          </cell>
          <cell r="AL230">
            <v>24</v>
          </cell>
          <cell r="AM230">
            <v>25</v>
          </cell>
          <cell r="AN230">
            <v>23.7</v>
          </cell>
          <cell r="AO230">
            <v>26</v>
          </cell>
          <cell r="AP230">
            <v>25</v>
          </cell>
          <cell r="AQ230">
            <v>26</v>
          </cell>
          <cell r="AR230">
            <v>27</v>
          </cell>
          <cell r="AS230">
            <v>25</v>
          </cell>
          <cell r="AT230">
            <v>24.5</v>
          </cell>
          <cell r="AU230">
            <v>23.7</v>
          </cell>
          <cell r="AV230">
            <v>23.65</v>
          </cell>
          <cell r="AW230">
            <v>24.6</v>
          </cell>
          <cell r="AX230">
            <v>22.7</v>
          </cell>
          <cell r="AY230">
            <v>26.7</v>
          </cell>
          <cell r="AZ230">
            <v>23</v>
          </cell>
          <cell r="BA230">
            <v>26</v>
          </cell>
          <cell r="BB230">
            <v>24.4</v>
          </cell>
          <cell r="BC230">
            <v>26.15</v>
          </cell>
          <cell r="BD230">
            <v>27</v>
          </cell>
          <cell r="BE230">
            <v>24</v>
          </cell>
          <cell r="BF230">
            <v>25.5</v>
          </cell>
          <cell r="BG230">
            <v>22.4</v>
          </cell>
          <cell r="BH230">
            <v>21.5</v>
          </cell>
          <cell r="BI230">
            <v>25.940816326530616</v>
          </cell>
          <cell r="BJ230">
            <v>21.33</v>
          </cell>
          <cell r="BK230">
            <v>24.608000000000018</v>
          </cell>
          <cell r="BL230">
            <v>25.614000000000022</v>
          </cell>
          <cell r="BM230">
            <v>24.550000000000022</v>
          </cell>
          <cell r="BN230">
            <v>24.928000000000001</v>
          </cell>
          <cell r="BO230">
            <v>26.874000000000002</v>
          </cell>
          <cell r="BP230">
            <v>26.510000000000019</v>
          </cell>
          <cell r="BQ230">
            <v>24.047999999999998</v>
          </cell>
          <cell r="BR230">
            <v>26.193999999999978</v>
          </cell>
          <cell r="BS230">
            <v>23.874000000000002</v>
          </cell>
          <cell r="BT230">
            <v>22.232000000000017</v>
          </cell>
          <cell r="BU230">
            <v>25.913043478260871</v>
          </cell>
          <cell r="BV230">
            <v>23.823913043478264</v>
          </cell>
          <cell r="BW230">
            <v>22.900000000000002</v>
          </cell>
          <cell r="BX230">
            <v>23.626086956521757</v>
          </cell>
          <cell r="BY230">
            <v>25.489130434782624</v>
          </cell>
          <cell r="BZ230">
            <v>21.884782608695666</v>
          </cell>
          <cell r="CA230">
            <v>25.57608695652176</v>
          </cell>
          <cell r="CB230">
            <v>25.847826086956523</v>
          </cell>
          <cell r="CC230">
            <v>25.263043478260876</v>
          </cell>
          <cell r="CD230">
            <v>26.57608695652176</v>
          </cell>
          <cell r="CE230">
            <v>23.978260869565219</v>
          </cell>
          <cell r="CF230">
            <v>23.847826086956523</v>
          </cell>
        </row>
        <row r="231">
          <cell r="C231" t="str">
            <v>Grupo Sul Maiores</v>
          </cell>
          <cell r="D231">
            <v>7.6999999999999993</v>
          </cell>
          <cell r="E231">
            <v>23.978260869565219</v>
          </cell>
          <cell r="F231">
            <v>0.69999999999999962</v>
          </cell>
          <cell r="G231">
            <v>0</v>
          </cell>
          <cell r="H231">
            <v>1</v>
          </cell>
          <cell r="I231">
            <v>1</v>
          </cell>
          <cell r="J231">
            <v>1</v>
          </cell>
          <cell r="K231">
            <v>1</v>
          </cell>
          <cell r="L231">
            <v>1</v>
          </cell>
          <cell r="M231">
            <v>0.69999999999999962</v>
          </cell>
          <cell r="N231">
            <v>0.30000000000000027</v>
          </cell>
          <cell r="O231">
            <v>1</v>
          </cell>
          <cell r="P231">
            <v>1</v>
          </cell>
          <cell r="Q231">
            <v>1</v>
          </cell>
          <cell r="R231">
            <v>1</v>
          </cell>
          <cell r="S231">
            <v>0.97826086956521741</v>
          </cell>
          <cell r="T231">
            <v>0</v>
          </cell>
          <cell r="U231">
            <v>0.30000000000000027</v>
          </cell>
          <cell r="V231">
            <v>1</v>
          </cell>
          <cell r="W231">
            <v>1</v>
          </cell>
          <cell r="X231">
            <v>1</v>
          </cell>
          <cell r="Y231">
            <v>1</v>
          </cell>
          <cell r="Z231">
            <v>1</v>
          </cell>
          <cell r="AA231">
            <v>0.69999999999999962</v>
          </cell>
          <cell r="AB231">
            <v>0.30000000000000027</v>
          </cell>
          <cell r="AC231">
            <v>1</v>
          </cell>
          <cell r="AD231">
            <v>1</v>
          </cell>
          <cell r="AE231">
            <v>1</v>
          </cell>
          <cell r="AF231">
            <v>1</v>
          </cell>
          <cell r="AG231">
            <v>1</v>
          </cell>
          <cell r="AH231">
            <v>0.69999999999999962</v>
          </cell>
          <cell r="AI231">
            <v>0.30000000000000027</v>
          </cell>
          <cell r="AJ231">
            <v>0</v>
          </cell>
          <cell r="AK231">
            <v>25.3</v>
          </cell>
          <cell r="AL231">
            <v>24</v>
          </cell>
          <cell r="AM231">
            <v>25</v>
          </cell>
          <cell r="AN231">
            <v>23.7</v>
          </cell>
          <cell r="AO231">
            <v>26</v>
          </cell>
          <cell r="AP231">
            <v>25</v>
          </cell>
          <cell r="AQ231">
            <v>26</v>
          </cell>
          <cell r="AR231">
            <v>27</v>
          </cell>
          <cell r="AS231">
            <v>25</v>
          </cell>
          <cell r="AT231">
            <v>25</v>
          </cell>
          <cell r="AU231">
            <v>23.7</v>
          </cell>
          <cell r="AV231">
            <v>23.3</v>
          </cell>
          <cell r="AW231">
            <v>24.6</v>
          </cell>
          <cell r="AX231">
            <v>22.7</v>
          </cell>
          <cell r="AY231">
            <v>26.7</v>
          </cell>
          <cell r="AZ231">
            <v>23</v>
          </cell>
          <cell r="BA231">
            <v>26</v>
          </cell>
          <cell r="BB231">
            <v>24.4</v>
          </cell>
          <cell r="BC231">
            <v>26</v>
          </cell>
          <cell r="BD231">
            <v>27</v>
          </cell>
          <cell r="BE231">
            <v>24</v>
          </cell>
          <cell r="BF231">
            <v>26</v>
          </cell>
          <cell r="BG231">
            <v>22.4</v>
          </cell>
          <cell r="BH231">
            <v>21</v>
          </cell>
          <cell r="BI231">
            <v>25.940816326530616</v>
          </cell>
          <cell r="BJ231">
            <v>21.33</v>
          </cell>
          <cell r="BK231">
            <v>24.608000000000018</v>
          </cell>
          <cell r="BL231">
            <v>25.614000000000022</v>
          </cell>
          <cell r="BM231">
            <v>24.550000000000022</v>
          </cell>
          <cell r="BN231">
            <v>24.928000000000001</v>
          </cell>
          <cell r="BO231">
            <v>26.874000000000002</v>
          </cell>
          <cell r="BP231">
            <v>26.510000000000019</v>
          </cell>
          <cell r="BQ231">
            <v>24.047999999999998</v>
          </cell>
          <cell r="BR231">
            <v>26.193999999999978</v>
          </cell>
          <cell r="BS231">
            <v>23.874000000000002</v>
          </cell>
          <cell r="BT231">
            <v>22.232000000000017</v>
          </cell>
          <cell r="BU231">
            <v>25.913043478260871</v>
          </cell>
          <cell r="BV231">
            <v>23.823913043478264</v>
          </cell>
          <cell r="BW231">
            <v>22.900000000000002</v>
          </cell>
          <cell r="BX231">
            <v>23.626086956521757</v>
          </cell>
          <cell r="BY231">
            <v>25.489130434782624</v>
          </cell>
          <cell r="BZ231">
            <v>21.884782608695666</v>
          </cell>
          <cell r="CA231">
            <v>25.57608695652176</v>
          </cell>
          <cell r="CB231">
            <v>25.847826086956523</v>
          </cell>
          <cell r="CC231">
            <v>25.263043478260876</v>
          </cell>
          <cell r="CD231">
            <v>26.57608695652176</v>
          </cell>
          <cell r="CE231">
            <v>23.978260869565219</v>
          </cell>
          <cell r="CF231">
            <v>23.847826086956523</v>
          </cell>
        </row>
        <row r="232">
          <cell r="C232" t="str">
            <v>Grupo Sul Interior</v>
          </cell>
          <cell r="D232">
            <v>7.6999999999999993</v>
          </cell>
          <cell r="E232">
            <v>23.978260869565219</v>
          </cell>
          <cell r="F232">
            <v>0.69999999999999962</v>
          </cell>
          <cell r="G232">
            <v>0</v>
          </cell>
          <cell r="H232">
            <v>1</v>
          </cell>
          <cell r="I232">
            <v>1</v>
          </cell>
          <cell r="J232">
            <v>1</v>
          </cell>
          <cell r="K232">
            <v>1</v>
          </cell>
          <cell r="L232">
            <v>1</v>
          </cell>
          <cell r="M232">
            <v>0.69999999999999962</v>
          </cell>
          <cell r="N232">
            <v>0.30000000000000027</v>
          </cell>
          <cell r="O232">
            <v>1</v>
          </cell>
          <cell r="P232">
            <v>1</v>
          </cell>
          <cell r="Q232">
            <v>1</v>
          </cell>
          <cell r="R232">
            <v>1</v>
          </cell>
          <cell r="S232">
            <v>0.97826086956521741</v>
          </cell>
          <cell r="T232">
            <v>0</v>
          </cell>
          <cell r="U232">
            <v>0.30000000000000027</v>
          </cell>
          <cell r="V232">
            <v>1</v>
          </cell>
          <cell r="W232">
            <v>1</v>
          </cell>
          <cell r="X232">
            <v>1</v>
          </cell>
          <cell r="Y232">
            <v>1</v>
          </cell>
          <cell r="Z232">
            <v>1</v>
          </cell>
          <cell r="AA232">
            <v>0.69999999999999962</v>
          </cell>
          <cell r="AB232">
            <v>0.30000000000000027</v>
          </cell>
          <cell r="AC232">
            <v>1</v>
          </cell>
          <cell r="AD232">
            <v>1</v>
          </cell>
          <cell r="AE232">
            <v>1</v>
          </cell>
          <cell r="AF232">
            <v>1</v>
          </cell>
          <cell r="AG232">
            <v>1</v>
          </cell>
          <cell r="AH232">
            <v>0.69999999999999962</v>
          </cell>
          <cell r="AI232">
            <v>0.30000000000000027</v>
          </cell>
          <cell r="AJ232">
            <v>0</v>
          </cell>
          <cell r="AK232">
            <v>25.3</v>
          </cell>
          <cell r="AL232">
            <v>24</v>
          </cell>
          <cell r="AM232">
            <v>25</v>
          </cell>
          <cell r="AN232">
            <v>23.7</v>
          </cell>
          <cell r="AO232">
            <v>26</v>
          </cell>
          <cell r="AP232">
            <v>25</v>
          </cell>
          <cell r="AQ232">
            <v>26</v>
          </cell>
          <cell r="AR232">
            <v>27</v>
          </cell>
          <cell r="AS232">
            <v>25</v>
          </cell>
          <cell r="AT232">
            <v>24</v>
          </cell>
          <cell r="AU232">
            <v>23.7</v>
          </cell>
          <cell r="AV232">
            <v>24</v>
          </cell>
          <cell r="AW232">
            <v>24.6</v>
          </cell>
          <cell r="AX232">
            <v>22.7</v>
          </cell>
          <cell r="AY232">
            <v>26.7</v>
          </cell>
          <cell r="AZ232">
            <v>23</v>
          </cell>
          <cell r="BA232">
            <v>26</v>
          </cell>
          <cell r="BB232">
            <v>24.4</v>
          </cell>
          <cell r="BC232">
            <v>26.3</v>
          </cell>
          <cell r="BD232">
            <v>27</v>
          </cell>
          <cell r="BE232">
            <v>24</v>
          </cell>
          <cell r="BF232">
            <v>25</v>
          </cell>
          <cell r="BG232">
            <v>22.4</v>
          </cell>
          <cell r="BH232">
            <v>22</v>
          </cell>
          <cell r="BI232">
            <v>25.940816326530616</v>
          </cell>
          <cell r="BJ232">
            <v>21.33</v>
          </cell>
          <cell r="BK232">
            <v>24.608000000000018</v>
          </cell>
          <cell r="BL232">
            <v>25.614000000000022</v>
          </cell>
          <cell r="BM232">
            <v>24.550000000000022</v>
          </cell>
          <cell r="BN232">
            <v>24.928000000000001</v>
          </cell>
          <cell r="BO232">
            <v>26.874000000000002</v>
          </cell>
          <cell r="BP232">
            <v>26.510000000000019</v>
          </cell>
          <cell r="BQ232">
            <v>24.047999999999998</v>
          </cell>
          <cell r="BR232">
            <v>26.193999999999978</v>
          </cell>
          <cell r="BS232">
            <v>23.874000000000002</v>
          </cell>
          <cell r="BT232">
            <v>22.232000000000017</v>
          </cell>
          <cell r="BU232">
            <v>25.913043478260871</v>
          </cell>
          <cell r="BV232">
            <v>23.823913043478264</v>
          </cell>
          <cell r="BW232">
            <v>22.900000000000002</v>
          </cell>
          <cell r="BX232">
            <v>23.626086956521757</v>
          </cell>
          <cell r="BY232">
            <v>25.489130434782624</v>
          </cell>
          <cell r="BZ232">
            <v>21.884782608695666</v>
          </cell>
          <cell r="CA232">
            <v>25.57608695652176</v>
          </cell>
          <cell r="CB232">
            <v>25.847826086956523</v>
          </cell>
          <cell r="CC232">
            <v>25.263043478260876</v>
          </cell>
          <cell r="CD232">
            <v>26.57608695652176</v>
          </cell>
          <cell r="CE232">
            <v>23.978260869565219</v>
          </cell>
          <cell r="CF232">
            <v>23.847826086956523</v>
          </cell>
        </row>
        <row r="233">
          <cell r="C233" t="str">
            <v>Grupo Sul Novas Cidades</v>
          </cell>
          <cell r="D233">
            <v>7.6999999999999993</v>
          </cell>
          <cell r="E233">
            <v>23.978260869565219</v>
          </cell>
          <cell r="F233">
            <v>0.69999999999999962</v>
          </cell>
          <cell r="G233">
            <v>0</v>
          </cell>
          <cell r="H233">
            <v>1</v>
          </cell>
          <cell r="I233">
            <v>1</v>
          </cell>
          <cell r="J233">
            <v>1</v>
          </cell>
          <cell r="K233">
            <v>1</v>
          </cell>
          <cell r="L233">
            <v>1</v>
          </cell>
          <cell r="M233">
            <v>0.69999999999999962</v>
          </cell>
          <cell r="N233">
            <v>0.30000000000000027</v>
          </cell>
          <cell r="O233">
            <v>1</v>
          </cell>
          <cell r="P233">
            <v>1</v>
          </cell>
          <cell r="Q233">
            <v>1</v>
          </cell>
          <cell r="R233">
            <v>1</v>
          </cell>
          <cell r="S233">
            <v>0.97826086956521741</v>
          </cell>
          <cell r="T233">
            <v>0</v>
          </cell>
          <cell r="U233">
            <v>0.30000000000000027</v>
          </cell>
          <cell r="V233">
            <v>1</v>
          </cell>
          <cell r="W233">
            <v>1</v>
          </cell>
          <cell r="X233">
            <v>1</v>
          </cell>
          <cell r="Y233">
            <v>1</v>
          </cell>
          <cell r="Z233">
            <v>1</v>
          </cell>
          <cell r="AA233">
            <v>0.69999999999999962</v>
          </cell>
          <cell r="AB233">
            <v>0.30000000000000027</v>
          </cell>
          <cell r="AC233">
            <v>1</v>
          </cell>
          <cell r="AD233">
            <v>1</v>
          </cell>
          <cell r="AE233">
            <v>1</v>
          </cell>
          <cell r="AF233">
            <v>1</v>
          </cell>
          <cell r="AG233">
            <v>1</v>
          </cell>
          <cell r="AH233">
            <v>0.69999999999999962</v>
          </cell>
          <cell r="AI233">
            <v>0.30000000000000027</v>
          </cell>
          <cell r="AJ233">
            <v>0</v>
          </cell>
          <cell r="AK233">
            <v>25.3</v>
          </cell>
          <cell r="AL233">
            <v>24</v>
          </cell>
          <cell r="AM233">
            <v>25</v>
          </cell>
          <cell r="AN233">
            <v>23.7</v>
          </cell>
          <cell r="AO233">
            <v>26</v>
          </cell>
          <cell r="AP233">
            <v>25</v>
          </cell>
          <cell r="AQ233">
            <v>26</v>
          </cell>
          <cell r="AR233">
            <v>27</v>
          </cell>
          <cell r="AS233">
            <v>24.35</v>
          </cell>
          <cell r="AT233">
            <v>25</v>
          </cell>
          <cell r="AU233">
            <v>23.7</v>
          </cell>
          <cell r="AV233">
            <v>23.5</v>
          </cell>
          <cell r="AW233">
            <v>24.6</v>
          </cell>
          <cell r="AX233">
            <v>22.049999999999997</v>
          </cell>
          <cell r="AY233">
            <v>26.7</v>
          </cell>
          <cell r="AZ233">
            <v>23</v>
          </cell>
          <cell r="BA233">
            <v>26</v>
          </cell>
          <cell r="BB233">
            <v>24.4</v>
          </cell>
          <cell r="BC233">
            <v>26.3</v>
          </cell>
          <cell r="BD233">
            <v>27</v>
          </cell>
          <cell r="BE233">
            <v>24</v>
          </cell>
          <cell r="BF233">
            <v>26</v>
          </cell>
          <cell r="BG233">
            <v>22.4</v>
          </cell>
          <cell r="BH233">
            <v>21.85</v>
          </cell>
          <cell r="BI233">
            <v>25.940816326530616</v>
          </cell>
          <cell r="BJ233">
            <v>21.33</v>
          </cell>
          <cell r="BK233">
            <v>24.608000000000018</v>
          </cell>
          <cell r="BL233">
            <v>25.614000000000022</v>
          </cell>
          <cell r="BM233">
            <v>24.550000000000022</v>
          </cell>
          <cell r="BN233">
            <v>24.928000000000001</v>
          </cell>
          <cell r="BO233">
            <v>26.874000000000002</v>
          </cell>
          <cell r="BP233">
            <v>26.510000000000019</v>
          </cell>
          <cell r="BQ233">
            <v>24.047999999999998</v>
          </cell>
          <cell r="BR233">
            <v>26.193999999999978</v>
          </cell>
          <cell r="BS233">
            <v>23.874000000000002</v>
          </cell>
          <cell r="BT233">
            <v>22.232000000000017</v>
          </cell>
          <cell r="BU233">
            <v>25.913043478260871</v>
          </cell>
          <cell r="BV233">
            <v>23.823913043478264</v>
          </cell>
          <cell r="BW233">
            <v>22.900000000000002</v>
          </cell>
          <cell r="BX233">
            <v>23.626086956521757</v>
          </cell>
          <cell r="BY233">
            <v>25.489130434782624</v>
          </cell>
          <cell r="BZ233">
            <v>21.884782608695666</v>
          </cell>
          <cell r="CA233">
            <v>25.57608695652176</v>
          </cell>
          <cell r="CB233">
            <v>25.847826086956523</v>
          </cell>
          <cell r="CC233">
            <v>25.263043478260876</v>
          </cell>
          <cell r="CD233">
            <v>26.57608695652176</v>
          </cell>
          <cell r="CE233">
            <v>23.978260869565219</v>
          </cell>
          <cell r="CF233">
            <v>23.847826086956523</v>
          </cell>
        </row>
        <row r="234">
          <cell r="C234" t="str">
            <v>Cluster Porto Alegre</v>
          </cell>
          <cell r="D234">
            <v>7.7</v>
          </cell>
          <cell r="E234">
            <v>24</v>
          </cell>
          <cell r="F234">
            <v>0.70000000000000007</v>
          </cell>
          <cell r="G234">
            <v>0</v>
          </cell>
          <cell r="H234">
            <v>1</v>
          </cell>
          <cell r="I234">
            <v>1</v>
          </cell>
          <cell r="J234">
            <v>1</v>
          </cell>
          <cell r="K234">
            <v>1</v>
          </cell>
          <cell r="L234">
            <v>1</v>
          </cell>
          <cell r="M234">
            <v>0.70000000000000007</v>
          </cell>
          <cell r="N234">
            <v>0.29999999999999993</v>
          </cell>
          <cell r="O234">
            <v>1</v>
          </cell>
          <cell r="P234">
            <v>1</v>
          </cell>
          <cell r="Q234">
            <v>1</v>
          </cell>
          <cell r="R234">
            <v>1</v>
          </cell>
          <cell r="S234">
            <v>1</v>
          </cell>
          <cell r="T234">
            <v>0</v>
          </cell>
          <cell r="U234">
            <v>0.29999999999999993</v>
          </cell>
          <cell r="V234">
            <v>1</v>
          </cell>
          <cell r="W234">
            <v>1</v>
          </cell>
          <cell r="X234">
            <v>1</v>
          </cell>
          <cell r="Y234">
            <v>1</v>
          </cell>
          <cell r="Z234">
            <v>1</v>
          </cell>
          <cell r="AA234">
            <v>0.70000000000000007</v>
          </cell>
          <cell r="AB234">
            <v>0.29999999999999993</v>
          </cell>
          <cell r="AC234">
            <v>1</v>
          </cell>
          <cell r="AD234">
            <v>1</v>
          </cell>
          <cell r="AE234">
            <v>1</v>
          </cell>
          <cell r="AF234">
            <v>1</v>
          </cell>
          <cell r="AG234">
            <v>1</v>
          </cell>
          <cell r="AH234">
            <v>0.70000000000000007</v>
          </cell>
          <cell r="AI234">
            <v>0.29999999999999993</v>
          </cell>
          <cell r="AJ234">
            <v>0</v>
          </cell>
          <cell r="AK234">
            <v>25.3</v>
          </cell>
          <cell r="AL234">
            <v>24</v>
          </cell>
          <cell r="AM234">
            <v>25</v>
          </cell>
          <cell r="AN234">
            <v>23.7</v>
          </cell>
          <cell r="AO234">
            <v>26</v>
          </cell>
          <cell r="AP234">
            <v>25</v>
          </cell>
          <cell r="AQ234">
            <v>26</v>
          </cell>
          <cell r="AR234">
            <v>27</v>
          </cell>
          <cell r="AS234">
            <v>23.7</v>
          </cell>
          <cell r="AT234">
            <v>25</v>
          </cell>
          <cell r="AU234">
            <v>23.7</v>
          </cell>
          <cell r="AV234">
            <v>24</v>
          </cell>
          <cell r="AW234">
            <v>24.6</v>
          </cell>
          <cell r="AX234">
            <v>22.7</v>
          </cell>
          <cell r="AY234">
            <v>26.7</v>
          </cell>
          <cell r="AZ234">
            <v>23</v>
          </cell>
          <cell r="BA234">
            <v>26</v>
          </cell>
          <cell r="BB234">
            <v>24.4</v>
          </cell>
          <cell r="BC234">
            <v>26.3</v>
          </cell>
          <cell r="BD234">
            <v>27</v>
          </cell>
          <cell r="BE234">
            <v>24</v>
          </cell>
          <cell r="BF234">
            <v>26</v>
          </cell>
          <cell r="BG234">
            <v>22.4</v>
          </cell>
          <cell r="BH234">
            <v>22</v>
          </cell>
          <cell r="BI234">
            <v>25.90909090909091</v>
          </cell>
          <cell r="BJ234">
            <v>21.036363636363639</v>
          </cell>
          <cell r="BK234">
            <v>24.645454545454541</v>
          </cell>
          <cell r="BL234">
            <v>25.518181818181812</v>
          </cell>
          <cell r="BM234">
            <v>24.490909090909089</v>
          </cell>
          <cell r="BN234">
            <v>24.972727272727273</v>
          </cell>
          <cell r="BO234">
            <v>26.881818181818179</v>
          </cell>
          <cell r="BP234">
            <v>26.463636363636361</v>
          </cell>
          <cell r="BQ234">
            <v>23.572727272727274</v>
          </cell>
          <cell r="BR234">
            <v>26.300000000000008</v>
          </cell>
          <cell r="BS234">
            <v>23.90909090909091</v>
          </cell>
          <cell r="BT234">
            <v>22.699999999999992</v>
          </cell>
          <cell r="BU234">
            <v>25.9</v>
          </cell>
          <cell r="BV234">
            <v>23.74</v>
          </cell>
          <cell r="BW234">
            <v>22.9</v>
          </cell>
          <cell r="BX234">
            <v>23.559999999999995</v>
          </cell>
          <cell r="BY234">
            <v>25.369999999999997</v>
          </cell>
          <cell r="BZ234">
            <v>21.74</v>
          </cell>
          <cell r="CA234">
            <v>25.599999999999994</v>
          </cell>
          <cell r="CB234">
            <v>25.8</v>
          </cell>
          <cell r="CC234">
            <v>24.9</v>
          </cell>
          <cell r="CD234">
            <v>26.699999999999996</v>
          </cell>
          <cell r="CE234">
            <v>24</v>
          </cell>
          <cell r="CF234">
            <v>23.9</v>
          </cell>
        </row>
        <row r="235">
          <cell r="C235" t="str">
            <v>SubCluster Porto Alegre</v>
          </cell>
          <cell r="D235">
            <v>7.6999999999999993</v>
          </cell>
          <cell r="E235">
            <v>24</v>
          </cell>
          <cell r="F235">
            <v>0.69999999999999984</v>
          </cell>
          <cell r="G235">
            <v>0</v>
          </cell>
          <cell r="H235">
            <v>1</v>
          </cell>
          <cell r="I235">
            <v>1</v>
          </cell>
          <cell r="J235">
            <v>1</v>
          </cell>
          <cell r="K235">
            <v>1</v>
          </cell>
          <cell r="L235">
            <v>1</v>
          </cell>
          <cell r="M235">
            <v>0.69999999999999984</v>
          </cell>
          <cell r="N235">
            <v>0.3</v>
          </cell>
          <cell r="O235">
            <v>1</v>
          </cell>
          <cell r="P235">
            <v>1</v>
          </cell>
          <cell r="Q235">
            <v>1</v>
          </cell>
          <cell r="R235">
            <v>1</v>
          </cell>
          <cell r="S235">
            <v>1</v>
          </cell>
          <cell r="T235">
            <v>0</v>
          </cell>
          <cell r="U235">
            <v>0.3</v>
          </cell>
          <cell r="V235">
            <v>1</v>
          </cell>
          <cell r="W235">
            <v>1</v>
          </cell>
          <cell r="X235">
            <v>1</v>
          </cell>
          <cell r="Y235">
            <v>1</v>
          </cell>
          <cell r="Z235">
            <v>1</v>
          </cell>
          <cell r="AA235">
            <v>0.69999999999999984</v>
          </cell>
          <cell r="AB235">
            <v>0.3</v>
          </cell>
          <cell r="AC235">
            <v>1</v>
          </cell>
          <cell r="AD235">
            <v>1</v>
          </cell>
          <cell r="AE235">
            <v>1</v>
          </cell>
          <cell r="AF235">
            <v>1</v>
          </cell>
          <cell r="AG235">
            <v>1</v>
          </cell>
          <cell r="AH235">
            <v>0.69999999999999984</v>
          </cell>
          <cell r="AI235">
            <v>0.3</v>
          </cell>
          <cell r="AJ235">
            <v>0</v>
          </cell>
          <cell r="AK235">
            <v>25.3</v>
          </cell>
          <cell r="AL235">
            <v>24</v>
          </cell>
          <cell r="AM235">
            <v>25</v>
          </cell>
          <cell r="AN235">
            <v>23.7</v>
          </cell>
          <cell r="AO235">
            <v>26</v>
          </cell>
          <cell r="AP235">
            <v>25</v>
          </cell>
          <cell r="AQ235">
            <v>26</v>
          </cell>
          <cell r="AR235">
            <v>27</v>
          </cell>
          <cell r="AS235">
            <v>25</v>
          </cell>
          <cell r="AT235">
            <v>25</v>
          </cell>
          <cell r="AU235">
            <v>23.7</v>
          </cell>
          <cell r="AV235">
            <v>23</v>
          </cell>
          <cell r="AW235">
            <v>24.6</v>
          </cell>
          <cell r="AX235">
            <v>21.4</v>
          </cell>
          <cell r="AY235">
            <v>26.7</v>
          </cell>
          <cell r="AZ235">
            <v>23</v>
          </cell>
          <cell r="BA235">
            <v>26</v>
          </cell>
          <cell r="BB235">
            <v>24.4</v>
          </cell>
          <cell r="BC235">
            <v>26.3</v>
          </cell>
          <cell r="BD235">
            <v>27</v>
          </cell>
          <cell r="BE235">
            <v>24</v>
          </cell>
          <cell r="BF235">
            <v>26</v>
          </cell>
          <cell r="BG235">
            <v>22.4</v>
          </cell>
          <cell r="BH235">
            <v>21.7</v>
          </cell>
          <cell r="BI235">
            <v>26</v>
          </cell>
          <cell r="BJ235">
            <v>21.033333333333331</v>
          </cell>
          <cell r="BK235">
            <v>24.7</v>
          </cell>
          <cell r="BL235">
            <v>25.033333333333331</v>
          </cell>
          <cell r="BM235">
            <v>24.7</v>
          </cell>
          <cell r="BN235">
            <v>25</v>
          </cell>
          <cell r="BO235">
            <v>27</v>
          </cell>
          <cell r="BP235">
            <v>26.7</v>
          </cell>
          <cell r="BQ235">
            <v>23.600000000000005</v>
          </cell>
          <cell r="BR235">
            <v>26.3</v>
          </cell>
          <cell r="BS235">
            <v>24</v>
          </cell>
          <cell r="BT235">
            <v>22.7</v>
          </cell>
          <cell r="BU235">
            <v>26</v>
          </cell>
          <cell r="BV235">
            <v>23.900000000000002</v>
          </cell>
          <cell r="BW235">
            <v>22.666666666666668</v>
          </cell>
          <cell r="BX235">
            <v>23.466666666666669</v>
          </cell>
          <cell r="BY235">
            <v>25.599999999999998</v>
          </cell>
          <cell r="BZ235">
            <v>20.900000000000002</v>
          </cell>
          <cell r="CA235">
            <v>25.7</v>
          </cell>
          <cell r="CB235">
            <v>26</v>
          </cell>
          <cell r="CC235">
            <v>25</v>
          </cell>
          <cell r="CD235">
            <v>26.7</v>
          </cell>
          <cell r="CE235">
            <v>24</v>
          </cell>
          <cell r="CF235">
            <v>24</v>
          </cell>
        </row>
        <row r="236">
          <cell r="C236" t="str">
            <v>Porto Alegre - CABO</v>
          </cell>
          <cell r="D236">
            <v>7.7</v>
          </cell>
          <cell r="E236">
            <v>24</v>
          </cell>
          <cell r="F236">
            <v>0.7</v>
          </cell>
          <cell r="G236">
            <v>0</v>
          </cell>
          <cell r="H236">
            <v>1</v>
          </cell>
          <cell r="I236">
            <v>1</v>
          </cell>
          <cell r="J236">
            <v>1</v>
          </cell>
          <cell r="K236">
            <v>1</v>
          </cell>
          <cell r="L236">
            <v>1</v>
          </cell>
          <cell r="M236">
            <v>0.7</v>
          </cell>
          <cell r="N236">
            <v>0.3</v>
          </cell>
          <cell r="O236">
            <v>1</v>
          </cell>
          <cell r="P236">
            <v>1</v>
          </cell>
          <cell r="Q236">
            <v>1</v>
          </cell>
          <cell r="R236">
            <v>1</v>
          </cell>
          <cell r="S236">
            <v>1</v>
          </cell>
          <cell r="T236">
            <v>0</v>
          </cell>
          <cell r="U236">
            <v>0.3</v>
          </cell>
          <cell r="V236">
            <v>1</v>
          </cell>
          <cell r="W236">
            <v>1</v>
          </cell>
          <cell r="X236">
            <v>1</v>
          </cell>
          <cell r="Y236">
            <v>1</v>
          </cell>
          <cell r="Z236">
            <v>1</v>
          </cell>
          <cell r="AA236">
            <v>0.7</v>
          </cell>
          <cell r="AB236">
            <v>0.3</v>
          </cell>
          <cell r="AC236">
            <v>1</v>
          </cell>
          <cell r="AD236">
            <v>1</v>
          </cell>
          <cell r="AE236">
            <v>1</v>
          </cell>
          <cell r="AF236">
            <v>1</v>
          </cell>
          <cell r="AG236">
            <v>1</v>
          </cell>
          <cell r="AH236">
            <v>0.7</v>
          </cell>
          <cell r="AI236">
            <v>0.3</v>
          </cell>
          <cell r="AJ236">
            <v>0</v>
          </cell>
          <cell r="AK236">
            <v>25.3</v>
          </cell>
          <cell r="AL236">
            <v>24</v>
          </cell>
          <cell r="AM236">
            <v>25</v>
          </cell>
          <cell r="AN236">
            <v>23.7</v>
          </cell>
          <cell r="AO236">
            <v>25.566666666666666</v>
          </cell>
          <cell r="AP236">
            <v>24.666666666666668</v>
          </cell>
          <cell r="AQ236">
            <v>25.666666666666668</v>
          </cell>
          <cell r="AR236">
            <v>27</v>
          </cell>
          <cell r="AS236">
            <v>23.7</v>
          </cell>
          <cell r="AT236">
            <v>24.566666666666666</v>
          </cell>
          <cell r="AU236">
            <v>23.7</v>
          </cell>
          <cell r="AV236">
            <v>24.900000000000002</v>
          </cell>
          <cell r="AW236">
            <v>24.600000000000005</v>
          </cell>
          <cell r="AX236">
            <v>22.7</v>
          </cell>
          <cell r="AY236">
            <v>26.7</v>
          </cell>
          <cell r="AZ236">
            <v>23</v>
          </cell>
          <cell r="BA236">
            <v>25.766666666666666</v>
          </cell>
          <cell r="BB236">
            <v>24.066666666666663</v>
          </cell>
          <cell r="BC236">
            <v>26.3</v>
          </cell>
          <cell r="BD236">
            <v>27</v>
          </cell>
          <cell r="BE236">
            <v>22.7</v>
          </cell>
          <cell r="BF236">
            <v>26</v>
          </cell>
          <cell r="BG236">
            <v>22.399999999999995</v>
          </cell>
          <cell r="BH236">
            <v>22.566666666666666</v>
          </cell>
          <cell r="BI236">
            <v>26</v>
          </cell>
          <cell r="BJ236">
            <v>20.8</v>
          </cell>
          <cell r="BK236">
            <v>24.7</v>
          </cell>
          <cell r="BL236">
            <v>25.7</v>
          </cell>
          <cell r="BM236">
            <v>24.7</v>
          </cell>
          <cell r="BN236">
            <v>25</v>
          </cell>
          <cell r="BO236">
            <v>27</v>
          </cell>
          <cell r="BP236">
            <v>26.7</v>
          </cell>
          <cell r="BQ236">
            <v>23.6</v>
          </cell>
          <cell r="BR236">
            <v>26.3</v>
          </cell>
          <cell r="BS236">
            <v>24</v>
          </cell>
          <cell r="BT236">
            <v>22.7</v>
          </cell>
          <cell r="BU236">
            <v>26</v>
          </cell>
          <cell r="BV236">
            <v>23.7</v>
          </cell>
          <cell r="BW236">
            <v>22</v>
          </cell>
          <cell r="BX236">
            <v>23.7</v>
          </cell>
          <cell r="BY236">
            <v>25.7</v>
          </cell>
          <cell r="BZ236">
            <v>18.5</v>
          </cell>
          <cell r="CA236">
            <v>25.7</v>
          </cell>
          <cell r="CB236">
            <v>26</v>
          </cell>
          <cell r="CC236">
            <v>25</v>
          </cell>
          <cell r="CD236">
            <v>26.7</v>
          </cell>
          <cell r="CE236">
            <v>24</v>
          </cell>
          <cell r="CF236">
            <v>24</v>
          </cell>
        </row>
        <row r="237">
          <cell r="C237" t="str">
            <v>Litoral</v>
          </cell>
          <cell r="D237">
            <v>7.7</v>
          </cell>
          <cell r="E237">
            <v>24</v>
          </cell>
          <cell r="F237">
            <v>0.7</v>
          </cell>
          <cell r="G237">
            <v>0</v>
          </cell>
          <cell r="H237">
            <v>1</v>
          </cell>
          <cell r="I237">
            <v>1</v>
          </cell>
          <cell r="J237">
            <v>1</v>
          </cell>
          <cell r="K237">
            <v>1</v>
          </cell>
          <cell r="L237">
            <v>1</v>
          </cell>
          <cell r="M237">
            <v>0.7</v>
          </cell>
          <cell r="N237">
            <v>0.3</v>
          </cell>
          <cell r="O237">
            <v>1</v>
          </cell>
          <cell r="P237">
            <v>1</v>
          </cell>
          <cell r="Q237">
            <v>1</v>
          </cell>
          <cell r="R237">
            <v>1</v>
          </cell>
          <cell r="S237">
            <v>1</v>
          </cell>
          <cell r="T237">
            <v>0</v>
          </cell>
          <cell r="U237">
            <v>0.3</v>
          </cell>
          <cell r="V237">
            <v>1</v>
          </cell>
          <cell r="W237">
            <v>1</v>
          </cell>
          <cell r="X237">
            <v>1</v>
          </cell>
          <cell r="Y237">
            <v>1</v>
          </cell>
          <cell r="Z237">
            <v>1</v>
          </cell>
          <cell r="AA237">
            <v>0.7</v>
          </cell>
          <cell r="AB237">
            <v>0.3</v>
          </cell>
          <cell r="AC237">
            <v>1</v>
          </cell>
          <cell r="AD237">
            <v>1</v>
          </cell>
          <cell r="AE237">
            <v>1</v>
          </cell>
          <cell r="AF237">
            <v>1</v>
          </cell>
          <cell r="AG237">
            <v>1</v>
          </cell>
          <cell r="AH237">
            <v>0.7</v>
          </cell>
          <cell r="AI237">
            <v>0.3</v>
          </cell>
          <cell r="AJ237">
            <v>0</v>
          </cell>
          <cell r="AK237">
            <v>25.3</v>
          </cell>
          <cell r="AL237">
            <v>24</v>
          </cell>
          <cell r="AM237">
            <v>25</v>
          </cell>
          <cell r="AN237">
            <v>23.7</v>
          </cell>
          <cell r="AO237">
            <v>24.7</v>
          </cell>
          <cell r="AP237">
            <v>25</v>
          </cell>
          <cell r="AQ237">
            <v>25</v>
          </cell>
          <cell r="AR237">
            <v>27</v>
          </cell>
          <cell r="AS237">
            <v>23.7</v>
          </cell>
          <cell r="AT237">
            <v>25</v>
          </cell>
          <cell r="AU237">
            <v>23.7</v>
          </cell>
          <cell r="AV237">
            <v>25</v>
          </cell>
          <cell r="AW237">
            <v>24.6</v>
          </cell>
          <cell r="AX237">
            <v>22.7</v>
          </cell>
          <cell r="AY237">
            <v>26.7</v>
          </cell>
          <cell r="AZ237">
            <v>23</v>
          </cell>
          <cell r="BA237">
            <v>25.3</v>
          </cell>
          <cell r="BB237">
            <v>24.4</v>
          </cell>
          <cell r="BC237">
            <v>26.3</v>
          </cell>
          <cell r="BD237">
            <v>27</v>
          </cell>
          <cell r="BE237">
            <v>22.7</v>
          </cell>
          <cell r="BF237">
            <v>26</v>
          </cell>
          <cell r="BG237">
            <v>22.4</v>
          </cell>
          <cell r="BH237">
            <v>23</v>
          </cell>
          <cell r="BI237">
            <v>26</v>
          </cell>
          <cell r="BJ237">
            <v>20.8</v>
          </cell>
          <cell r="BK237">
            <v>24.7</v>
          </cell>
          <cell r="BL237">
            <v>24.7</v>
          </cell>
          <cell r="BM237">
            <v>24.7</v>
          </cell>
          <cell r="BN237">
            <v>25</v>
          </cell>
          <cell r="BO237">
            <v>27</v>
          </cell>
          <cell r="BP237">
            <v>26.7</v>
          </cell>
          <cell r="BQ237">
            <v>23.6</v>
          </cell>
          <cell r="BR237">
            <v>26.3</v>
          </cell>
          <cell r="BS237">
            <v>24</v>
          </cell>
          <cell r="BT237">
            <v>22.7</v>
          </cell>
          <cell r="BU237">
            <v>26</v>
          </cell>
          <cell r="BV237">
            <v>24</v>
          </cell>
          <cell r="BW237">
            <v>23</v>
          </cell>
          <cell r="BX237">
            <v>23.7</v>
          </cell>
          <cell r="BY237">
            <v>25.7</v>
          </cell>
          <cell r="BZ237">
            <v>22.1</v>
          </cell>
          <cell r="CA237">
            <v>25.7</v>
          </cell>
          <cell r="CB237">
            <v>26</v>
          </cell>
          <cell r="CC237">
            <v>25</v>
          </cell>
          <cell r="CD237">
            <v>26.7</v>
          </cell>
          <cell r="CE237">
            <v>24</v>
          </cell>
          <cell r="CF237">
            <v>24</v>
          </cell>
        </row>
        <row r="238">
          <cell r="C238" t="str">
            <v>Novo Hamburgo - Cabo</v>
          </cell>
          <cell r="D238">
            <v>7.7</v>
          </cell>
          <cell r="E238">
            <v>24</v>
          </cell>
          <cell r="F238">
            <v>0.7</v>
          </cell>
          <cell r="G238">
            <v>0</v>
          </cell>
          <cell r="H238">
            <v>1</v>
          </cell>
          <cell r="I238">
            <v>1</v>
          </cell>
          <cell r="J238">
            <v>1</v>
          </cell>
          <cell r="K238">
            <v>1</v>
          </cell>
          <cell r="L238">
            <v>1</v>
          </cell>
          <cell r="M238">
            <v>0.7</v>
          </cell>
          <cell r="N238">
            <v>0.3</v>
          </cell>
          <cell r="O238">
            <v>1</v>
          </cell>
          <cell r="P238">
            <v>1</v>
          </cell>
          <cell r="Q238">
            <v>1</v>
          </cell>
          <cell r="R238">
            <v>1</v>
          </cell>
          <cell r="S238">
            <v>1</v>
          </cell>
          <cell r="T238">
            <v>0</v>
          </cell>
          <cell r="U238">
            <v>0.3</v>
          </cell>
          <cell r="V238">
            <v>1</v>
          </cell>
          <cell r="W238">
            <v>1</v>
          </cell>
          <cell r="X238">
            <v>1</v>
          </cell>
          <cell r="Y238">
            <v>1</v>
          </cell>
          <cell r="Z238">
            <v>1</v>
          </cell>
          <cell r="AA238">
            <v>0.7</v>
          </cell>
          <cell r="AB238">
            <v>0.3</v>
          </cell>
          <cell r="AC238">
            <v>1</v>
          </cell>
          <cell r="AD238">
            <v>1</v>
          </cell>
          <cell r="AE238">
            <v>1</v>
          </cell>
          <cell r="AF238">
            <v>1</v>
          </cell>
          <cell r="AG238">
            <v>1</v>
          </cell>
          <cell r="AH238">
            <v>0.7</v>
          </cell>
          <cell r="AI238">
            <v>0.3</v>
          </cell>
          <cell r="AJ238">
            <v>0</v>
          </cell>
          <cell r="AK238">
            <v>25.3</v>
          </cell>
          <cell r="AL238">
            <v>24</v>
          </cell>
          <cell r="AM238">
            <v>25</v>
          </cell>
          <cell r="AN238">
            <v>23.7</v>
          </cell>
          <cell r="AO238">
            <v>26</v>
          </cell>
          <cell r="AP238">
            <v>24</v>
          </cell>
          <cell r="AQ238">
            <v>26</v>
          </cell>
          <cell r="AR238">
            <v>27</v>
          </cell>
          <cell r="AS238">
            <v>23.7</v>
          </cell>
          <cell r="AT238">
            <v>23.7</v>
          </cell>
          <cell r="AU238">
            <v>23.7</v>
          </cell>
          <cell r="AV238">
            <v>25</v>
          </cell>
          <cell r="AW238">
            <v>24.6</v>
          </cell>
          <cell r="AX238">
            <v>22.7</v>
          </cell>
          <cell r="AY238">
            <v>26.7</v>
          </cell>
          <cell r="AZ238">
            <v>23</v>
          </cell>
          <cell r="BA238">
            <v>26</v>
          </cell>
          <cell r="BB238">
            <v>23.4</v>
          </cell>
          <cell r="BC238">
            <v>26.3</v>
          </cell>
          <cell r="BD238">
            <v>27</v>
          </cell>
          <cell r="BE238">
            <v>22.7</v>
          </cell>
          <cell r="BF238">
            <v>26</v>
          </cell>
          <cell r="BG238">
            <v>22.4</v>
          </cell>
          <cell r="BH238">
            <v>23</v>
          </cell>
          <cell r="BI238">
            <v>26</v>
          </cell>
          <cell r="BJ238">
            <v>21.5</v>
          </cell>
          <cell r="BK238">
            <v>24.7</v>
          </cell>
          <cell r="BL238">
            <v>24.7</v>
          </cell>
          <cell r="BM238">
            <v>24.7</v>
          </cell>
          <cell r="BN238">
            <v>25</v>
          </cell>
          <cell r="BO238">
            <v>27</v>
          </cell>
          <cell r="BP238">
            <v>26.7</v>
          </cell>
          <cell r="BQ238">
            <v>23.6</v>
          </cell>
          <cell r="BR238">
            <v>26.3</v>
          </cell>
          <cell r="BS238">
            <v>24</v>
          </cell>
          <cell r="BT238">
            <v>22.7</v>
          </cell>
          <cell r="BU238">
            <v>26</v>
          </cell>
          <cell r="BV238">
            <v>24</v>
          </cell>
          <cell r="BW238">
            <v>23</v>
          </cell>
          <cell r="BX238">
            <v>23</v>
          </cell>
          <cell r="BY238">
            <v>25.4</v>
          </cell>
          <cell r="BZ238">
            <v>22.1</v>
          </cell>
          <cell r="CA238">
            <v>25.7</v>
          </cell>
          <cell r="CB238">
            <v>26</v>
          </cell>
          <cell r="CC238">
            <v>25</v>
          </cell>
          <cell r="CD238">
            <v>26.7</v>
          </cell>
          <cell r="CE238">
            <v>24</v>
          </cell>
          <cell r="CF238">
            <v>24</v>
          </cell>
        </row>
        <row r="239">
          <cell r="C239" t="str">
            <v>Porto Alegre MMDS</v>
          </cell>
          <cell r="D239">
            <v>7.7</v>
          </cell>
          <cell r="E239">
            <v>24</v>
          </cell>
          <cell r="F239">
            <v>0.7</v>
          </cell>
          <cell r="G239">
            <v>0</v>
          </cell>
          <cell r="H239">
            <v>1</v>
          </cell>
          <cell r="I239">
            <v>1</v>
          </cell>
          <cell r="J239">
            <v>1</v>
          </cell>
          <cell r="K239">
            <v>1</v>
          </cell>
          <cell r="L239">
            <v>1</v>
          </cell>
          <cell r="M239">
            <v>0.7</v>
          </cell>
          <cell r="N239">
            <v>0.3</v>
          </cell>
          <cell r="O239">
            <v>1</v>
          </cell>
          <cell r="P239">
            <v>1</v>
          </cell>
          <cell r="Q239">
            <v>1</v>
          </cell>
          <cell r="R239">
            <v>1</v>
          </cell>
          <cell r="S239">
            <v>1</v>
          </cell>
          <cell r="T239">
            <v>0</v>
          </cell>
          <cell r="U239">
            <v>0.3</v>
          </cell>
          <cell r="V239">
            <v>1</v>
          </cell>
          <cell r="W239">
            <v>1</v>
          </cell>
          <cell r="X239">
            <v>1</v>
          </cell>
          <cell r="Y239">
            <v>1</v>
          </cell>
          <cell r="Z239">
            <v>1</v>
          </cell>
          <cell r="AA239">
            <v>0.7</v>
          </cell>
          <cell r="AB239">
            <v>0.3</v>
          </cell>
          <cell r="AC239">
            <v>1</v>
          </cell>
          <cell r="AD239">
            <v>1</v>
          </cell>
          <cell r="AE239">
            <v>1</v>
          </cell>
          <cell r="AF239">
            <v>1</v>
          </cell>
          <cell r="AG239">
            <v>1</v>
          </cell>
          <cell r="AH239">
            <v>0.7</v>
          </cell>
          <cell r="AI239">
            <v>0.3</v>
          </cell>
          <cell r="AJ239">
            <v>0</v>
          </cell>
          <cell r="AK239">
            <v>25.3</v>
          </cell>
          <cell r="AL239">
            <v>24</v>
          </cell>
          <cell r="AM239">
            <v>25</v>
          </cell>
          <cell r="AN239">
            <v>23.7</v>
          </cell>
          <cell r="AO239">
            <v>26</v>
          </cell>
          <cell r="AP239">
            <v>25</v>
          </cell>
          <cell r="AQ239">
            <v>26</v>
          </cell>
          <cell r="AR239">
            <v>27</v>
          </cell>
          <cell r="AS239">
            <v>23.7</v>
          </cell>
          <cell r="AT239">
            <v>25</v>
          </cell>
          <cell r="AU239">
            <v>23.7</v>
          </cell>
          <cell r="AV239">
            <v>24.7</v>
          </cell>
          <cell r="AW239">
            <v>24.6</v>
          </cell>
          <cell r="AX239">
            <v>22.7</v>
          </cell>
          <cell r="AY239">
            <v>26.7</v>
          </cell>
          <cell r="AZ239">
            <v>23</v>
          </cell>
          <cell r="BA239">
            <v>26</v>
          </cell>
          <cell r="BB239">
            <v>24.4</v>
          </cell>
          <cell r="BC239">
            <v>26.3</v>
          </cell>
          <cell r="BD239">
            <v>27</v>
          </cell>
          <cell r="BE239">
            <v>22.7</v>
          </cell>
          <cell r="BF239">
            <v>26</v>
          </cell>
          <cell r="BG239">
            <v>22.4</v>
          </cell>
          <cell r="BH239">
            <v>21.7</v>
          </cell>
          <cell r="BI239">
            <v>26</v>
          </cell>
          <cell r="BJ239">
            <v>21.5</v>
          </cell>
          <cell r="BK239">
            <v>24.7</v>
          </cell>
          <cell r="BL239">
            <v>24.7</v>
          </cell>
          <cell r="BM239">
            <v>24.7</v>
          </cell>
          <cell r="BN239">
            <v>25</v>
          </cell>
          <cell r="BO239">
            <v>27</v>
          </cell>
          <cell r="BP239">
            <v>26.7</v>
          </cell>
          <cell r="BQ239">
            <v>23.6</v>
          </cell>
          <cell r="BR239">
            <v>26.3</v>
          </cell>
          <cell r="BS239">
            <v>24</v>
          </cell>
          <cell r="BT239">
            <v>22.7</v>
          </cell>
          <cell r="BU239">
            <v>26</v>
          </cell>
          <cell r="BV239">
            <v>24</v>
          </cell>
          <cell r="BW239">
            <v>23</v>
          </cell>
          <cell r="BX239">
            <v>23</v>
          </cell>
          <cell r="BY239">
            <v>25.4</v>
          </cell>
          <cell r="BZ239">
            <v>22.1</v>
          </cell>
          <cell r="CA239">
            <v>25.7</v>
          </cell>
          <cell r="CB239">
            <v>26</v>
          </cell>
          <cell r="CC239">
            <v>25</v>
          </cell>
          <cell r="CD239">
            <v>26.7</v>
          </cell>
          <cell r="CE239">
            <v>24</v>
          </cell>
          <cell r="CF239">
            <v>24</v>
          </cell>
        </row>
        <row r="240">
          <cell r="C240" t="str">
            <v>SubCluster Grande Porto Alegre</v>
          </cell>
          <cell r="D240">
            <v>7.7</v>
          </cell>
          <cell r="E240">
            <v>24</v>
          </cell>
          <cell r="F240">
            <v>0.70000000000000007</v>
          </cell>
          <cell r="G240">
            <v>0</v>
          </cell>
          <cell r="H240">
            <v>1</v>
          </cell>
          <cell r="I240">
            <v>1</v>
          </cell>
          <cell r="J240">
            <v>1</v>
          </cell>
          <cell r="K240">
            <v>1</v>
          </cell>
          <cell r="L240">
            <v>1</v>
          </cell>
          <cell r="M240">
            <v>0.70000000000000007</v>
          </cell>
          <cell r="N240">
            <v>0.3</v>
          </cell>
          <cell r="O240">
            <v>1</v>
          </cell>
          <cell r="P240">
            <v>1</v>
          </cell>
          <cell r="Q240">
            <v>1</v>
          </cell>
          <cell r="R240">
            <v>1</v>
          </cell>
          <cell r="S240">
            <v>1</v>
          </cell>
          <cell r="T240">
            <v>0</v>
          </cell>
          <cell r="U240">
            <v>0.3</v>
          </cell>
          <cell r="V240">
            <v>1</v>
          </cell>
          <cell r="W240">
            <v>1</v>
          </cell>
          <cell r="X240">
            <v>1</v>
          </cell>
          <cell r="Y240">
            <v>1</v>
          </cell>
          <cell r="Z240">
            <v>1</v>
          </cell>
          <cell r="AA240">
            <v>0.70000000000000007</v>
          </cell>
          <cell r="AB240">
            <v>0.3</v>
          </cell>
          <cell r="AC240">
            <v>1</v>
          </cell>
          <cell r="AD240">
            <v>1</v>
          </cell>
          <cell r="AE240">
            <v>1</v>
          </cell>
          <cell r="AF240">
            <v>1</v>
          </cell>
          <cell r="AG240">
            <v>1</v>
          </cell>
          <cell r="AH240">
            <v>0.70000000000000007</v>
          </cell>
          <cell r="AI240">
            <v>0.3</v>
          </cell>
          <cell r="AJ240">
            <v>0</v>
          </cell>
          <cell r="AK240">
            <v>25.3</v>
          </cell>
          <cell r="AL240">
            <v>24</v>
          </cell>
          <cell r="AM240">
            <v>25</v>
          </cell>
          <cell r="AN240">
            <v>23.7</v>
          </cell>
          <cell r="AO240">
            <v>26</v>
          </cell>
          <cell r="AP240">
            <v>25</v>
          </cell>
          <cell r="AQ240">
            <v>26</v>
          </cell>
          <cell r="AR240">
            <v>27</v>
          </cell>
          <cell r="AS240">
            <v>23.7</v>
          </cell>
          <cell r="AT240">
            <v>25</v>
          </cell>
          <cell r="AU240">
            <v>23.7</v>
          </cell>
          <cell r="AV240">
            <v>25</v>
          </cell>
          <cell r="AW240">
            <v>24.600000000000005</v>
          </cell>
          <cell r="AX240">
            <v>22.266666666666666</v>
          </cell>
          <cell r="AY240">
            <v>26.7</v>
          </cell>
          <cell r="AZ240">
            <v>23</v>
          </cell>
          <cell r="BA240">
            <v>26</v>
          </cell>
          <cell r="BB240">
            <v>24.399999999999995</v>
          </cell>
          <cell r="BC240">
            <v>26.3</v>
          </cell>
          <cell r="BD240">
            <v>26.333333333333332</v>
          </cell>
          <cell r="BE240">
            <v>22.7</v>
          </cell>
          <cell r="BF240">
            <v>26</v>
          </cell>
          <cell r="BG240">
            <v>22.399999999999995</v>
          </cell>
          <cell r="BH240">
            <v>22.766666666666666</v>
          </cell>
          <cell r="BI240">
            <v>25.857142857142858</v>
          </cell>
          <cell r="BJ240">
            <v>21.071428571428573</v>
          </cell>
          <cell r="BK240">
            <v>24.61428571428571</v>
          </cell>
          <cell r="BL240">
            <v>25.699999999999996</v>
          </cell>
          <cell r="BM240">
            <v>24.37142857142857</v>
          </cell>
          <cell r="BN240">
            <v>24.957142857142856</v>
          </cell>
          <cell r="BO240">
            <v>26.814285714285713</v>
          </cell>
          <cell r="BP240">
            <v>26.328571428571426</v>
          </cell>
          <cell r="BQ240">
            <v>23.557142857142853</v>
          </cell>
          <cell r="BR240">
            <v>26.300000000000004</v>
          </cell>
          <cell r="BS240">
            <v>23.857142857142858</v>
          </cell>
          <cell r="BT240">
            <v>22.699999999999996</v>
          </cell>
          <cell r="BU240">
            <v>25.857142857142858</v>
          </cell>
          <cell r="BV240">
            <v>23.671428571428571</v>
          </cell>
          <cell r="BW240">
            <v>23</v>
          </cell>
          <cell r="BX240">
            <v>23.599999999999998</v>
          </cell>
          <cell r="BY240">
            <v>25.271428571428569</v>
          </cell>
          <cell r="BZ240">
            <v>22.099999999999998</v>
          </cell>
          <cell r="CA240">
            <v>25.557142857142853</v>
          </cell>
          <cell r="CB240">
            <v>25.714285714285715</v>
          </cell>
          <cell r="CC240">
            <v>24.857142857142858</v>
          </cell>
          <cell r="CD240">
            <v>26.699999999999996</v>
          </cell>
          <cell r="CE240">
            <v>24</v>
          </cell>
          <cell r="CF240">
            <v>23.857142857142858</v>
          </cell>
        </row>
        <row r="241">
          <cell r="C241" t="str">
            <v>Canoas</v>
          </cell>
          <cell r="D241">
            <v>7.7</v>
          </cell>
          <cell r="E241">
            <v>24</v>
          </cell>
          <cell r="F241">
            <v>0.7</v>
          </cell>
          <cell r="G241">
            <v>0</v>
          </cell>
          <cell r="H241">
            <v>1</v>
          </cell>
          <cell r="I241">
            <v>1</v>
          </cell>
          <cell r="J241">
            <v>1</v>
          </cell>
          <cell r="K241">
            <v>1</v>
          </cell>
          <cell r="L241">
            <v>1</v>
          </cell>
          <cell r="M241">
            <v>0.7</v>
          </cell>
          <cell r="N241">
            <v>0.3</v>
          </cell>
          <cell r="O241">
            <v>1</v>
          </cell>
          <cell r="P241">
            <v>1</v>
          </cell>
          <cell r="Q241">
            <v>1</v>
          </cell>
          <cell r="R241">
            <v>1</v>
          </cell>
          <cell r="S241">
            <v>1</v>
          </cell>
          <cell r="T241">
            <v>0</v>
          </cell>
          <cell r="U241">
            <v>0.3</v>
          </cell>
          <cell r="V241">
            <v>1</v>
          </cell>
          <cell r="W241">
            <v>1</v>
          </cell>
          <cell r="X241">
            <v>1</v>
          </cell>
          <cell r="Y241">
            <v>1</v>
          </cell>
          <cell r="Z241">
            <v>1</v>
          </cell>
          <cell r="AA241">
            <v>0.7</v>
          </cell>
          <cell r="AB241">
            <v>0.3</v>
          </cell>
          <cell r="AC241">
            <v>1</v>
          </cell>
          <cell r="AD241">
            <v>1</v>
          </cell>
          <cell r="AE241">
            <v>1</v>
          </cell>
          <cell r="AF241">
            <v>1</v>
          </cell>
          <cell r="AG241">
            <v>1</v>
          </cell>
          <cell r="AH241">
            <v>0.7</v>
          </cell>
          <cell r="AI241">
            <v>0.3</v>
          </cell>
          <cell r="AJ241">
            <v>0</v>
          </cell>
          <cell r="AK241">
            <v>25.3</v>
          </cell>
          <cell r="AL241">
            <v>24</v>
          </cell>
          <cell r="AM241">
            <v>25</v>
          </cell>
          <cell r="AN241">
            <v>23.7</v>
          </cell>
          <cell r="AO241">
            <v>26</v>
          </cell>
          <cell r="AP241">
            <v>25</v>
          </cell>
          <cell r="AQ241">
            <v>26</v>
          </cell>
          <cell r="AR241">
            <v>27</v>
          </cell>
          <cell r="AS241">
            <v>23.7</v>
          </cell>
          <cell r="AT241">
            <v>25</v>
          </cell>
          <cell r="AU241">
            <v>23.7</v>
          </cell>
          <cell r="AV241">
            <v>25</v>
          </cell>
          <cell r="AW241">
            <v>24.6</v>
          </cell>
          <cell r="AX241">
            <v>21.4</v>
          </cell>
          <cell r="AY241">
            <v>26.7</v>
          </cell>
          <cell r="AZ241">
            <v>23</v>
          </cell>
          <cell r="BA241">
            <v>26</v>
          </cell>
          <cell r="BB241">
            <v>24.4</v>
          </cell>
          <cell r="BC241">
            <v>26.3</v>
          </cell>
          <cell r="BD241">
            <v>25.700000000000003</v>
          </cell>
          <cell r="BE241">
            <v>22.7</v>
          </cell>
          <cell r="BF241">
            <v>26</v>
          </cell>
          <cell r="BG241">
            <v>22.4</v>
          </cell>
          <cell r="BH241">
            <v>22.3</v>
          </cell>
          <cell r="BI241">
            <v>26</v>
          </cell>
          <cell r="BJ241">
            <v>20.8</v>
          </cell>
          <cell r="BK241">
            <v>24.7</v>
          </cell>
          <cell r="BL241">
            <v>25.7</v>
          </cell>
          <cell r="BM241">
            <v>24.7</v>
          </cell>
          <cell r="BN241">
            <v>25</v>
          </cell>
          <cell r="BO241">
            <v>27</v>
          </cell>
          <cell r="BP241">
            <v>26.7</v>
          </cell>
          <cell r="BQ241">
            <v>23.6</v>
          </cell>
          <cell r="BR241">
            <v>26.3</v>
          </cell>
          <cell r="BS241">
            <v>23</v>
          </cell>
          <cell r="BT241">
            <v>22.7</v>
          </cell>
          <cell r="BU241">
            <v>26</v>
          </cell>
          <cell r="BV241">
            <v>23.7</v>
          </cell>
          <cell r="BW241">
            <v>23</v>
          </cell>
          <cell r="BX241">
            <v>23.7</v>
          </cell>
          <cell r="BY241">
            <v>25.7</v>
          </cell>
          <cell r="BZ241">
            <v>22.1</v>
          </cell>
          <cell r="CA241">
            <v>25.7</v>
          </cell>
          <cell r="CB241">
            <v>26</v>
          </cell>
          <cell r="CC241">
            <v>25</v>
          </cell>
          <cell r="CD241">
            <v>26.7</v>
          </cell>
          <cell r="CE241">
            <v>24</v>
          </cell>
          <cell r="CF241">
            <v>24</v>
          </cell>
        </row>
        <row r="242">
          <cell r="C242" t="str">
            <v>São Leopoldo - Cabo</v>
          </cell>
          <cell r="D242">
            <v>7.7</v>
          </cell>
          <cell r="E242">
            <v>24</v>
          </cell>
          <cell r="F242">
            <v>0.7</v>
          </cell>
          <cell r="G242">
            <v>0</v>
          </cell>
          <cell r="H242">
            <v>1</v>
          </cell>
          <cell r="I242">
            <v>1</v>
          </cell>
          <cell r="J242">
            <v>1</v>
          </cell>
          <cell r="K242">
            <v>1</v>
          </cell>
          <cell r="L242">
            <v>1</v>
          </cell>
          <cell r="M242">
            <v>0.7</v>
          </cell>
          <cell r="N242">
            <v>0.3</v>
          </cell>
          <cell r="O242">
            <v>1</v>
          </cell>
          <cell r="P242">
            <v>1</v>
          </cell>
          <cell r="Q242">
            <v>1</v>
          </cell>
          <cell r="R242">
            <v>1</v>
          </cell>
          <cell r="S242">
            <v>1</v>
          </cell>
          <cell r="T242">
            <v>0</v>
          </cell>
          <cell r="U242">
            <v>0.3</v>
          </cell>
          <cell r="V242">
            <v>1</v>
          </cell>
          <cell r="W242">
            <v>1</v>
          </cell>
          <cell r="X242">
            <v>1</v>
          </cell>
          <cell r="Y242">
            <v>1</v>
          </cell>
          <cell r="Z242">
            <v>1</v>
          </cell>
          <cell r="AA242">
            <v>0.7</v>
          </cell>
          <cell r="AB242">
            <v>0.3</v>
          </cell>
          <cell r="AC242">
            <v>1</v>
          </cell>
          <cell r="AD242">
            <v>1</v>
          </cell>
          <cell r="AE242">
            <v>1</v>
          </cell>
          <cell r="AF242">
            <v>1</v>
          </cell>
          <cell r="AG242">
            <v>1</v>
          </cell>
          <cell r="AH242">
            <v>0.7</v>
          </cell>
          <cell r="AI242">
            <v>0.3</v>
          </cell>
          <cell r="AJ242">
            <v>0</v>
          </cell>
          <cell r="AK242">
            <v>25.3</v>
          </cell>
          <cell r="AL242">
            <v>24</v>
          </cell>
          <cell r="AM242">
            <v>25</v>
          </cell>
          <cell r="AN242">
            <v>23.7</v>
          </cell>
          <cell r="AO242">
            <v>26</v>
          </cell>
          <cell r="AP242">
            <v>25</v>
          </cell>
          <cell r="AQ242">
            <v>26</v>
          </cell>
          <cell r="AR242">
            <v>27</v>
          </cell>
          <cell r="AS242">
            <v>23.7</v>
          </cell>
          <cell r="AT242">
            <v>25</v>
          </cell>
          <cell r="AU242">
            <v>23.7</v>
          </cell>
          <cell r="AV242">
            <v>25</v>
          </cell>
          <cell r="AW242">
            <v>24.6</v>
          </cell>
          <cell r="AX242">
            <v>22.7</v>
          </cell>
          <cell r="AY242">
            <v>26.7</v>
          </cell>
          <cell r="AZ242">
            <v>23</v>
          </cell>
          <cell r="BA242">
            <v>26</v>
          </cell>
          <cell r="BB242">
            <v>24.4</v>
          </cell>
          <cell r="BC242">
            <v>26.3</v>
          </cell>
          <cell r="BD242">
            <v>27</v>
          </cell>
          <cell r="BE242">
            <v>22.7</v>
          </cell>
          <cell r="BF242">
            <v>26</v>
          </cell>
          <cell r="BG242">
            <v>22.4</v>
          </cell>
          <cell r="BH242">
            <v>23</v>
          </cell>
          <cell r="BI242">
            <v>26</v>
          </cell>
          <cell r="BJ242">
            <v>21.5</v>
          </cell>
          <cell r="BK242">
            <v>24.7</v>
          </cell>
          <cell r="BL242">
            <v>25.7</v>
          </cell>
          <cell r="BM242">
            <v>24.7</v>
          </cell>
          <cell r="BN242">
            <v>25</v>
          </cell>
          <cell r="BO242">
            <v>25.7</v>
          </cell>
          <cell r="BP242">
            <v>26.7</v>
          </cell>
          <cell r="BQ242">
            <v>23.6</v>
          </cell>
          <cell r="BR242">
            <v>26.3</v>
          </cell>
          <cell r="BS242">
            <v>24</v>
          </cell>
          <cell r="BT242">
            <v>22.7</v>
          </cell>
          <cell r="BU242">
            <v>26</v>
          </cell>
          <cell r="BV242">
            <v>24</v>
          </cell>
          <cell r="BW242">
            <v>23</v>
          </cell>
          <cell r="BX242">
            <v>23.7</v>
          </cell>
          <cell r="BY242">
            <v>25.7</v>
          </cell>
          <cell r="BZ242">
            <v>22.1</v>
          </cell>
          <cell r="CA242">
            <v>24.7</v>
          </cell>
          <cell r="CB242">
            <v>26</v>
          </cell>
          <cell r="CC242">
            <v>25</v>
          </cell>
          <cell r="CD242">
            <v>26.7</v>
          </cell>
          <cell r="CE242">
            <v>24</v>
          </cell>
          <cell r="CF242">
            <v>23</v>
          </cell>
        </row>
        <row r="243">
          <cell r="C243" t="str">
            <v>Sapucaia do Sul</v>
          </cell>
          <cell r="D243">
            <v>7.7</v>
          </cell>
          <cell r="E243">
            <v>24</v>
          </cell>
          <cell r="F243">
            <v>0.7</v>
          </cell>
          <cell r="G243">
            <v>0</v>
          </cell>
          <cell r="H243">
            <v>1</v>
          </cell>
          <cell r="I243">
            <v>1</v>
          </cell>
          <cell r="J243">
            <v>1</v>
          </cell>
          <cell r="K243">
            <v>1</v>
          </cell>
          <cell r="L243">
            <v>1</v>
          </cell>
          <cell r="M243">
            <v>0.7</v>
          </cell>
          <cell r="N243">
            <v>0.3</v>
          </cell>
          <cell r="O243">
            <v>1</v>
          </cell>
          <cell r="P243">
            <v>1</v>
          </cell>
          <cell r="Q243">
            <v>1</v>
          </cell>
          <cell r="R243">
            <v>1</v>
          </cell>
          <cell r="S243">
            <v>1</v>
          </cell>
          <cell r="T243">
            <v>0</v>
          </cell>
          <cell r="U243">
            <v>0.3</v>
          </cell>
          <cell r="V243">
            <v>1</v>
          </cell>
          <cell r="W243">
            <v>1</v>
          </cell>
          <cell r="X243">
            <v>1</v>
          </cell>
          <cell r="Y243">
            <v>1</v>
          </cell>
          <cell r="Z243">
            <v>1</v>
          </cell>
          <cell r="AA243">
            <v>0.7</v>
          </cell>
          <cell r="AB243">
            <v>0.3</v>
          </cell>
          <cell r="AC243">
            <v>1</v>
          </cell>
          <cell r="AD243">
            <v>1</v>
          </cell>
          <cell r="AE243">
            <v>1</v>
          </cell>
          <cell r="AF243">
            <v>1</v>
          </cell>
          <cell r="AG243">
            <v>1</v>
          </cell>
          <cell r="AH243">
            <v>0.7</v>
          </cell>
          <cell r="AI243">
            <v>0.3</v>
          </cell>
          <cell r="AJ243">
            <v>0</v>
          </cell>
          <cell r="AK243">
            <v>25.3</v>
          </cell>
          <cell r="AL243">
            <v>24</v>
          </cell>
          <cell r="AM243">
            <v>25</v>
          </cell>
          <cell r="AN243">
            <v>23.7</v>
          </cell>
          <cell r="AO243">
            <v>26</v>
          </cell>
          <cell r="AP243">
            <v>25</v>
          </cell>
          <cell r="AQ243">
            <v>26</v>
          </cell>
          <cell r="AR243">
            <v>27</v>
          </cell>
          <cell r="AS243">
            <v>23.7</v>
          </cell>
          <cell r="AT243">
            <v>25</v>
          </cell>
          <cell r="AU243">
            <v>23.7</v>
          </cell>
          <cell r="AV243">
            <v>25</v>
          </cell>
          <cell r="AW243">
            <v>24.6</v>
          </cell>
          <cell r="AX243">
            <v>22.7</v>
          </cell>
          <cell r="AY243">
            <v>26.7</v>
          </cell>
          <cell r="AZ243">
            <v>23</v>
          </cell>
          <cell r="BA243">
            <v>26</v>
          </cell>
          <cell r="BB243">
            <v>24.4</v>
          </cell>
          <cell r="BC243">
            <v>26.3</v>
          </cell>
          <cell r="BD243">
            <v>26.3</v>
          </cell>
          <cell r="BE243">
            <v>22.7</v>
          </cell>
          <cell r="BF243">
            <v>26</v>
          </cell>
          <cell r="BG243">
            <v>22.4</v>
          </cell>
          <cell r="BH243">
            <v>23</v>
          </cell>
          <cell r="BI243">
            <v>26</v>
          </cell>
          <cell r="BJ243">
            <v>21.5</v>
          </cell>
          <cell r="BK243">
            <v>24.7</v>
          </cell>
          <cell r="BL243">
            <v>25.7</v>
          </cell>
          <cell r="BM243">
            <v>24.7</v>
          </cell>
          <cell r="BN243">
            <v>25</v>
          </cell>
          <cell r="BO243">
            <v>27</v>
          </cell>
          <cell r="BP243">
            <v>25.4</v>
          </cell>
          <cell r="BQ243">
            <v>23.6</v>
          </cell>
          <cell r="BR243">
            <v>26.3</v>
          </cell>
          <cell r="BS243">
            <v>24</v>
          </cell>
          <cell r="BT243">
            <v>22.7</v>
          </cell>
          <cell r="BU243">
            <v>26</v>
          </cell>
          <cell r="BV243">
            <v>24</v>
          </cell>
          <cell r="BW243">
            <v>23</v>
          </cell>
          <cell r="BX243">
            <v>23.7</v>
          </cell>
          <cell r="BY243">
            <v>25.7</v>
          </cell>
          <cell r="BZ243">
            <v>22.1</v>
          </cell>
          <cell r="CA243">
            <v>25.7</v>
          </cell>
          <cell r="CB243">
            <v>25</v>
          </cell>
          <cell r="CC243">
            <v>25</v>
          </cell>
          <cell r="CD243">
            <v>26.7</v>
          </cell>
          <cell r="CE243">
            <v>24</v>
          </cell>
          <cell r="CF243">
            <v>24</v>
          </cell>
        </row>
        <row r="244">
          <cell r="C244" t="str">
            <v>Esteio</v>
          </cell>
          <cell r="D244">
            <v>7.7</v>
          </cell>
          <cell r="E244">
            <v>24</v>
          </cell>
          <cell r="F244">
            <v>0.7</v>
          </cell>
          <cell r="G244">
            <v>0</v>
          </cell>
          <cell r="H244">
            <v>1</v>
          </cell>
          <cell r="I244">
            <v>1</v>
          </cell>
          <cell r="J244">
            <v>1</v>
          </cell>
          <cell r="K244">
            <v>1</v>
          </cell>
          <cell r="L244">
            <v>1</v>
          </cell>
          <cell r="M244">
            <v>0.7</v>
          </cell>
          <cell r="N244">
            <v>0.3</v>
          </cell>
          <cell r="O244">
            <v>1</v>
          </cell>
          <cell r="P244">
            <v>1</v>
          </cell>
          <cell r="Q244">
            <v>1</v>
          </cell>
          <cell r="R244">
            <v>1</v>
          </cell>
          <cell r="S244">
            <v>1</v>
          </cell>
          <cell r="T244">
            <v>0</v>
          </cell>
          <cell r="U244">
            <v>0.3</v>
          </cell>
          <cell r="V244">
            <v>1</v>
          </cell>
          <cell r="W244">
            <v>1</v>
          </cell>
          <cell r="X244">
            <v>1</v>
          </cell>
          <cell r="Y244">
            <v>1</v>
          </cell>
          <cell r="Z244">
            <v>1</v>
          </cell>
          <cell r="AA244">
            <v>0.7</v>
          </cell>
          <cell r="AB244">
            <v>0.3</v>
          </cell>
          <cell r="AC244">
            <v>1</v>
          </cell>
          <cell r="AD244">
            <v>1</v>
          </cell>
          <cell r="AE244">
            <v>1</v>
          </cell>
          <cell r="AF244">
            <v>1</v>
          </cell>
          <cell r="AG244">
            <v>1</v>
          </cell>
          <cell r="AH244">
            <v>0.7</v>
          </cell>
          <cell r="AI244">
            <v>0.3</v>
          </cell>
          <cell r="AJ244">
            <v>0</v>
          </cell>
          <cell r="AK244">
            <v>25.3</v>
          </cell>
          <cell r="AL244">
            <v>23.65</v>
          </cell>
          <cell r="AM244">
            <v>25</v>
          </cell>
          <cell r="AN244">
            <v>23.7</v>
          </cell>
          <cell r="AO244">
            <v>26</v>
          </cell>
          <cell r="AP244">
            <v>25</v>
          </cell>
          <cell r="AQ244">
            <v>24.35</v>
          </cell>
          <cell r="AR244">
            <v>27</v>
          </cell>
          <cell r="AS244">
            <v>23.7</v>
          </cell>
          <cell r="AT244">
            <v>25</v>
          </cell>
          <cell r="AU244">
            <v>23.7</v>
          </cell>
          <cell r="AV244">
            <v>25</v>
          </cell>
          <cell r="AW244">
            <v>24.6</v>
          </cell>
          <cell r="AX244">
            <v>22.7</v>
          </cell>
          <cell r="AY244">
            <v>26.7</v>
          </cell>
          <cell r="AZ244">
            <v>23</v>
          </cell>
          <cell r="BA244">
            <v>26</v>
          </cell>
          <cell r="BB244">
            <v>24.4</v>
          </cell>
          <cell r="BC244">
            <v>26.3</v>
          </cell>
          <cell r="BD244">
            <v>27</v>
          </cell>
          <cell r="BE244">
            <v>22.7</v>
          </cell>
          <cell r="BF244">
            <v>26</v>
          </cell>
          <cell r="BG244">
            <v>22.4</v>
          </cell>
          <cell r="BH244">
            <v>23</v>
          </cell>
          <cell r="BI244">
            <v>26</v>
          </cell>
          <cell r="BJ244">
            <v>20.5</v>
          </cell>
          <cell r="BK244">
            <v>24.4</v>
          </cell>
          <cell r="BL244">
            <v>25.7</v>
          </cell>
          <cell r="BM244">
            <v>24.7</v>
          </cell>
          <cell r="BN244">
            <v>25</v>
          </cell>
          <cell r="BO244">
            <v>27</v>
          </cell>
          <cell r="BP244">
            <v>25.4</v>
          </cell>
          <cell r="BQ244">
            <v>23.6</v>
          </cell>
          <cell r="BR244">
            <v>26.3</v>
          </cell>
          <cell r="BS244">
            <v>24</v>
          </cell>
          <cell r="BT244">
            <v>22.7</v>
          </cell>
          <cell r="BU244">
            <v>26</v>
          </cell>
          <cell r="BV244">
            <v>23</v>
          </cell>
          <cell r="BW244">
            <v>23</v>
          </cell>
          <cell r="BX244">
            <v>23.7</v>
          </cell>
          <cell r="BY244">
            <v>25.7</v>
          </cell>
          <cell r="BZ244">
            <v>22.1</v>
          </cell>
          <cell r="CA244">
            <v>25.7</v>
          </cell>
          <cell r="CB244">
            <v>25</v>
          </cell>
          <cell r="CC244">
            <v>25</v>
          </cell>
          <cell r="CD244">
            <v>26.7</v>
          </cell>
          <cell r="CE244">
            <v>24</v>
          </cell>
          <cell r="CF244">
            <v>24</v>
          </cell>
        </row>
        <row r="245">
          <cell r="C245" t="str">
            <v>Campo Bom</v>
          </cell>
          <cell r="D245">
            <v>7.7</v>
          </cell>
          <cell r="E245">
            <v>24</v>
          </cell>
          <cell r="F245">
            <v>0.7</v>
          </cell>
          <cell r="G245">
            <v>0</v>
          </cell>
          <cell r="H245">
            <v>1</v>
          </cell>
          <cell r="I245">
            <v>1</v>
          </cell>
          <cell r="J245">
            <v>1</v>
          </cell>
          <cell r="K245">
            <v>1</v>
          </cell>
          <cell r="L245">
            <v>1</v>
          </cell>
          <cell r="M245">
            <v>0.7</v>
          </cell>
          <cell r="N245">
            <v>0.3</v>
          </cell>
          <cell r="O245">
            <v>1</v>
          </cell>
          <cell r="P245">
            <v>1</v>
          </cell>
          <cell r="Q245">
            <v>1</v>
          </cell>
          <cell r="R245">
            <v>1</v>
          </cell>
          <cell r="S245">
            <v>1</v>
          </cell>
          <cell r="T245">
            <v>0</v>
          </cell>
          <cell r="U245">
            <v>0.3</v>
          </cell>
          <cell r="V245">
            <v>1</v>
          </cell>
          <cell r="W245">
            <v>1</v>
          </cell>
          <cell r="X245">
            <v>1</v>
          </cell>
          <cell r="Y245">
            <v>1</v>
          </cell>
          <cell r="Z245">
            <v>1</v>
          </cell>
          <cell r="AA245">
            <v>0.7</v>
          </cell>
          <cell r="AB245">
            <v>0.3</v>
          </cell>
          <cell r="AC245">
            <v>1</v>
          </cell>
          <cell r="AD245">
            <v>1</v>
          </cell>
          <cell r="AE245">
            <v>1</v>
          </cell>
          <cell r="AF245">
            <v>1</v>
          </cell>
          <cell r="AG245">
            <v>1</v>
          </cell>
          <cell r="AH245">
            <v>0.7</v>
          </cell>
          <cell r="AI245">
            <v>0.3</v>
          </cell>
          <cell r="AJ245">
            <v>0</v>
          </cell>
          <cell r="AK245">
            <v>25.3</v>
          </cell>
          <cell r="AL245">
            <v>24</v>
          </cell>
          <cell r="AM245">
            <v>25</v>
          </cell>
          <cell r="AN245">
            <v>23.7</v>
          </cell>
          <cell r="AO245">
            <v>26</v>
          </cell>
          <cell r="AP245">
            <v>25</v>
          </cell>
          <cell r="AQ245">
            <v>24.7</v>
          </cell>
          <cell r="AR245">
            <v>27</v>
          </cell>
          <cell r="AS245">
            <v>23.7</v>
          </cell>
          <cell r="AT245">
            <v>25</v>
          </cell>
          <cell r="AU245">
            <v>23.7</v>
          </cell>
          <cell r="AV245">
            <v>25</v>
          </cell>
          <cell r="AW245">
            <v>24.6</v>
          </cell>
          <cell r="AX245">
            <v>22.7</v>
          </cell>
          <cell r="AY245">
            <v>26.7</v>
          </cell>
          <cell r="AZ245">
            <v>23</v>
          </cell>
          <cell r="BA245">
            <v>26</v>
          </cell>
          <cell r="BB245">
            <v>24.4</v>
          </cell>
          <cell r="BC245">
            <v>26.3</v>
          </cell>
          <cell r="BD245">
            <v>27</v>
          </cell>
          <cell r="BE245">
            <v>22.7</v>
          </cell>
          <cell r="BF245">
            <v>26</v>
          </cell>
          <cell r="BG245">
            <v>22.4</v>
          </cell>
          <cell r="BH245">
            <v>23</v>
          </cell>
          <cell r="BI245">
            <v>25</v>
          </cell>
          <cell r="BJ245">
            <v>21.2</v>
          </cell>
          <cell r="BK245">
            <v>24.7</v>
          </cell>
          <cell r="BL245">
            <v>25.7</v>
          </cell>
          <cell r="BM245">
            <v>24.7</v>
          </cell>
          <cell r="BN245">
            <v>24.7</v>
          </cell>
          <cell r="BO245">
            <v>27</v>
          </cell>
          <cell r="BP245">
            <v>26.7</v>
          </cell>
          <cell r="BQ245">
            <v>23.6</v>
          </cell>
          <cell r="BR245">
            <v>26.3</v>
          </cell>
          <cell r="BS245">
            <v>24</v>
          </cell>
          <cell r="BT245">
            <v>22.7</v>
          </cell>
          <cell r="BU245">
            <v>25</v>
          </cell>
          <cell r="BV245">
            <v>24</v>
          </cell>
          <cell r="BW245">
            <v>23</v>
          </cell>
          <cell r="BX245">
            <v>23.7</v>
          </cell>
          <cell r="BY245">
            <v>24.7</v>
          </cell>
          <cell r="BZ245">
            <v>22.1</v>
          </cell>
          <cell r="CA245">
            <v>25.7</v>
          </cell>
          <cell r="CB245">
            <v>26</v>
          </cell>
          <cell r="CC245">
            <v>25</v>
          </cell>
          <cell r="CD245">
            <v>26.7</v>
          </cell>
          <cell r="CE245">
            <v>24</v>
          </cell>
          <cell r="CF245">
            <v>24</v>
          </cell>
        </row>
        <row r="246">
          <cell r="C246" t="str">
            <v>Estância Velha</v>
          </cell>
          <cell r="D246">
            <v>7.7</v>
          </cell>
          <cell r="E246">
            <v>24</v>
          </cell>
          <cell r="F246">
            <v>0.7</v>
          </cell>
          <cell r="G246">
            <v>0</v>
          </cell>
          <cell r="H246">
            <v>1</v>
          </cell>
          <cell r="I246">
            <v>1</v>
          </cell>
          <cell r="J246">
            <v>1</v>
          </cell>
          <cell r="K246">
            <v>1</v>
          </cell>
          <cell r="L246">
            <v>1</v>
          </cell>
          <cell r="M246">
            <v>0.7</v>
          </cell>
          <cell r="N246">
            <v>0.3</v>
          </cell>
          <cell r="O246">
            <v>1</v>
          </cell>
          <cell r="P246">
            <v>1</v>
          </cell>
          <cell r="Q246">
            <v>1</v>
          </cell>
          <cell r="R246">
            <v>1</v>
          </cell>
          <cell r="S246">
            <v>1</v>
          </cell>
          <cell r="T246">
            <v>0</v>
          </cell>
          <cell r="U246">
            <v>0.3</v>
          </cell>
          <cell r="V246">
            <v>1</v>
          </cell>
          <cell r="W246">
            <v>1</v>
          </cell>
          <cell r="X246">
            <v>1</v>
          </cell>
          <cell r="Y246">
            <v>1</v>
          </cell>
          <cell r="Z246">
            <v>1</v>
          </cell>
          <cell r="AA246">
            <v>0.7</v>
          </cell>
          <cell r="AB246">
            <v>0.3</v>
          </cell>
          <cell r="AC246">
            <v>1</v>
          </cell>
          <cell r="AD246">
            <v>1</v>
          </cell>
          <cell r="AE246">
            <v>1</v>
          </cell>
          <cell r="AF246">
            <v>1</v>
          </cell>
          <cell r="AG246">
            <v>1</v>
          </cell>
          <cell r="AH246">
            <v>0.7</v>
          </cell>
          <cell r="AI246">
            <v>0.3</v>
          </cell>
          <cell r="AJ246">
            <v>0</v>
          </cell>
          <cell r="AK246">
            <v>25.3</v>
          </cell>
          <cell r="AL246">
            <v>23.3</v>
          </cell>
          <cell r="AM246">
            <v>25</v>
          </cell>
          <cell r="AN246">
            <v>23.7</v>
          </cell>
          <cell r="AO246">
            <v>26</v>
          </cell>
          <cell r="AP246">
            <v>25</v>
          </cell>
          <cell r="AQ246">
            <v>24</v>
          </cell>
          <cell r="AR246">
            <v>27</v>
          </cell>
          <cell r="AS246">
            <v>23.7</v>
          </cell>
          <cell r="AT246">
            <v>25</v>
          </cell>
          <cell r="AU246">
            <v>23.7</v>
          </cell>
          <cell r="AV246">
            <v>25</v>
          </cell>
          <cell r="AW246">
            <v>24.6</v>
          </cell>
          <cell r="AX246">
            <v>22.7</v>
          </cell>
          <cell r="AY246">
            <v>26.7</v>
          </cell>
          <cell r="AZ246">
            <v>23</v>
          </cell>
          <cell r="BA246">
            <v>26</v>
          </cell>
          <cell r="BB246">
            <v>24.4</v>
          </cell>
          <cell r="BC246">
            <v>26.3</v>
          </cell>
          <cell r="BD246">
            <v>27</v>
          </cell>
          <cell r="BE246">
            <v>22.7</v>
          </cell>
          <cell r="BF246">
            <v>26</v>
          </cell>
          <cell r="BG246">
            <v>22.4</v>
          </cell>
          <cell r="BH246">
            <v>23</v>
          </cell>
          <cell r="BI246">
            <v>26</v>
          </cell>
          <cell r="BJ246">
            <v>21.5</v>
          </cell>
          <cell r="BK246">
            <v>24.7</v>
          </cell>
          <cell r="BL246">
            <v>25.7</v>
          </cell>
          <cell r="BM246">
            <v>22.4</v>
          </cell>
          <cell r="BN246">
            <v>25</v>
          </cell>
          <cell r="BO246">
            <v>27</v>
          </cell>
          <cell r="BP246">
            <v>26.7</v>
          </cell>
          <cell r="BQ246">
            <v>23.3</v>
          </cell>
          <cell r="BR246">
            <v>26.3</v>
          </cell>
          <cell r="BS246">
            <v>24</v>
          </cell>
          <cell r="BT246">
            <v>22.7</v>
          </cell>
          <cell r="BU246">
            <v>26</v>
          </cell>
          <cell r="BV246">
            <v>24</v>
          </cell>
          <cell r="BW246">
            <v>23</v>
          </cell>
          <cell r="BX246">
            <v>23</v>
          </cell>
          <cell r="BY246">
            <v>23.7</v>
          </cell>
          <cell r="BZ246">
            <v>22.1</v>
          </cell>
          <cell r="CA246">
            <v>25.7</v>
          </cell>
          <cell r="CB246">
            <v>26</v>
          </cell>
          <cell r="CC246">
            <v>24</v>
          </cell>
          <cell r="CD246">
            <v>26.7</v>
          </cell>
          <cell r="CE246">
            <v>24</v>
          </cell>
          <cell r="CF246">
            <v>24</v>
          </cell>
        </row>
        <row r="247">
          <cell r="C247" t="str">
            <v>Sapiranga</v>
          </cell>
          <cell r="D247">
            <v>7.7</v>
          </cell>
          <cell r="E247">
            <v>24</v>
          </cell>
          <cell r="F247">
            <v>0.7</v>
          </cell>
          <cell r="G247">
            <v>0</v>
          </cell>
          <cell r="H247">
            <v>1</v>
          </cell>
          <cell r="I247">
            <v>1</v>
          </cell>
          <cell r="J247">
            <v>1</v>
          </cell>
          <cell r="K247">
            <v>1</v>
          </cell>
          <cell r="L247">
            <v>1</v>
          </cell>
          <cell r="M247">
            <v>0.7</v>
          </cell>
          <cell r="N247">
            <v>0.3</v>
          </cell>
          <cell r="O247">
            <v>1</v>
          </cell>
          <cell r="P247">
            <v>1</v>
          </cell>
          <cell r="Q247">
            <v>1</v>
          </cell>
          <cell r="R247">
            <v>1</v>
          </cell>
          <cell r="S247">
            <v>1</v>
          </cell>
          <cell r="T247">
            <v>0</v>
          </cell>
          <cell r="U247">
            <v>0.3</v>
          </cell>
          <cell r="V247">
            <v>1</v>
          </cell>
          <cell r="W247">
            <v>1</v>
          </cell>
          <cell r="X247">
            <v>1</v>
          </cell>
          <cell r="Y247">
            <v>1</v>
          </cell>
          <cell r="Z247">
            <v>1</v>
          </cell>
          <cell r="AA247">
            <v>0.7</v>
          </cell>
          <cell r="AB247">
            <v>0.3</v>
          </cell>
          <cell r="AC247">
            <v>1</v>
          </cell>
          <cell r="AD247">
            <v>1</v>
          </cell>
          <cell r="AE247">
            <v>1</v>
          </cell>
          <cell r="AF247">
            <v>1</v>
          </cell>
          <cell r="AG247">
            <v>1</v>
          </cell>
          <cell r="AH247">
            <v>0.7</v>
          </cell>
          <cell r="AI247">
            <v>0.3</v>
          </cell>
          <cell r="AJ247">
            <v>0</v>
          </cell>
          <cell r="AK247">
            <v>25.3</v>
          </cell>
          <cell r="AL247">
            <v>24</v>
          </cell>
          <cell r="AM247">
            <v>25</v>
          </cell>
          <cell r="AN247">
            <v>23.7</v>
          </cell>
          <cell r="AO247">
            <v>26</v>
          </cell>
          <cell r="AP247">
            <v>25</v>
          </cell>
          <cell r="AQ247">
            <v>26</v>
          </cell>
          <cell r="AR247">
            <v>27</v>
          </cell>
          <cell r="AS247">
            <v>23.7</v>
          </cell>
          <cell r="AT247">
            <v>25</v>
          </cell>
          <cell r="AU247">
            <v>23.7</v>
          </cell>
          <cell r="AV247">
            <v>25</v>
          </cell>
          <cell r="AW247">
            <v>24.6</v>
          </cell>
          <cell r="AX247">
            <v>22.7</v>
          </cell>
          <cell r="AY247">
            <v>26.7</v>
          </cell>
          <cell r="AZ247">
            <v>23</v>
          </cell>
          <cell r="BA247">
            <v>25.35</v>
          </cell>
          <cell r="BB247">
            <v>24.4</v>
          </cell>
          <cell r="BC247">
            <v>26.3</v>
          </cell>
          <cell r="BD247">
            <v>26.65</v>
          </cell>
          <cell r="BE247">
            <v>22.7</v>
          </cell>
          <cell r="BF247">
            <v>26</v>
          </cell>
          <cell r="BG247">
            <v>22.4</v>
          </cell>
          <cell r="BH247">
            <v>22.65</v>
          </cell>
          <cell r="BI247">
            <v>26</v>
          </cell>
          <cell r="BJ247">
            <v>20.5</v>
          </cell>
          <cell r="BK247">
            <v>24.4</v>
          </cell>
          <cell r="BL247">
            <v>25.7</v>
          </cell>
          <cell r="BM247">
            <v>24.7</v>
          </cell>
          <cell r="BN247">
            <v>25</v>
          </cell>
          <cell r="BO247">
            <v>27</v>
          </cell>
          <cell r="BP247">
            <v>26.7</v>
          </cell>
          <cell r="BQ247">
            <v>23.6</v>
          </cell>
          <cell r="BR247">
            <v>26.3</v>
          </cell>
          <cell r="BS247">
            <v>24</v>
          </cell>
          <cell r="BT247">
            <v>22.7</v>
          </cell>
          <cell r="BU247">
            <v>26</v>
          </cell>
          <cell r="BV247">
            <v>23</v>
          </cell>
          <cell r="BW247">
            <v>23</v>
          </cell>
          <cell r="BX247">
            <v>23.7</v>
          </cell>
          <cell r="BY247">
            <v>25.7</v>
          </cell>
          <cell r="BZ247">
            <v>22.1</v>
          </cell>
          <cell r="CA247">
            <v>25.7</v>
          </cell>
          <cell r="CB247">
            <v>26</v>
          </cell>
          <cell r="CC247">
            <v>25</v>
          </cell>
          <cell r="CD247">
            <v>26.7</v>
          </cell>
          <cell r="CE247">
            <v>24</v>
          </cell>
          <cell r="CF247">
            <v>24</v>
          </cell>
        </row>
        <row r="248">
          <cell r="C248" t="str">
            <v>Cluster Curitiba</v>
          </cell>
          <cell r="D248">
            <v>7.7</v>
          </cell>
          <cell r="E248">
            <v>24</v>
          </cell>
          <cell r="F248">
            <v>0.70000000000000007</v>
          </cell>
          <cell r="G248">
            <v>0</v>
          </cell>
          <cell r="H248">
            <v>1</v>
          </cell>
          <cell r="I248">
            <v>1</v>
          </cell>
          <cell r="J248">
            <v>1</v>
          </cell>
          <cell r="K248">
            <v>1</v>
          </cell>
          <cell r="L248">
            <v>1</v>
          </cell>
          <cell r="M248">
            <v>0.70000000000000007</v>
          </cell>
          <cell r="N248">
            <v>0.3</v>
          </cell>
          <cell r="O248">
            <v>1</v>
          </cell>
          <cell r="P248">
            <v>1</v>
          </cell>
          <cell r="Q248">
            <v>1</v>
          </cell>
          <cell r="R248">
            <v>1</v>
          </cell>
          <cell r="S248">
            <v>1</v>
          </cell>
          <cell r="T248">
            <v>0</v>
          </cell>
          <cell r="U248">
            <v>0.3</v>
          </cell>
          <cell r="V248">
            <v>1</v>
          </cell>
          <cell r="W248">
            <v>1</v>
          </cell>
          <cell r="X248">
            <v>1</v>
          </cell>
          <cell r="Y248">
            <v>1</v>
          </cell>
          <cell r="Z248">
            <v>1</v>
          </cell>
          <cell r="AA248">
            <v>0.70000000000000007</v>
          </cell>
          <cell r="AB248">
            <v>0.3</v>
          </cell>
          <cell r="AC248">
            <v>1</v>
          </cell>
          <cell r="AD248">
            <v>1</v>
          </cell>
          <cell r="AE248">
            <v>1</v>
          </cell>
          <cell r="AF248">
            <v>1</v>
          </cell>
          <cell r="AG248">
            <v>1</v>
          </cell>
          <cell r="AH248">
            <v>0.70000000000000007</v>
          </cell>
          <cell r="AI248">
            <v>0.3</v>
          </cell>
          <cell r="AJ248">
            <v>0</v>
          </cell>
          <cell r="AK248">
            <v>25.3</v>
          </cell>
          <cell r="AL248">
            <v>24</v>
          </cell>
          <cell r="AM248">
            <v>25</v>
          </cell>
          <cell r="AN248">
            <v>23.7</v>
          </cell>
          <cell r="AO248">
            <v>26</v>
          </cell>
          <cell r="AP248">
            <v>25</v>
          </cell>
          <cell r="AQ248">
            <v>26</v>
          </cell>
          <cell r="AR248">
            <v>27</v>
          </cell>
          <cell r="AS248">
            <v>23.7</v>
          </cell>
          <cell r="AT248">
            <v>25</v>
          </cell>
          <cell r="AU248">
            <v>23.7</v>
          </cell>
          <cell r="AV248">
            <v>25</v>
          </cell>
          <cell r="AW248">
            <v>24.6</v>
          </cell>
          <cell r="AX248">
            <v>22.7</v>
          </cell>
          <cell r="AY248">
            <v>26.7</v>
          </cell>
          <cell r="AZ248">
            <v>23</v>
          </cell>
          <cell r="BA248">
            <v>24.7</v>
          </cell>
          <cell r="BB248">
            <v>24.4</v>
          </cell>
          <cell r="BC248">
            <v>26.3</v>
          </cell>
          <cell r="BD248">
            <v>27</v>
          </cell>
          <cell r="BE248">
            <v>22.7</v>
          </cell>
          <cell r="BF248">
            <v>26</v>
          </cell>
          <cell r="BG248">
            <v>22.4</v>
          </cell>
          <cell r="BH248">
            <v>22.3</v>
          </cell>
          <cell r="BI248">
            <v>25.814285714285713</v>
          </cell>
          <cell r="BJ248">
            <v>21.214285714285715</v>
          </cell>
          <cell r="BK248">
            <v>24.37142857142857</v>
          </cell>
          <cell r="BL248">
            <v>25.699999999999996</v>
          </cell>
          <cell r="BM248">
            <v>24.471428571428568</v>
          </cell>
          <cell r="BN248">
            <v>25</v>
          </cell>
          <cell r="BO248">
            <v>27</v>
          </cell>
          <cell r="BP248">
            <v>26.699999999999996</v>
          </cell>
          <cell r="BQ248">
            <v>24.557142857142853</v>
          </cell>
          <cell r="BR248">
            <v>25.871428571428574</v>
          </cell>
          <cell r="BS248">
            <v>23.857142857142858</v>
          </cell>
          <cell r="BT248">
            <v>21.357142857142858</v>
          </cell>
          <cell r="BU248">
            <v>25.857142857142858</v>
          </cell>
          <cell r="BV248">
            <v>23.62857142857143</v>
          </cell>
          <cell r="BW248">
            <v>22.714285714285715</v>
          </cell>
          <cell r="BX248">
            <v>23.699999999999996</v>
          </cell>
          <cell r="BY248">
            <v>25.414285714285711</v>
          </cell>
          <cell r="BZ248">
            <v>21.671428571428571</v>
          </cell>
          <cell r="CA248">
            <v>25.699999999999996</v>
          </cell>
          <cell r="CB248">
            <v>26</v>
          </cell>
          <cell r="CC248">
            <v>25.557142857142853</v>
          </cell>
          <cell r="CD248">
            <v>26.271428571428569</v>
          </cell>
          <cell r="CE248">
            <v>24</v>
          </cell>
          <cell r="CF248">
            <v>23.857142857142858</v>
          </cell>
        </row>
        <row r="249">
          <cell r="C249" t="str">
            <v>Curitiba</v>
          </cell>
          <cell r="D249">
            <v>7.7</v>
          </cell>
          <cell r="E249">
            <v>24</v>
          </cell>
          <cell r="F249">
            <v>0.70000000000000007</v>
          </cell>
          <cell r="G249">
            <v>0</v>
          </cell>
          <cell r="H249">
            <v>1</v>
          </cell>
          <cell r="I249">
            <v>1</v>
          </cell>
          <cell r="J249">
            <v>1</v>
          </cell>
          <cell r="K249">
            <v>1</v>
          </cell>
          <cell r="L249">
            <v>1</v>
          </cell>
          <cell r="M249">
            <v>0.70000000000000007</v>
          </cell>
          <cell r="N249">
            <v>0.3</v>
          </cell>
          <cell r="O249">
            <v>1</v>
          </cell>
          <cell r="P249">
            <v>1</v>
          </cell>
          <cell r="Q249">
            <v>1</v>
          </cell>
          <cell r="R249">
            <v>1</v>
          </cell>
          <cell r="S249">
            <v>1</v>
          </cell>
          <cell r="T249">
            <v>0</v>
          </cell>
          <cell r="U249">
            <v>0.3</v>
          </cell>
          <cell r="V249">
            <v>1</v>
          </cell>
          <cell r="W249">
            <v>1</v>
          </cell>
          <cell r="X249">
            <v>1</v>
          </cell>
          <cell r="Y249">
            <v>1</v>
          </cell>
          <cell r="Z249">
            <v>1</v>
          </cell>
          <cell r="AA249">
            <v>0.70000000000000007</v>
          </cell>
          <cell r="AB249">
            <v>0.3</v>
          </cell>
          <cell r="AC249">
            <v>1</v>
          </cell>
          <cell r="AD249">
            <v>1</v>
          </cell>
          <cell r="AE249">
            <v>1</v>
          </cell>
          <cell r="AF249">
            <v>1</v>
          </cell>
          <cell r="AG249">
            <v>1</v>
          </cell>
          <cell r="AH249">
            <v>0.70000000000000007</v>
          </cell>
          <cell r="AI249">
            <v>0.3</v>
          </cell>
          <cell r="AJ249">
            <v>0</v>
          </cell>
          <cell r="AK249">
            <v>25.3</v>
          </cell>
          <cell r="AL249">
            <v>24</v>
          </cell>
          <cell r="AM249">
            <v>25</v>
          </cell>
          <cell r="AN249">
            <v>23.7</v>
          </cell>
          <cell r="AO249">
            <v>26</v>
          </cell>
          <cell r="AP249">
            <v>25</v>
          </cell>
          <cell r="AQ249">
            <v>26</v>
          </cell>
          <cell r="AR249">
            <v>27</v>
          </cell>
          <cell r="AS249">
            <v>23.7</v>
          </cell>
          <cell r="AT249">
            <v>25</v>
          </cell>
          <cell r="AU249">
            <v>23.7</v>
          </cell>
          <cell r="AV249">
            <v>25</v>
          </cell>
          <cell r="AW249">
            <v>24.6</v>
          </cell>
          <cell r="AX249">
            <v>22.7</v>
          </cell>
          <cell r="AY249">
            <v>26.7</v>
          </cell>
          <cell r="AZ249">
            <v>23</v>
          </cell>
          <cell r="BA249">
            <v>26</v>
          </cell>
          <cell r="BB249">
            <v>24.4</v>
          </cell>
          <cell r="BC249">
            <v>26.3</v>
          </cell>
          <cell r="BD249">
            <v>26.3</v>
          </cell>
          <cell r="BE249">
            <v>22.7</v>
          </cell>
          <cell r="BF249">
            <v>26</v>
          </cell>
          <cell r="BG249">
            <v>22.4</v>
          </cell>
          <cell r="BH249">
            <v>23</v>
          </cell>
          <cell r="BI249">
            <v>25.814285714285713</v>
          </cell>
          <cell r="BJ249">
            <v>21.214285714285715</v>
          </cell>
          <cell r="BK249">
            <v>24.37142857142857</v>
          </cell>
          <cell r="BL249">
            <v>25.699999999999996</v>
          </cell>
          <cell r="BM249">
            <v>24.471428571428568</v>
          </cell>
          <cell r="BN249">
            <v>25</v>
          </cell>
          <cell r="BO249">
            <v>27</v>
          </cell>
          <cell r="BP249">
            <v>26.699999999999996</v>
          </cell>
          <cell r="BQ249">
            <v>24.557142857142853</v>
          </cell>
          <cell r="BR249">
            <v>25.871428571428574</v>
          </cell>
          <cell r="BS249">
            <v>23.857142857142858</v>
          </cell>
          <cell r="BT249">
            <v>21.357142857142858</v>
          </cell>
          <cell r="BU249">
            <v>25.857142857142858</v>
          </cell>
          <cell r="BV249">
            <v>23.62857142857143</v>
          </cell>
          <cell r="BW249">
            <v>22.714285714285715</v>
          </cell>
          <cell r="BX249">
            <v>23.699999999999996</v>
          </cell>
          <cell r="BY249">
            <v>25.414285714285711</v>
          </cell>
          <cell r="BZ249">
            <v>21.671428571428571</v>
          </cell>
          <cell r="CA249">
            <v>25.699999999999996</v>
          </cell>
          <cell r="CB249">
            <v>26</v>
          </cell>
          <cell r="CC249">
            <v>25.557142857142853</v>
          </cell>
          <cell r="CD249">
            <v>26.271428571428569</v>
          </cell>
          <cell r="CE249">
            <v>24</v>
          </cell>
          <cell r="CF249">
            <v>23.857142857142858</v>
          </cell>
        </row>
        <row r="250">
          <cell r="C250" t="str">
            <v>Curitiba - Cabo</v>
          </cell>
          <cell r="D250">
            <v>7.7</v>
          </cell>
          <cell r="E250">
            <v>24</v>
          </cell>
          <cell r="F250">
            <v>0.7</v>
          </cell>
          <cell r="G250">
            <v>0</v>
          </cell>
          <cell r="H250">
            <v>1</v>
          </cell>
          <cell r="I250">
            <v>1</v>
          </cell>
          <cell r="J250">
            <v>1</v>
          </cell>
          <cell r="K250">
            <v>1</v>
          </cell>
          <cell r="L250">
            <v>1</v>
          </cell>
          <cell r="M250">
            <v>0.7</v>
          </cell>
          <cell r="N250">
            <v>0.3</v>
          </cell>
          <cell r="O250">
            <v>1</v>
          </cell>
          <cell r="P250">
            <v>1</v>
          </cell>
          <cell r="Q250">
            <v>1</v>
          </cell>
          <cell r="R250">
            <v>1</v>
          </cell>
          <cell r="S250">
            <v>1</v>
          </cell>
          <cell r="T250">
            <v>0</v>
          </cell>
          <cell r="U250">
            <v>0.3</v>
          </cell>
          <cell r="V250">
            <v>1</v>
          </cell>
          <cell r="W250">
            <v>1</v>
          </cell>
          <cell r="X250">
            <v>1</v>
          </cell>
          <cell r="Y250">
            <v>1</v>
          </cell>
          <cell r="Z250">
            <v>1</v>
          </cell>
          <cell r="AA250">
            <v>0.7</v>
          </cell>
          <cell r="AB250">
            <v>0.3</v>
          </cell>
          <cell r="AC250">
            <v>1</v>
          </cell>
          <cell r="AD250">
            <v>1</v>
          </cell>
          <cell r="AE250">
            <v>1</v>
          </cell>
          <cell r="AF250">
            <v>1</v>
          </cell>
          <cell r="AG250">
            <v>1</v>
          </cell>
          <cell r="AH250">
            <v>0.7</v>
          </cell>
          <cell r="AI250">
            <v>0.3</v>
          </cell>
          <cell r="AJ250">
            <v>0</v>
          </cell>
          <cell r="AK250">
            <v>25.3</v>
          </cell>
          <cell r="AL250">
            <v>24</v>
          </cell>
          <cell r="AM250">
            <v>25</v>
          </cell>
          <cell r="AN250">
            <v>23.7</v>
          </cell>
          <cell r="AO250">
            <v>26</v>
          </cell>
          <cell r="AP250">
            <v>25</v>
          </cell>
          <cell r="AQ250">
            <v>26</v>
          </cell>
          <cell r="AR250">
            <v>27</v>
          </cell>
          <cell r="AS250">
            <v>23.7</v>
          </cell>
          <cell r="AT250">
            <v>25</v>
          </cell>
          <cell r="AU250">
            <v>23.7</v>
          </cell>
          <cell r="AV250">
            <v>25</v>
          </cell>
          <cell r="AW250">
            <v>24.6</v>
          </cell>
          <cell r="AX250">
            <v>22.7</v>
          </cell>
          <cell r="AY250">
            <v>26.7</v>
          </cell>
          <cell r="AZ250">
            <v>23</v>
          </cell>
          <cell r="BA250">
            <v>26</v>
          </cell>
          <cell r="BB250">
            <v>24.4</v>
          </cell>
          <cell r="BC250">
            <v>26.3</v>
          </cell>
          <cell r="BD250">
            <v>27</v>
          </cell>
          <cell r="BE250">
            <v>22.7</v>
          </cell>
          <cell r="BF250">
            <v>26</v>
          </cell>
          <cell r="BG250">
            <v>22.4</v>
          </cell>
          <cell r="BH250">
            <v>23</v>
          </cell>
          <cell r="BI250">
            <v>26</v>
          </cell>
          <cell r="BJ250">
            <v>21.5</v>
          </cell>
          <cell r="BK250">
            <v>24.7</v>
          </cell>
          <cell r="BL250">
            <v>25.7</v>
          </cell>
          <cell r="BM250">
            <v>24.7</v>
          </cell>
          <cell r="BN250">
            <v>25</v>
          </cell>
          <cell r="BO250">
            <v>27</v>
          </cell>
          <cell r="BP250">
            <v>26.7</v>
          </cell>
          <cell r="BQ250">
            <v>24.3</v>
          </cell>
          <cell r="BR250">
            <v>26.3</v>
          </cell>
          <cell r="BS250">
            <v>24</v>
          </cell>
          <cell r="BT250">
            <v>21.4</v>
          </cell>
          <cell r="BU250">
            <v>26</v>
          </cell>
          <cell r="BV250">
            <v>24</v>
          </cell>
          <cell r="BW250">
            <v>23</v>
          </cell>
          <cell r="BX250">
            <v>23.7</v>
          </cell>
          <cell r="BY250">
            <v>25.7</v>
          </cell>
          <cell r="BZ250">
            <v>19.100000000000001</v>
          </cell>
          <cell r="CA250">
            <v>25.7</v>
          </cell>
          <cell r="CB250">
            <v>26</v>
          </cell>
          <cell r="CC250">
            <v>24.7</v>
          </cell>
          <cell r="CD250">
            <v>26.7</v>
          </cell>
          <cell r="CE250">
            <v>24</v>
          </cell>
          <cell r="CF250">
            <v>24</v>
          </cell>
        </row>
        <row r="251">
          <cell r="C251" t="str">
            <v>Curitiba - MMDS</v>
          </cell>
          <cell r="D251">
            <v>7.7</v>
          </cell>
          <cell r="E251">
            <v>24</v>
          </cell>
          <cell r="F251">
            <v>0.7</v>
          </cell>
          <cell r="G251">
            <v>0</v>
          </cell>
          <cell r="H251">
            <v>1</v>
          </cell>
          <cell r="I251">
            <v>1</v>
          </cell>
          <cell r="J251">
            <v>1</v>
          </cell>
          <cell r="K251">
            <v>1</v>
          </cell>
          <cell r="L251">
            <v>1</v>
          </cell>
          <cell r="M251">
            <v>0.7</v>
          </cell>
          <cell r="N251">
            <v>0.3</v>
          </cell>
          <cell r="O251">
            <v>1</v>
          </cell>
          <cell r="P251">
            <v>1</v>
          </cell>
          <cell r="Q251">
            <v>1</v>
          </cell>
          <cell r="R251">
            <v>1</v>
          </cell>
          <cell r="S251">
            <v>1</v>
          </cell>
          <cell r="T251">
            <v>0</v>
          </cell>
          <cell r="U251">
            <v>0.3</v>
          </cell>
          <cell r="V251">
            <v>1</v>
          </cell>
          <cell r="W251">
            <v>1</v>
          </cell>
          <cell r="X251">
            <v>1</v>
          </cell>
          <cell r="Y251">
            <v>1</v>
          </cell>
          <cell r="Z251">
            <v>1</v>
          </cell>
          <cell r="AA251">
            <v>0.7</v>
          </cell>
          <cell r="AB251">
            <v>0.3</v>
          </cell>
          <cell r="AC251">
            <v>1</v>
          </cell>
          <cell r="AD251">
            <v>1</v>
          </cell>
          <cell r="AE251">
            <v>1</v>
          </cell>
          <cell r="AF251">
            <v>1</v>
          </cell>
          <cell r="AG251">
            <v>1</v>
          </cell>
          <cell r="AH251">
            <v>0.7</v>
          </cell>
          <cell r="AI251">
            <v>0.3</v>
          </cell>
          <cell r="AJ251">
            <v>0</v>
          </cell>
          <cell r="AK251">
            <v>25.3</v>
          </cell>
          <cell r="AL251">
            <v>24</v>
          </cell>
          <cell r="AM251">
            <v>25</v>
          </cell>
          <cell r="AN251">
            <v>23.7</v>
          </cell>
          <cell r="AO251">
            <v>26</v>
          </cell>
          <cell r="AP251">
            <v>25</v>
          </cell>
          <cell r="AQ251">
            <v>26</v>
          </cell>
          <cell r="AR251">
            <v>27</v>
          </cell>
          <cell r="AS251">
            <v>23.7</v>
          </cell>
          <cell r="AT251">
            <v>25</v>
          </cell>
          <cell r="AU251">
            <v>23.7</v>
          </cell>
          <cell r="AV251">
            <v>25</v>
          </cell>
          <cell r="AW251">
            <v>24.6</v>
          </cell>
          <cell r="AX251">
            <v>22.7</v>
          </cell>
          <cell r="AY251">
            <v>26.7</v>
          </cell>
          <cell r="AZ251">
            <v>23</v>
          </cell>
          <cell r="BA251">
            <v>26</v>
          </cell>
          <cell r="BB251">
            <v>24.4</v>
          </cell>
          <cell r="BC251">
            <v>26.3</v>
          </cell>
          <cell r="BD251">
            <v>27</v>
          </cell>
          <cell r="BE251">
            <v>22.7</v>
          </cell>
          <cell r="BF251">
            <v>26</v>
          </cell>
          <cell r="BG251">
            <v>22.4</v>
          </cell>
          <cell r="BH251">
            <v>23</v>
          </cell>
          <cell r="BI251">
            <v>26</v>
          </cell>
          <cell r="BJ251">
            <v>21.5</v>
          </cell>
          <cell r="BK251">
            <v>24.7</v>
          </cell>
          <cell r="BL251">
            <v>25.7</v>
          </cell>
          <cell r="BM251">
            <v>24.7</v>
          </cell>
          <cell r="BN251">
            <v>25</v>
          </cell>
          <cell r="BO251">
            <v>27</v>
          </cell>
          <cell r="BP251">
            <v>26.7</v>
          </cell>
          <cell r="BQ251">
            <v>24.3</v>
          </cell>
          <cell r="BR251">
            <v>26.3</v>
          </cell>
          <cell r="BS251">
            <v>24</v>
          </cell>
          <cell r="BT251">
            <v>21.4</v>
          </cell>
          <cell r="BU251">
            <v>26</v>
          </cell>
          <cell r="BV251">
            <v>24</v>
          </cell>
          <cell r="BW251">
            <v>23</v>
          </cell>
          <cell r="BX251">
            <v>23.7</v>
          </cell>
          <cell r="BY251">
            <v>25.7</v>
          </cell>
          <cell r="BZ251">
            <v>19.100000000000001</v>
          </cell>
          <cell r="CA251">
            <v>25.7</v>
          </cell>
          <cell r="CB251">
            <v>26</v>
          </cell>
          <cell r="CC251">
            <v>24.7</v>
          </cell>
          <cell r="CD251">
            <v>26.7</v>
          </cell>
          <cell r="CE251">
            <v>24</v>
          </cell>
          <cell r="CF251">
            <v>24</v>
          </cell>
        </row>
        <row r="252">
          <cell r="C252" t="str">
            <v>SubCluster Grande Curitiba</v>
          </cell>
          <cell r="D252">
            <v>7.7</v>
          </cell>
          <cell r="E252">
            <v>24</v>
          </cell>
          <cell r="F252">
            <v>0.70000000000000007</v>
          </cell>
          <cell r="G252">
            <v>0</v>
          </cell>
          <cell r="H252">
            <v>1</v>
          </cell>
          <cell r="I252">
            <v>1</v>
          </cell>
          <cell r="J252">
            <v>1</v>
          </cell>
          <cell r="K252">
            <v>1</v>
          </cell>
          <cell r="L252">
            <v>1</v>
          </cell>
          <cell r="M252">
            <v>0.70000000000000007</v>
          </cell>
          <cell r="N252">
            <v>0.3</v>
          </cell>
          <cell r="O252">
            <v>1</v>
          </cell>
          <cell r="P252">
            <v>1</v>
          </cell>
          <cell r="Q252">
            <v>1</v>
          </cell>
          <cell r="R252">
            <v>1</v>
          </cell>
          <cell r="S252">
            <v>1</v>
          </cell>
          <cell r="T252">
            <v>0</v>
          </cell>
          <cell r="U252">
            <v>0.3</v>
          </cell>
          <cell r="V252">
            <v>1</v>
          </cell>
          <cell r="W252">
            <v>1</v>
          </cell>
          <cell r="X252">
            <v>1</v>
          </cell>
          <cell r="Y252">
            <v>1</v>
          </cell>
          <cell r="Z252">
            <v>1</v>
          </cell>
          <cell r="AA252">
            <v>0.70000000000000007</v>
          </cell>
          <cell r="AB252">
            <v>0.3</v>
          </cell>
          <cell r="AC252">
            <v>1</v>
          </cell>
          <cell r="AD252">
            <v>1</v>
          </cell>
          <cell r="AE252">
            <v>1</v>
          </cell>
          <cell r="AF252">
            <v>1</v>
          </cell>
          <cell r="AG252">
            <v>1</v>
          </cell>
          <cell r="AH252">
            <v>0.70000000000000007</v>
          </cell>
          <cell r="AI252">
            <v>0.3</v>
          </cell>
          <cell r="AJ252">
            <v>0</v>
          </cell>
          <cell r="AK252">
            <v>25.3</v>
          </cell>
          <cell r="AL252">
            <v>24</v>
          </cell>
          <cell r="AM252">
            <v>25</v>
          </cell>
          <cell r="AN252">
            <v>23.7</v>
          </cell>
          <cell r="AO252">
            <v>26</v>
          </cell>
          <cell r="AP252">
            <v>25</v>
          </cell>
          <cell r="AQ252">
            <v>26</v>
          </cell>
          <cell r="AR252">
            <v>27</v>
          </cell>
          <cell r="AS252">
            <v>23.7</v>
          </cell>
          <cell r="AT252">
            <v>25</v>
          </cell>
          <cell r="AU252">
            <v>23.7</v>
          </cell>
          <cell r="AV252">
            <v>25</v>
          </cell>
          <cell r="AW252">
            <v>24.6</v>
          </cell>
          <cell r="AX252">
            <v>22.7</v>
          </cell>
          <cell r="AY252">
            <v>26.7</v>
          </cell>
          <cell r="AZ252">
            <v>23</v>
          </cell>
          <cell r="BA252">
            <v>26</v>
          </cell>
          <cell r="BB252">
            <v>24.4</v>
          </cell>
          <cell r="BC252">
            <v>26.3</v>
          </cell>
          <cell r="BD252">
            <v>27</v>
          </cell>
          <cell r="BE252">
            <v>22.7</v>
          </cell>
          <cell r="BF252">
            <v>26</v>
          </cell>
          <cell r="BG252">
            <v>22.4</v>
          </cell>
          <cell r="BH252">
            <v>23</v>
          </cell>
          <cell r="BI252">
            <v>25.783333333333331</v>
          </cell>
          <cell r="BJ252">
            <v>21.166666666666668</v>
          </cell>
          <cell r="BK252">
            <v>24.316666666666666</v>
          </cell>
          <cell r="BL252">
            <v>25.7</v>
          </cell>
          <cell r="BM252">
            <v>24.433333333333334</v>
          </cell>
          <cell r="BN252">
            <v>25</v>
          </cell>
          <cell r="BO252">
            <v>27</v>
          </cell>
          <cell r="BP252">
            <v>26.7</v>
          </cell>
          <cell r="BQ252">
            <v>24.599999999999998</v>
          </cell>
          <cell r="BR252">
            <v>25.8</v>
          </cell>
          <cell r="BS252">
            <v>23.833333333333332</v>
          </cell>
          <cell r="BT252">
            <v>21.349999999999998</v>
          </cell>
          <cell r="BU252">
            <v>25.833333333333332</v>
          </cell>
          <cell r="BV252">
            <v>23.566666666666666</v>
          </cell>
          <cell r="BW252">
            <v>22.666666666666668</v>
          </cell>
          <cell r="BX252">
            <v>23.7</v>
          </cell>
          <cell r="BY252">
            <v>25.366666666666664</v>
          </cell>
          <cell r="BZ252">
            <v>22.099999999999998</v>
          </cell>
          <cell r="CA252">
            <v>25.7</v>
          </cell>
          <cell r="CB252">
            <v>26</v>
          </cell>
          <cell r="CC252">
            <v>25.7</v>
          </cell>
          <cell r="CD252">
            <v>26.2</v>
          </cell>
          <cell r="CE252">
            <v>24</v>
          </cell>
          <cell r="CF252">
            <v>23.833333333333332</v>
          </cell>
        </row>
        <row r="253">
          <cell r="C253" t="str">
            <v>São José dos Pinhais</v>
          </cell>
          <cell r="D253">
            <v>7.7</v>
          </cell>
          <cell r="E253">
            <v>24</v>
          </cell>
          <cell r="F253">
            <v>0.7</v>
          </cell>
          <cell r="G253">
            <v>0</v>
          </cell>
          <cell r="H253">
            <v>1</v>
          </cell>
          <cell r="I253">
            <v>1</v>
          </cell>
          <cell r="J253">
            <v>1</v>
          </cell>
          <cell r="K253">
            <v>1</v>
          </cell>
          <cell r="L253">
            <v>1</v>
          </cell>
          <cell r="M253">
            <v>0.7</v>
          </cell>
          <cell r="N253">
            <v>0.3</v>
          </cell>
          <cell r="O253">
            <v>1</v>
          </cell>
          <cell r="P253">
            <v>1</v>
          </cell>
          <cell r="Q253">
            <v>1</v>
          </cell>
          <cell r="R253">
            <v>1</v>
          </cell>
          <cell r="S253">
            <v>1</v>
          </cell>
          <cell r="T253">
            <v>0</v>
          </cell>
          <cell r="U253">
            <v>0.3</v>
          </cell>
          <cell r="V253">
            <v>1</v>
          </cell>
          <cell r="W253">
            <v>1</v>
          </cell>
          <cell r="X253">
            <v>1</v>
          </cell>
          <cell r="Y253">
            <v>1</v>
          </cell>
          <cell r="Z253">
            <v>1</v>
          </cell>
          <cell r="AA253">
            <v>0.7</v>
          </cell>
          <cell r="AB253">
            <v>0.3</v>
          </cell>
          <cell r="AC253">
            <v>1</v>
          </cell>
          <cell r="AD253">
            <v>1</v>
          </cell>
          <cell r="AE253">
            <v>1</v>
          </cell>
          <cell r="AF253">
            <v>1</v>
          </cell>
          <cell r="AG253">
            <v>1</v>
          </cell>
          <cell r="AH253">
            <v>0.7</v>
          </cell>
          <cell r="AI253">
            <v>0.3</v>
          </cell>
          <cell r="AJ253">
            <v>0</v>
          </cell>
          <cell r="AK253">
            <v>25.3</v>
          </cell>
          <cell r="AL253">
            <v>24</v>
          </cell>
          <cell r="AM253">
            <v>25</v>
          </cell>
          <cell r="AN253">
            <v>23.7</v>
          </cell>
          <cell r="AO253">
            <v>26</v>
          </cell>
          <cell r="AP253">
            <v>25</v>
          </cell>
          <cell r="AQ253">
            <v>26</v>
          </cell>
          <cell r="AR253">
            <v>27</v>
          </cell>
          <cell r="AS253">
            <v>23.7</v>
          </cell>
          <cell r="AT253">
            <v>25</v>
          </cell>
          <cell r="AU253">
            <v>23.7</v>
          </cell>
          <cell r="AV253">
            <v>25</v>
          </cell>
          <cell r="AW253">
            <v>24.6</v>
          </cell>
          <cell r="AX253">
            <v>22.7</v>
          </cell>
          <cell r="AY253">
            <v>26.7</v>
          </cell>
          <cell r="AZ253">
            <v>23</v>
          </cell>
          <cell r="BA253">
            <v>26</v>
          </cell>
          <cell r="BB253">
            <v>24.4</v>
          </cell>
          <cell r="BC253">
            <v>26.3</v>
          </cell>
          <cell r="BD253">
            <v>27</v>
          </cell>
          <cell r="BE253">
            <v>22.7</v>
          </cell>
          <cell r="BF253">
            <v>26</v>
          </cell>
          <cell r="BG253">
            <v>22.4</v>
          </cell>
          <cell r="BH253">
            <v>23</v>
          </cell>
          <cell r="BI253">
            <v>24.7</v>
          </cell>
          <cell r="BJ253">
            <v>21.5</v>
          </cell>
          <cell r="BK253">
            <v>23.4</v>
          </cell>
          <cell r="BL253">
            <v>25.7</v>
          </cell>
          <cell r="BM253">
            <v>24.7</v>
          </cell>
          <cell r="BN253">
            <v>25</v>
          </cell>
          <cell r="BO253">
            <v>27</v>
          </cell>
          <cell r="BP253">
            <v>26.7</v>
          </cell>
          <cell r="BQ253">
            <v>24.6</v>
          </cell>
          <cell r="BR253">
            <v>26.3</v>
          </cell>
          <cell r="BS253">
            <v>24</v>
          </cell>
          <cell r="BT253">
            <v>21.4</v>
          </cell>
          <cell r="BU253">
            <v>25</v>
          </cell>
          <cell r="BV253">
            <v>24</v>
          </cell>
          <cell r="BW253">
            <v>22</v>
          </cell>
          <cell r="BX253">
            <v>23.7</v>
          </cell>
          <cell r="BY253">
            <v>25.7</v>
          </cell>
          <cell r="BZ253">
            <v>22.1</v>
          </cell>
          <cell r="CA253">
            <v>25.7</v>
          </cell>
          <cell r="CB253">
            <v>26</v>
          </cell>
          <cell r="CC253">
            <v>25.7</v>
          </cell>
          <cell r="CD253">
            <v>26.7</v>
          </cell>
          <cell r="CE253">
            <v>24</v>
          </cell>
          <cell r="CF253">
            <v>24</v>
          </cell>
        </row>
        <row r="254">
          <cell r="C254" t="str">
            <v>Colombo</v>
          </cell>
          <cell r="D254">
            <v>7.7</v>
          </cell>
          <cell r="E254">
            <v>24</v>
          </cell>
          <cell r="F254">
            <v>0.7</v>
          </cell>
          <cell r="G254">
            <v>0</v>
          </cell>
          <cell r="H254">
            <v>1</v>
          </cell>
          <cell r="I254">
            <v>1</v>
          </cell>
          <cell r="J254">
            <v>1</v>
          </cell>
          <cell r="K254">
            <v>1</v>
          </cell>
          <cell r="L254">
            <v>1</v>
          </cell>
          <cell r="M254">
            <v>0.7</v>
          </cell>
          <cell r="N254">
            <v>0.3</v>
          </cell>
          <cell r="O254">
            <v>1</v>
          </cell>
          <cell r="P254">
            <v>1</v>
          </cell>
          <cell r="Q254">
            <v>1</v>
          </cell>
          <cell r="R254">
            <v>1</v>
          </cell>
          <cell r="S254">
            <v>1</v>
          </cell>
          <cell r="T254">
            <v>0</v>
          </cell>
          <cell r="U254">
            <v>0.3</v>
          </cell>
          <cell r="V254">
            <v>1</v>
          </cell>
          <cell r="W254">
            <v>1</v>
          </cell>
          <cell r="X254">
            <v>1</v>
          </cell>
          <cell r="Y254">
            <v>1</v>
          </cell>
          <cell r="Z254">
            <v>1</v>
          </cell>
          <cell r="AA254">
            <v>0.7</v>
          </cell>
          <cell r="AB254">
            <v>0.3</v>
          </cell>
          <cell r="AC254">
            <v>1</v>
          </cell>
          <cell r="AD254">
            <v>1</v>
          </cell>
          <cell r="AE254">
            <v>1</v>
          </cell>
          <cell r="AF254">
            <v>1</v>
          </cell>
          <cell r="AG254">
            <v>1</v>
          </cell>
          <cell r="AH254">
            <v>0.7</v>
          </cell>
          <cell r="AI254">
            <v>0.3</v>
          </cell>
          <cell r="AJ254">
            <v>0</v>
          </cell>
          <cell r="AK254">
            <v>25.3</v>
          </cell>
          <cell r="AL254">
            <v>24</v>
          </cell>
          <cell r="AM254">
            <v>25</v>
          </cell>
          <cell r="AN254">
            <v>23.7</v>
          </cell>
          <cell r="AO254">
            <v>26</v>
          </cell>
          <cell r="AP254">
            <v>25</v>
          </cell>
          <cell r="AQ254">
            <v>26</v>
          </cell>
          <cell r="AR254">
            <v>27</v>
          </cell>
          <cell r="AS254">
            <v>23.7</v>
          </cell>
          <cell r="AT254">
            <v>25</v>
          </cell>
          <cell r="AU254">
            <v>23.7</v>
          </cell>
          <cell r="AV254">
            <v>25</v>
          </cell>
          <cell r="AW254">
            <v>24.6</v>
          </cell>
          <cell r="AX254">
            <v>22.7</v>
          </cell>
          <cell r="AY254">
            <v>26.7</v>
          </cell>
          <cell r="AZ254">
            <v>23</v>
          </cell>
          <cell r="BA254">
            <v>26</v>
          </cell>
          <cell r="BB254">
            <v>24.4</v>
          </cell>
          <cell r="BC254">
            <v>26.3</v>
          </cell>
          <cell r="BD254">
            <v>27</v>
          </cell>
          <cell r="BE254">
            <v>22.7</v>
          </cell>
          <cell r="BF254">
            <v>26</v>
          </cell>
          <cell r="BG254">
            <v>22.4</v>
          </cell>
          <cell r="BH254">
            <v>23</v>
          </cell>
          <cell r="BI254">
            <v>26</v>
          </cell>
          <cell r="BJ254">
            <v>20.2</v>
          </cell>
          <cell r="BK254">
            <v>24.7</v>
          </cell>
          <cell r="BL254">
            <v>25.7</v>
          </cell>
          <cell r="BM254">
            <v>24.4</v>
          </cell>
          <cell r="BN254">
            <v>25</v>
          </cell>
          <cell r="BO254">
            <v>27</v>
          </cell>
          <cell r="BP254">
            <v>26.7</v>
          </cell>
          <cell r="BQ254">
            <v>24.6</v>
          </cell>
          <cell r="BR254">
            <v>25.3</v>
          </cell>
          <cell r="BS254">
            <v>24</v>
          </cell>
          <cell r="BT254">
            <v>21.4</v>
          </cell>
          <cell r="BU254">
            <v>26</v>
          </cell>
          <cell r="BV254">
            <v>23</v>
          </cell>
          <cell r="BW254">
            <v>23</v>
          </cell>
          <cell r="BX254">
            <v>23.7</v>
          </cell>
          <cell r="BY254">
            <v>24.7</v>
          </cell>
          <cell r="BZ254">
            <v>22.1</v>
          </cell>
          <cell r="CA254">
            <v>25.7</v>
          </cell>
          <cell r="CB254">
            <v>26</v>
          </cell>
          <cell r="CC254">
            <v>25.7</v>
          </cell>
          <cell r="CD254">
            <v>25.7</v>
          </cell>
          <cell r="CE254">
            <v>24</v>
          </cell>
          <cell r="CF254">
            <v>24</v>
          </cell>
        </row>
        <row r="255">
          <cell r="C255" t="str">
            <v>Pinhais</v>
          </cell>
          <cell r="D255">
            <v>7.7</v>
          </cell>
          <cell r="E255">
            <v>24</v>
          </cell>
          <cell r="F255">
            <v>0.7</v>
          </cell>
          <cell r="G255">
            <v>0</v>
          </cell>
          <cell r="H255">
            <v>1</v>
          </cell>
          <cell r="I255">
            <v>1</v>
          </cell>
          <cell r="J255">
            <v>1</v>
          </cell>
          <cell r="K255">
            <v>1</v>
          </cell>
          <cell r="L255">
            <v>1</v>
          </cell>
          <cell r="M255">
            <v>0.7</v>
          </cell>
          <cell r="N255">
            <v>0.3</v>
          </cell>
          <cell r="O255">
            <v>1</v>
          </cell>
          <cell r="P255">
            <v>1</v>
          </cell>
          <cell r="Q255">
            <v>1</v>
          </cell>
          <cell r="R255">
            <v>1</v>
          </cell>
          <cell r="S255">
            <v>1</v>
          </cell>
          <cell r="T255">
            <v>0</v>
          </cell>
          <cell r="U255">
            <v>0.3</v>
          </cell>
          <cell r="V255">
            <v>1</v>
          </cell>
          <cell r="W255">
            <v>1</v>
          </cell>
          <cell r="X255">
            <v>1</v>
          </cell>
          <cell r="Y255">
            <v>1</v>
          </cell>
          <cell r="Z255">
            <v>1</v>
          </cell>
          <cell r="AA255">
            <v>0.7</v>
          </cell>
          <cell r="AB255">
            <v>0.3</v>
          </cell>
          <cell r="AC255">
            <v>1</v>
          </cell>
          <cell r="AD255">
            <v>1</v>
          </cell>
          <cell r="AE255">
            <v>1</v>
          </cell>
          <cell r="AF255">
            <v>1</v>
          </cell>
          <cell r="AG255">
            <v>1</v>
          </cell>
          <cell r="AH255">
            <v>0.7</v>
          </cell>
          <cell r="AI255">
            <v>0.3</v>
          </cell>
          <cell r="AJ255">
            <v>0</v>
          </cell>
          <cell r="AK255">
            <v>25.3</v>
          </cell>
          <cell r="AL255">
            <v>24</v>
          </cell>
          <cell r="AM255">
            <v>25</v>
          </cell>
          <cell r="AN255">
            <v>23.7</v>
          </cell>
          <cell r="AO255">
            <v>26</v>
          </cell>
          <cell r="AP255">
            <v>25</v>
          </cell>
          <cell r="AQ255">
            <v>26</v>
          </cell>
          <cell r="AR255">
            <v>27</v>
          </cell>
          <cell r="AS255">
            <v>23.7</v>
          </cell>
          <cell r="AT255">
            <v>25</v>
          </cell>
          <cell r="AU255">
            <v>23.7</v>
          </cell>
          <cell r="AV255">
            <v>25</v>
          </cell>
          <cell r="AW255">
            <v>24.6</v>
          </cell>
          <cell r="AX255">
            <v>22.7</v>
          </cell>
          <cell r="AY255">
            <v>26.7</v>
          </cell>
          <cell r="AZ255">
            <v>23</v>
          </cell>
          <cell r="BA255">
            <v>26</v>
          </cell>
          <cell r="BB255">
            <v>24.4</v>
          </cell>
          <cell r="BC255">
            <v>26.3</v>
          </cell>
          <cell r="BD255">
            <v>27</v>
          </cell>
          <cell r="BE255">
            <v>22.7</v>
          </cell>
          <cell r="BF255">
            <v>26</v>
          </cell>
          <cell r="BG255">
            <v>22.4</v>
          </cell>
          <cell r="BH255">
            <v>23</v>
          </cell>
          <cell r="BI255">
            <v>26</v>
          </cell>
          <cell r="BJ255">
            <v>21.5</v>
          </cell>
          <cell r="BK255">
            <v>23.7</v>
          </cell>
          <cell r="BL255">
            <v>25.7</v>
          </cell>
          <cell r="BM255">
            <v>23.4</v>
          </cell>
          <cell r="BN255">
            <v>25</v>
          </cell>
          <cell r="BO255">
            <v>27</v>
          </cell>
          <cell r="BP255">
            <v>26.7</v>
          </cell>
          <cell r="BQ255">
            <v>24.6</v>
          </cell>
          <cell r="BR255">
            <v>26.3</v>
          </cell>
          <cell r="BS255">
            <v>24</v>
          </cell>
          <cell r="BT255">
            <v>21.4</v>
          </cell>
          <cell r="BU255">
            <v>26</v>
          </cell>
          <cell r="BV255">
            <v>24</v>
          </cell>
          <cell r="BW255">
            <v>22</v>
          </cell>
          <cell r="BX255">
            <v>23.7</v>
          </cell>
          <cell r="BY255">
            <v>24.7</v>
          </cell>
          <cell r="BZ255">
            <v>22.1</v>
          </cell>
          <cell r="CA255">
            <v>25.7</v>
          </cell>
          <cell r="CB255">
            <v>26</v>
          </cell>
          <cell r="CC255">
            <v>25.7</v>
          </cell>
          <cell r="CD255">
            <v>26.7</v>
          </cell>
          <cell r="CE255">
            <v>24</v>
          </cell>
          <cell r="CF255">
            <v>24</v>
          </cell>
        </row>
        <row r="256">
          <cell r="C256" t="str">
            <v>Araucária</v>
          </cell>
          <cell r="D256">
            <v>7.7</v>
          </cell>
          <cell r="E256">
            <v>24</v>
          </cell>
          <cell r="F256">
            <v>0.7</v>
          </cell>
          <cell r="G256">
            <v>0</v>
          </cell>
          <cell r="H256">
            <v>1</v>
          </cell>
          <cell r="I256">
            <v>1</v>
          </cell>
          <cell r="J256">
            <v>1</v>
          </cell>
          <cell r="K256">
            <v>1</v>
          </cell>
          <cell r="L256">
            <v>1</v>
          </cell>
          <cell r="M256">
            <v>0.7</v>
          </cell>
          <cell r="N256">
            <v>0.3</v>
          </cell>
          <cell r="O256">
            <v>1</v>
          </cell>
          <cell r="P256">
            <v>1</v>
          </cell>
          <cell r="Q256">
            <v>1</v>
          </cell>
          <cell r="R256">
            <v>1</v>
          </cell>
          <cell r="S256">
            <v>1</v>
          </cell>
          <cell r="T256">
            <v>0</v>
          </cell>
          <cell r="U256">
            <v>0.3</v>
          </cell>
          <cell r="V256">
            <v>1</v>
          </cell>
          <cell r="W256">
            <v>1</v>
          </cell>
          <cell r="X256">
            <v>1</v>
          </cell>
          <cell r="Y256">
            <v>1</v>
          </cell>
          <cell r="Z256">
            <v>1</v>
          </cell>
          <cell r="AA256">
            <v>0.7</v>
          </cell>
          <cell r="AB256">
            <v>0.3</v>
          </cell>
          <cell r="AC256">
            <v>1</v>
          </cell>
          <cell r="AD256">
            <v>1</v>
          </cell>
          <cell r="AE256">
            <v>1</v>
          </cell>
          <cell r="AF256">
            <v>1</v>
          </cell>
          <cell r="AG256">
            <v>1</v>
          </cell>
          <cell r="AH256">
            <v>0.7</v>
          </cell>
          <cell r="AI256">
            <v>0.3</v>
          </cell>
          <cell r="AJ256">
            <v>0</v>
          </cell>
          <cell r="AK256">
            <v>25.3</v>
          </cell>
          <cell r="AL256">
            <v>24</v>
          </cell>
          <cell r="AM256">
            <v>25</v>
          </cell>
          <cell r="AN256">
            <v>23.7</v>
          </cell>
          <cell r="AO256">
            <v>26</v>
          </cell>
          <cell r="AP256">
            <v>25</v>
          </cell>
          <cell r="AQ256">
            <v>26</v>
          </cell>
          <cell r="AR256">
            <v>27</v>
          </cell>
          <cell r="AS256">
            <v>23.7</v>
          </cell>
          <cell r="AT256">
            <v>25</v>
          </cell>
          <cell r="AU256">
            <v>23.7</v>
          </cell>
          <cell r="AV256">
            <v>25</v>
          </cell>
          <cell r="AW256">
            <v>24.6</v>
          </cell>
          <cell r="AX256">
            <v>22.7</v>
          </cell>
          <cell r="AY256">
            <v>26.7</v>
          </cell>
          <cell r="AZ256">
            <v>23</v>
          </cell>
          <cell r="BA256">
            <v>26</v>
          </cell>
          <cell r="BB256">
            <v>24.4</v>
          </cell>
          <cell r="BC256">
            <v>26.3</v>
          </cell>
          <cell r="BD256">
            <v>27</v>
          </cell>
          <cell r="BE256">
            <v>22.7</v>
          </cell>
          <cell r="BF256">
            <v>26</v>
          </cell>
          <cell r="BG256">
            <v>22.4</v>
          </cell>
          <cell r="BH256">
            <v>23</v>
          </cell>
          <cell r="BI256">
            <v>26</v>
          </cell>
          <cell r="BJ256">
            <v>21.5</v>
          </cell>
          <cell r="BK256">
            <v>24.7</v>
          </cell>
          <cell r="BL256">
            <v>25.7</v>
          </cell>
          <cell r="BM256">
            <v>24.7</v>
          </cell>
          <cell r="BN256">
            <v>25</v>
          </cell>
          <cell r="BO256">
            <v>27</v>
          </cell>
          <cell r="BP256">
            <v>26.7</v>
          </cell>
          <cell r="BQ256">
            <v>24.6</v>
          </cell>
          <cell r="BR256">
            <v>25.3</v>
          </cell>
          <cell r="BS256">
            <v>24</v>
          </cell>
          <cell r="BT256">
            <v>21.4</v>
          </cell>
          <cell r="BU256">
            <v>26</v>
          </cell>
          <cell r="BV256">
            <v>23</v>
          </cell>
          <cell r="BW256">
            <v>23</v>
          </cell>
          <cell r="BX256">
            <v>23.7</v>
          </cell>
          <cell r="BY256">
            <v>25.7</v>
          </cell>
          <cell r="BZ256">
            <v>22.1</v>
          </cell>
          <cell r="CA256">
            <v>25.7</v>
          </cell>
          <cell r="CB256">
            <v>26</v>
          </cell>
          <cell r="CC256">
            <v>25.7</v>
          </cell>
          <cell r="CD256">
            <v>25.7</v>
          </cell>
          <cell r="CE256">
            <v>24</v>
          </cell>
          <cell r="CF256">
            <v>24</v>
          </cell>
        </row>
        <row r="257">
          <cell r="C257" t="str">
            <v>Campo Largo</v>
          </cell>
          <cell r="D257">
            <v>7.7</v>
          </cell>
          <cell r="E257">
            <v>24</v>
          </cell>
          <cell r="F257">
            <v>0.7</v>
          </cell>
          <cell r="G257">
            <v>0</v>
          </cell>
          <cell r="H257">
            <v>1</v>
          </cell>
          <cell r="I257">
            <v>1</v>
          </cell>
          <cell r="J257">
            <v>1</v>
          </cell>
          <cell r="K257">
            <v>1</v>
          </cell>
          <cell r="L257">
            <v>1</v>
          </cell>
          <cell r="M257">
            <v>0.7</v>
          </cell>
          <cell r="N257">
            <v>0.3</v>
          </cell>
          <cell r="O257">
            <v>1</v>
          </cell>
          <cell r="P257">
            <v>1</v>
          </cell>
          <cell r="Q257">
            <v>1</v>
          </cell>
          <cell r="R257">
            <v>1</v>
          </cell>
          <cell r="S257">
            <v>1</v>
          </cell>
          <cell r="T257">
            <v>0</v>
          </cell>
          <cell r="U257">
            <v>0.3</v>
          </cell>
          <cell r="V257">
            <v>1</v>
          </cell>
          <cell r="W257">
            <v>1</v>
          </cell>
          <cell r="X257">
            <v>1</v>
          </cell>
          <cell r="Y257">
            <v>1</v>
          </cell>
          <cell r="Z257">
            <v>1</v>
          </cell>
          <cell r="AA257">
            <v>0.7</v>
          </cell>
          <cell r="AB257">
            <v>0.3</v>
          </cell>
          <cell r="AC257">
            <v>1</v>
          </cell>
          <cell r="AD257">
            <v>1</v>
          </cell>
          <cell r="AE257">
            <v>1</v>
          </cell>
          <cell r="AF257">
            <v>1</v>
          </cell>
          <cell r="AG257">
            <v>1</v>
          </cell>
          <cell r="AH257">
            <v>0.7</v>
          </cell>
          <cell r="AI257">
            <v>0.3</v>
          </cell>
          <cell r="AJ257">
            <v>0</v>
          </cell>
          <cell r="AK257">
            <v>25.3</v>
          </cell>
          <cell r="AL257">
            <v>24</v>
          </cell>
          <cell r="AM257">
            <v>25</v>
          </cell>
          <cell r="AN257">
            <v>23.7</v>
          </cell>
          <cell r="AO257">
            <v>26</v>
          </cell>
          <cell r="AP257">
            <v>25</v>
          </cell>
          <cell r="AQ257">
            <v>26</v>
          </cell>
          <cell r="AR257">
            <v>27</v>
          </cell>
          <cell r="AS257">
            <v>23.7</v>
          </cell>
          <cell r="AT257">
            <v>25</v>
          </cell>
          <cell r="AU257">
            <v>23.7</v>
          </cell>
          <cell r="AV257">
            <v>25</v>
          </cell>
          <cell r="AW257">
            <v>24.6</v>
          </cell>
          <cell r="AX257">
            <v>22.7</v>
          </cell>
          <cell r="AY257">
            <v>26.7</v>
          </cell>
          <cell r="AZ257">
            <v>23</v>
          </cell>
          <cell r="BA257">
            <v>26</v>
          </cell>
          <cell r="BB257">
            <v>24.4</v>
          </cell>
          <cell r="BC257">
            <v>26.3</v>
          </cell>
          <cell r="BD257">
            <v>27</v>
          </cell>
          <cell r="BE257">
            <v>22.7</v>
          </cell>
          <cell r="BF257">
            <v>26</v>
          </cell>
          <cell r="BG257">
            <v>22.4</v>
          </cell>
          <cell r="BH257">
            <v>23</v>
          </cell>
          <cell r="BI257">
            <v>26</v>
          </cell>
          <cell r="BJ257">
            <v>20.8</v>
          </cell>
          <cell r="BK257">
            <v>24.7</v>
          </cell>
          <cell r="BL257">
            <v>25.7</v>
          </cell>
          <cell r="BM257">
            <v>24.7</v>
          </cell>
          <cell r="BN257">
            <v>25</v>
          </cell>
          <cell r="BO257">
            <v>27</v>
          </cell>
          <cell r="BP257">
            <v>26.7</v>
          </cell>
          <cell r="BQ257">
            <v>24.6</v>
          </cell>
          <cell r="BR257">
            <v>26.3</v>
          </cell>
          <cell r="BS257">
            <v>23</v>
          </cell>
          <cell r="BT257">
            <v>21.4</v>
          </cell>
          <cell r="BU257">
            <v>26</v>
          </cell>
          <cell r="BV257">
            <v>23.4</v>
          </cell>
          <cell r="BW257">
            <v>23</v>
          </cell>
          <cell r="BX257">
            <v>23.7</v>
          </cell>
          <cell r="BY257">
            <v>25.7</v>
          </cell>
          <cell r="BZ257">
            <v>22.1</v>
          </cell>
          <cell r="CA257">
            <v>25.7</v>
          </cell>
          <cell r="CB257">
            <v>26</v>
          </cell>
          <cell r="CC257">
            <v>25.7</v>
          </cell>
          <cell r="CD257">
            <v>26.7</v>
          </cell>
          <cell r="CE257">
            <v>24</v>
          </cell>
          <cell r="CF257">
            <v>24</v>
          </cell>
        </row>
        <row r="258">
          <cell r="C258" t="str">
            <v>Almirante Tamandaré</v>
          </cell>
          <cell r="D258">
            <v>7.7</v>
          </cell>
          <cell r="E258">
            <v>24</v>
          </cell>
          <cell r="F258">
            <v>0.7</v>
          </cell>
          <cell r="G258">
            <v>0</v>
          </cell>
          <cell r="H258">
            <v>1</v>
          </cell>
          <cell r="I258">
            <v>1</v>
          </cell>
          <cell r="J258">
            <v>1</v>
          </cell>
          <cell r="K258">
            <v>1</v>
          </cell>
          <cell r="L258">
            <v>1</v>
          </cell>
          <cell r="M258">
            <v>0.7</v>
          </cell>
          <cell r="N258">
            <v>0.3</v>
          </cell>
          <cell r="O258">
            <v>1</v>
          </cell>
          <cell r="P258">
            <v>1</v>
          </cell>
          <cell r="Q258">
            <v>1</v>
          </cell>
          <cell r="R258">
            <v>1</v>
          </cell>
          <cell r="S258">
            <v>1</v>
          </cell>
          <cell r="T258">
            <v>0</v>
          </cell>
          <cell r="U258">
            <v>0.3</v>
          </cell>
          <cell r="V258">
            <v>1</v>
          </cell>
          <cell r="W258">
            <v>1</v>
          </cell>
          <cell r="X258">
            <v>1</v>
          </cell>
          <cell r="Y258">
            <v>1</v>
          </cell>
          <cell r="Z258">
            <v>1</v>
          </cell>
          <cell r="AA258">
            <v>0.7</v>
          </cell>
          <cell r="AB258">
            <v>0.3</v>
          </cell>
          <cell r="AC258">
            <v>1</v>
          </cell>
          <cell r="AD258">
            <v>1</v>
          </cell>
          <cell r="AE258">
            <v>1</v>
          </cell>
          <cell r="AF258">
            <v>1</v>
          </cell>
          <cell r="AG258">
            <v>1</v>
          </cell>
          <cell r="AH258">
            <v>0.7</v>
          </cell>
          <cell r="AI258">
            <v>0.3</v>
          </cell>
          <cell r="AJ258">
            <v>0</v>
          </cell>
          <cell r="AK258">
            <v>25.3</v>
          </cell>
          <cell r="AL258">
            <v>24</v>
          </cell>
          <cell r="AM258">
            <v>25</v>
          </cell>
          <cell r="AN258">
            <v>23.7</v>
          </cell>
          <cell r="AO258">
            <v>26</v>
          </cell>
          <cell r="AP258">
            <v>25</v>
          </cell>
          <cell r="AQ258">
            <v>26</v>
          </cell>
          <cell r="AR258">
            <v>27</v>
          </cell>
          <cell r="AS258">
            <v>23.7</v>
          </cell>
          <cell r="AT258">
            <v>25</v>
          </cell>
          <cell r="AU258">
            <v>23.7</v>
          </cell>
          <cell r="AV258">
            <v>25</v>
          </cell>
          <cell r="AW258">
            <v>24.6</v>
          </cell>
          <cell r="AX258">
            <v>22.7</v>
          </cell>
          <cell r="AY258">
            <v>26.7</v>
          </cell>
          <cell r="AZ258">
            <v>23</v>
          </cell>
          <cell r="BA258">
            <v>26</v>
          </cell>
          <cell r="BB258">
            <v>24.4</v>
          </cell>
          <cell r="BC258">
            <v>26.3</v>
          </cell>
          <cell r="BD258">
            <v>27</v>
          </cell>
          <cell r="BE258">
            <v>22.7</v>
          </cell>
          <cell r="BF258">
            <v>26</v>
          </cell>
          <cell r="BG258">
            <v>22.4</v>
          </cell>
          <cell r="BH258">
            <v>23</v>
          </cell>
          <cell r="BI258">
            <v>26</v>
          </cell>
          <cell r="BJ258">
            <v>21.5</v>
          </cell>
          <cell r="BK258">
            <v>24.7</v>
          </cell>
          <cell r="BL258">
            <v>25.7</v>
          </cell>
          <cell r="BM258">
            <v>24.7</v>
          </cell>
          <cell r="BN258">
            <v>25</v>
          </cell>
          <cell r="BO258">
            <v>27</v>
          </cell>
          <cell r="BP258">
            <v>26.7</v>
          </cell>
          <cell r="BQ258">
            <v>24.6</v>
          </cell>
          <cell r="BR258">
            <v>25.3</v>
          </cell>
          <cell r="BS258">
            <v>24</v>
          </cell>
          <cell r="BT258">
            <v>21.1</v>
          </cell>
          <cell r="BU258">
            <v>26</v>
          </cell>
          <cell r="BV258">
            <v>24</v>
          </cell>
          <cell r="BW258">
            <v>23</v>
          </cell>
          <cell r="BX258">
            <v>23.7</v>
          </cell>
          <cell r="BY258">
            <v>25.7</v>
          </cell>
          <cell r="BZ258">
            <v>22.1</v>
          </cell>
          <cell r="CA258">
            <v>25.7</v>
          </cell>
          <cell r="CB258">
            <v>26</v>
          </cell>
          <cell r="CC258">
            <v>25.7</v>
          </cell>
          <cell r="CD258">
            <v>25.7</v>
          </cell>
          <cell r="CE258">
            <v>24</v>
          </cell>
          <cell r="CF258">
            <v>23</v>
          </cell>
        </row>
        <row r="259">
          <cell r="C259" t="str">
            <v>Cluster Florianópolis</v>
          </cell>
          <cell r="D259">
            <v>7.6999999999999993</v>
          </cell>
          <cell r="E259">
            <v>24</v>
          </cell>
          <cell r="F259">
            <v>0.69999999999999984</v>
          </cell>
          <cell r="G259">
            <v>0</v>
          </cell>
          <cell r="H259">
            <v>1</v>
          </cell>
          <cell r="I259">
            <v>1</v>
          </cell>
          <cell r="J259">
            <v>1</v>
          </cell>
          <cell r="K259">
            <v>1</v>
          </cell>
          <cell r="L259">
            <v>1</v>
          </cell>
          <cell r="M259">
            <v>0.69999999999999984</v>
          </cell>
          <cell r="N259">
            <v>0.3</v>
          </cell>
          <cell r="O259">
            <v>1</v>
          </cell>
          <cell r="P259">
            <v>1</v>
          </cell>
          <cell r="Q259">
            <v>1</v>
          </cell>
          <cell r="R259">
            <v>1</v>
          </cell>
          <cell r="S259">
            <v>1</v>
          </cell>
          <cell r="T259">
            <v>0</v>
          </cell>
          <cell r="U259">
            <v>0.3</v>
          </cell>
          <cell r="V259">
            <v>1</v>
          </cell>
          <cell r="W259">
            <v>1</v>
          </cell>
          <cell r="X259">
            <v>1</v>
          </cell>
          <cell r="Y259">
            <v>1</v>
          </cell>
          <cell r="Z259">
            <v>1</v>
          </cell>
          <cell r="AA259">
            <v>0.69999999999999984</v>
          </cell>
          <cell r="AB259">
            <v>0.3</v>
          </cell>
          <cell r="AC259">
            <v>1</v>
          </cell>
          <cell r="AD259">
            <v>1</v>
          </cell>
          <cell r="AE259">
            <v>1</v>
          </cell>
          <cell r="AF259">
            <v>1</v>
          </cell>
          <cell r="AG259">
            <v>1</v>
          </cell>
          <cell r="AH259">
            <v>0.69999999999999984</v>
          </cell>
          <cell r="AI259">
            <v>0.3</v>
          </cell>
          <cell r="AJ259">
            <v>0</v>
          </cell>
          <cell r="AK259">
            <v>25.3</v>
          </cell>
          <cell r="AL259">
            <v>24</v>
          </cell>
          <cell r="AM259">
            <v>25</v>
          </cell>
          <cell r="AN259">
            <v>23.7</v>
          </cell>
          <cell r="AO259">
            <v>26</v>
          </cell>
          <cell r="AP259">
            <v>25</v>
          </cell>
          <cell r="AQ259">
            <v>26</v>
          </cell>
          <cell r="AR259">
            <v>27</v>
          </cell>
          <cell r="AS259">
            <v>23.7</v>
          </cell>
          <cell r="AT259">
            <v>25</v>
          </cell>
          <cell r="AU259">
            <v>23.7</v>
          </cell>
          <cell r="AV259">
            <v>25</v>
          </cell>
          <cell r="AW259">
            <v>24.6</v>
          </cell>
          <cell r="AX259">
            <v>22.7</v>
          </cell>
          <cell r="AY259">
            <v>26.7</v>
          </cell>
          <cell r="AZ259">
            <v>23</v>
          </cell>
          <cell r="BA259">
            <v>26</v>
          </cell>
          <cell r="BB259">
            <v>24.4</v>
          </cell>
          <cell r="BC259">
            <v>26.3</v>
          </cell>
          <cell r="BD259">
            <v>27</v>
          </cell>
          <cell r="BE259">
            <v>22.7</v>
          </cell>
          <cell r="BF259">
            <v>26</v>
          </cell>
          <cell r="BG259">
            <v>22.4</v>
          </cell>
          <cell r="BH259">
            <v>23</v>
          </cell>
          <cell r="BI259">
            <v>26</v>
          </cell>
          <cell r="BJ259">
            <v>21.5</v>
          </cell>
          <cell r="BK259">
            <v>24.7</v>
          </cell>
          <cell r="BL259">
            <v>25.366666666666664</v>
          </cell>
          <cell r="BM259">
            <v>24.7</v>
          </cell>
          <cell r="BN259">
            <v>25</v>
          </cell>
          <cell r="BO259">
            <v>27</v>
          </cell>
          <cell r="BP259">
            <v>26.066666666666663</v>
          </cell>
          <cell r="BQ259">
            <v>24.600000000000005</v>
          </cell>
          <cell r="BR259">
            <v>26.3</v>
          </cell>
          <cell r="BS259">
            <v>23.666666666666668</v>
          </cell>
          <cell r="BT259">
            <v>22.7</v>
          </cell>
          <cell r="BU259">
            <v>26</v>
          </cell>
          <cell r="BV259">
            <v>24</v>
          </cell>
          <cell r="BW259">
            <v>22.566666666666666</v>
          </cell>
          <cell r="BX259">
            <v>23.366666666666664</v>
          </cell>
          <cell r="BY259">
            <v>25.7</v>
          </cell>
          <cell r="BZ259">
            <v>22.100000000000005</v>
          </cell>
          <cell r="CA259">
            <v>25.7</v>
          </cell>
          <cell r="CB259">
            <v>25.666666666666668</v>
          </cell>
          <cell r="CC259">
            <v>25.7</v>
          </cell>
          <cell r="CD259">
            <v>26.7</v>
          </cell>
          <cell r="CE259">
            <v>24</v>
          </cell>
          <cell r="CF259">
            <v>24</v>
          </cell>
        </row>
        <row r="260">
          <cell r="C260" t="str">
            <v>Florianópolis</v>
          </cell>
          <cell r="D260">
            <v>7.7</v>
          </cell>
          <cell r="E260">
            <v>24</v>
          </cell>
          <cell r="F260">
            <v>0.7</v>
          </cell>
          <cell r="G260">
            <v>0</v>
          </cell>
          <cell r="H260">
            <v>1</v>
          </cell>
          <cell r="I260">
            <v>1</v>
          </cell>
          <cell r="J260">
            <v>1</v>
          </cell>
          <cell r="K260">
            <v>1</v>
          </cell>
          <cell r="L260">
            <v>1</v>
          </cell>
          <cell r="M260">
            <v>0.7</v>
          </cell>
          <cell r="N260">
            <v>0.3</v>
          </cell>
          <cell r="O260">
            <v>1</v>
          </cell>
          <cell r="P260">
            <v>1</v>
          </cell>
          <cell r="Q260">
            <v>1</v>
          </cell>
          <cell r="R260">
            <v>1</v>
          </cell>
          <cell r="S260">
            <v>1</v>
          </cell>
          <cell r="T260">
            <v>0</v>
          </cell>
          <cell r="U260">
            <v>0.3</v>
          </cell>
          <cell r="V260">
            <v>1</v>
          </cell>
          <cell r="W260">
            <v>1</v>
          </cell>
          <cell r="X260">
            <v>1</v>
          </cell>
          <cell r="Y260">
            <v>1</v>
          </cell>
          <cell r="Z260">
            <v>1</v>
          </cell>
          <cell r="AA260">
            <v>0.7</v>
          </cell>
          <cell r="AB260">
            <v>0.3</v>
          </cell>
          <cell r="AC260">
            <v>1</v>
          </cell>
          <cell r="AD260">
            <v>1</v>
          </cell>
          <cell r="AE260">
            <v>1</v>
          </cell>
          <cell r="AF260">
            <v>1</v>
          </cell>
          <cell r="AG260">
            <v>1</v>
          </cell>
          <cell r="AH260">
            <v>0.7</v>
          </cell>
          <cell r="AI260">
            <v>0.3</v>
          </cell>
          <cell r="AJ260">
            <v>0</v>
          </cell>
          <cell r="AK260">
            <v>25.3</v>
          </cell>
          <cell r="AL260">
            <v>24</v>
          </cell>
          <cell r="AM260">
            <v>25</v>
          </cell>
          <cell r="AN260">
            <v>23.7</v>
          </cell>
          <cell r="AO260">
            <v>26</v>
          </cell>
          <cell r="AP260">
            <v>25</v>
          </cell>
          <cell r="AQ260">
            <v>26</v>
          </cell>
          <cell r="AR260">
            <v>27</v>
          </cell>
          <cell r="AS260">
            <v>23.7</v>
          </cell>
          <cell r="AT260">
            <v>25</v>
          </cell>
          <cell r="AU260">
            <v>23.7</v>
          </cell>
          <cell r="AV260">
            <v>25</v>
          </cell>
          <cell r="AW260">
            <v>24.6</v>
          </cell>
          <cell r="AX260">
            <v>22.7</v>
          </cell>
          <cell r="AY260">
            <v>26.7</v>
          </cell>
          <cell r="AZ260">
            <v>23</v>
          </cell>
          <cell r="BA260">
            <v>26</v>
          </cell>
          <cell r="BB260">
            <v>24.4</v>
          </cell>
          <cell r="BC260">
            <v>26.3</v>
          </cell>
          <cell r="BD260">
            <v>27</v>
          </cell>
          <cell r="BE260">
            <v>22.7</v>
          </cell>
          <cell r="BF260">
            <v>26</v>
          </cell>
          <cell r="BG260">
            <v>22.4</v>
          </cell>
          <cell r="BH260">
            <v>23</v>
          </cell>
          <cell r="BI260">
            <v>26</v>
          </cell>
          <cell r="BJ260">
            <v>21.5</v>
          </cell>
          <cell r="BK260">
            <v>24.7</v>
          </cell>
          <cell r="BL260">
            <v>25.7</v>
          </cell>
          <cell r="BM260">
            <v>24.7</v>
          </cell>
          <cell r="BN260">
            <v>25</v>
          </cell>
          <cell r="BO260">
            <v>27</v>
          </cell>
          <cell r="BP260">
            <v>26.4</v>
          </cell>
          <cell r="BQ260">
            <v>24.6</v>
          </cell>
          <cell r="BR260">
            <v>26.3</v>
          </cell>
          <cell r="BS260">
            <v>24</v>
          </cell>
          <cell r="BT260">
            <v>22.7</v>
          </cell>
          <cell r="BU260">
            <v>26</v>
          </cell>
          <cell r="BV260">
            <v>24</v>
          </cell>
          <cell r="BW260">
            <v>22.7</v>
          </cell>
          <cell r="BX260">
            <v>23.7</v>
          </cell>
          <cell r="BY260">
            <v>25.7</v>
          </cell>
          <cell r="BZ260">
            <v>22.1</v>
          </cell>
          <cell r="CA260">
            <v>25.7</v>
          </cell>
          <cell r="CB260">
            <v>26</v>
          </cell>
          <cell r="CC260">
            <v>25.7</v>
          </cell>
          <cell r="CD260">
            <v>26.7</v>
          </cell>
          <cell r="CE260">
            <v>24</v>
          </cell>
          <cell r="CF260">
            <v>24</v>
          </cell>
        </row>
        <row r="261">
          <cell r="C261" t="str">
            <v>SubCluster Grande Florianópolis</v>
          </cell>
          <cell r="D261">
            <v>7.7</v>
          </cell>
          <cell r="E261">
            <v>24</v>
          </cell>
          <cell r="F261">
            <v>0.7</v>
          </cell>
          <cell r="G261">
            <v>0</v>
          </cell>
          <cell r="H261">
            <v>1</v>
          </cell>
          <cell r="I261">
            <v>1</v>
          </cell>
          <cell r="J261">
            <v>1</v>
          </cell>
          <cell r="K261">
            <v>1</v>
          </cell>
          <cell r="L261">
            <v>1</v>
          </cell>
          <cell r="M261">
            <v>0.7</v>
          </cell>
          <cell r="N261">
            <v>0.3</v>
          </cell>
          <cell r="O261">
            <v>1</v>
          </cell>
          <cell r="P261">
            <v>1</v>
          </cell>
          <cell r="Q261">
            <v>1</v>
          </cell>
          <cell r="R261">
            <v>1</v>
          </cell>
          <cell r="S261">
            <v>1</v>
          </cell>
          <cell r="T261">
            <v>0</v>
          </cell>
          <cell r="U261">
            <v>0.3</v>
          </cell>
          <cell r="V261">
            <v>1</v>
          </cell>
          <cell r="W261">
            <v>1</v>
          </cell>
          <cell r="X261">
            <v>1</v>
          </cell>
          <cell r="Y261">
            <v>1</v>
          </cell>
          <cell r="Z261">
            <v>1</v>
          </cell>
          <cell r="AA261">
            <v>0.7</v>
          </cell>
          <cell r="AB261">
            <v>0.3</v>
          </cell>
          <cell r="AC261">
            <v>1</v>
          </cell>
          <cell r="AD261">
            <v>1</v>
          </cell>
          <cell r="AE261">
            <v>1</v>
          </cell>
          <cell r="AF261">
            <v>1</v>
          </cell>
          <cell r="AG261">
            <v>1</v>
          </cell>
          <cell r="AH261">
            <v>0.7</v>
          </cell>
          <cell r="AI261">
            <v>0.3</v>
          </cell>
          <cell r="AJ261">
            <v>0</v>
          </cell>
          <cell r="AK261">
            <v>25.3</v>
          </cell>
          <cell r="AL261">
            <v>24</v>
          </cell>
          <cell r="AM261">
            <v>25</v>
          </cell>
          <cell r="AN261">
            <v>23.7</v>
          </cell>
          <cell r="AO261">
            <v>26</v>
          </cell>
          <cell r="AP261">
            <v>25</v>
          </cell>
          <cell r="AQ261">
            <v>26</v>
          </cell>
          <cell r="AR261">
            <v>27</v>
          </cell>
          <cell r="AS261">
            <v>23.7</v>
          </cell>
          <cell r="AT261">
            <v>25</v>
          </cell>
          <cell r="AU261">
            <v>23.7</v>
          </cell>
          <cell r="AV261">
            <v>25</v>
          </cell>
          <cell r="AW261">
            <v>24.6</v>
          </cell>
          <cell r="AX261">
            <v>22.7</v>
          </cell>
          <cell r="AY261">
            <v>26.7</v>
          </cell>
          <cell r="AZ261">
            <v>23</v>
          </cell>
          <cell r="BA261">
            <v>26</v>
          </cell>
          <cell r="BB261">
            <v>24.4</v>
          </cell>
          <cell r="BC261">
            <v>26.3</v>
          </cell>
          <cell r="BD261">
            <v>27</v>
          </cell>
          <cell r="BE261">
            <v>22.7</v>
          </cell>
          <cell r="BF261">
            <v>26</v>
          </cell>
          <cell r="BG261">
            <v>22.4</v>
          </cell>
          <cell r="BH261">
            <v>23</v>
          </cell>
          <cell r="BI261">
            <v>26</v>
          </cell>
          <cell r="BJ261">
            <v>21.5</v>
          </cell>
          <cell r="BK261">
            <v>24.7</v>
          </cell>
          <cell r="BL261">
            <v>25.2</v>
          </cell>
          <cell r="BM261">
            <v>24.7</v>
          </cell>
          <cell r="BN261">
            <v>25</v>
          </cell>
          <cell r="BO261">
            <v>27</v>
          </cell>
          <cell r="BP261">
            <v>25.9</v>
          </cell>
          <cell r="BQ261">
            <v>24.6</v>
          </cell>
          <cell r="BR261">
            <v>26.3</v>
          </cell>
          <cell r="BS261">
            <v>23.5</v>
          </cell>
          <cell r="BT261">
            <v>22.7</v>
          </cell>
          <cell r="BU261">
            <v>26</v>
          </cell>
          <cell r="BV261">
            <v>24</v>
          </cell>
          <cell r="BW261">
            <v>22.5</v>
          </cell>
          <cell r="BX261">
            <v>23.2</v>
          </cell>
          <cell r="BY261">
            <v>25.7</v>
          </cell>
          <cell r="BZ261">
            <v>22.1</v>
          </cell>
          <cell r="CA261">
            <v>25.7</v>
          </cell>
          <cell r="CB261">
            <v>25.5</v>
          </cell>
          <cell r="CC261">
            <v>25.7</v>
          </cell>
          <cell r="CD261">
            <v>26.7</v>
          </cell>
          <cell r="CE261">
            <v>24</v>
          </cell>
          <cell r="CF261">
            <v>24</v>
          </cell>
        </row>
        <row r="262">
          <cell r="C262" t="str">
            <v>São José</v>
          </cell>
          <cell r="D262">
            <v>7.7</v>
          </cell>
          <cell r="E262">
            <v>24</v>
          </cell>
          <cell r="F262">
            <v>0.7</v>
          </cell>
          <cell r="G262">
            <v>0</v>
          </cell>
          <cell r="H262">
            <v>1</v>
          </cell>
          <cell r="I262">
            <v>1</v>
          </cell>
          <cell r="J262">
            <v>1</v>
          </cell>
          <cell r="K262">
            <v>1</v>
          </cell>
          <cell r="L262">
            <v>1</v>
          </cell>
          <cell r="M262">
            <v>0.7</v>
          </cell>
          <cell r="N262">
            <v>0.3</v>
          </cell>
          <cell r="O262">
            <v>1</v>
          </cell>
          <cell r="P262">
            <v>1</v>
          </cell>
          <cell r="Q262">
            <v>1</v>
          </cell>
          <cell r="R262">
            <v>1</v>
          </cell>
          <cell r="S262">
            <v>1</v>
          </cell>
          <cell r="T262">
            <v>0</v>
          </cell>
          <cell r="U262">
            <v>0.3</v>
          </cell>
          <cell r="V262">
            <v>1</v>
          </cell>
          <cell r="W262">
            <v>1</v>
          </cell>
          <cell r="X262">
            <v>1</v>
          </cell>
          <cell r="Y262">
            <v>1</v>
          </cell>
          <cell r="Z262">
            <v>1</v>
          </cell>
          <cell r="AA262">
            <v>0.7</v>
          </cell>
          <cell r="AB262">
            <v>0.3</v>
          </cell>
          <cell r="AC262">
            <v>1</v>
          </cell>
          <cell r="AD262">
            <v>1</v>
          </cell>
          <cell r="AE262">
            <v>1</v>
          </cell>
          <cell r="AF262">
            <v>1</v>
          </cell>
          <cell r="AG262">
            <v>1</v>
          </cell>
          <cell r="AH262">
            <v>0.7</v>
          </cell>
          <cell r="AI262">
            <v>0.3</v>
          </cell>
          <cell r="AJ262">
            <v>0</v>
          </cell>
          <cell r="AK262">
            <v>25.3</v>
          </cell>
          <cell r="AL262">
            <v>24</v>
          </cell>
          <cell r="AM262">
            <v>25</v>
          </cell>
          <cell r="AN262">
            <v>23.7</v>
          </cell>
          <cell r="AO262">
            <v>26</v>
          </cell>
          <cell r="AP262">
            <v>25</v>
          </cell>
          <cell r="AQ262">
            <v>26</v>
          </cell>
          <cell r="AR262">
            <v>27</v>
          </cell>
          <cell r="AS262">
            <v>23.7</v>
          </cell>
          <cell r="AT262">
            <v>25</v>
          </cell>
          <cell r="AU262">
            <v>23.7</v>
          </cell>
          <cell r="AV262">
            <v>25</v>
          </cell>
          <cell r="AW262">
            <v>24.6</v>
          </cell>
          <cell r="AX262">
            <v>22.7</v>
          </cell>
          <cell r="AY262">
            <v>26.7</v>
          </cell>
          <cell r="AZ262">
            <v>23</v>
          </cell>
          <cell r="BA262">
            <v>26</v>
          </cell>
          <cell r="BB262">
            <v>24.4</v>
          </cell>
          <cell r="BC262">
            <v>26.3</v>
          </cell>
          <cell r="BD262">
            <v>27</v>
          </cell>
          <cell r="BE262">
            <v>22.7</v>
          </cell>
          <cell r="BF262">
            <v>26</v>
          </cell>
          <cell r="BG262">
            <v>22.4</v>
          </cell>
          <cell r="BH262">
            <v>23</v>
          </cell>
          <cell r="BI262">
            <v>0</v>
          </cell>
          <cell r="BJ262">
            <v>21.5</v>
          </cell>
          <cell r="BK262">
            <v>24.7</v>
          </cell>
          <cell r="BL262">
            <v>25.7</v>
          </cell>
          <cell r="BM262">
            <v>24.7</v>
          </cell>
          <cell r="BN262">
            <v>25</v>
          </cell>
          <cell r="BO262">
            <v>27</v>
          </cell>
          <cell r="BP262">
            <v>26.4</v>
          </cell>
          <cell r="BQ262">
            <v>24.6</v>
          </cell>
          <cell r="BR262">
            <v>26.3</v>
          </cell>
          <cell r="BS262">
            <v>23</v>
          </cell>
          <cell r="BT262">
            <v>22.7</v>
          </cell>
          <cell r="BU262">
            <v>26</v>
          </cell>
          <cell r="BV262">
            <v>24</v>
          </cell>
          <cell r="BW262">
            <v>22</v>
          </cell>
          <cell r="BX262">
            <v>23.7</v>
          </cell>
          <cell r="BY262">
            <v>25.7</v>
          </cell>
          <cell r="BZ262">
            <v>22.1</v>
          </cell>
          <cell r="CA262">
            <v>25.7</v>
          </cell>
          <cell r="CB262">
            <v>26</v>
          </cell>
          <cell r="CC262">
            <v>25.7</v>
          </cell>
          <cell r="CD262">
            <v>26.7</v>
          </cell>
          <cell r="CE262">
            <v>24</v>
          </cell>
          <cell r="CF262">
            <v>24</v>
          </cell>
        </row>
        <row r="263">
          <cell r="C263" t="str">
            <v>Palhoça</v>
          </cell>
          <cell r="D263">
            <v>7.7</v>
          </cell>
          <cell r="E263">
            <v>24</v>
          </cell>
          <cell r="F263">
            <v>0.7</v>
          </cell>
          <cell r="G263">
            <v>0</v>
          </cell>
          <cell r="H263">
            <v>1</v>
          </cell>
          <cell r="I263">
            <v>1</v>
          </cell>
          <cell r="J263">
            <v>1</v>
          </cell>
          <cell r="K263">
            <v>1</v>
          </cell>
          <cell r="L263">
            <v>1</v>
          </cell>
          <cell r="M263">
            <v>0.7</v>
          </cell>
          <cell r="N263">
            <v>0.3</v>
          </cell>
          <cell r="O263">
            <v>1</v>
          </cell>
          <cell r="P263">
            <v>1</v>
          </cell>
          <cell r="Q263">
            <v>1</v>
          </cell>
          <cell r="R263">
            <v>1</v>
          </cell>
          <cell r="S263">
            <v>1</v>
          </cell>
          <cell r="T263">
            <v>0</v>
          </cell>
          <cell r="U263">
            <v>0.3</v>
          </cell>
          <cell r="V263">
            <v>1</v>
          </cell>
          <cell r="W263">
            <v>1</v>
          </cell>
          <cell r="X263">
            <v>1</v>
          </cell>
          <cell r="Y263">
            <v>1</v>
          </cell>
          <cell r="Z263">
            <v>1</v>
          </cell>
          <cell r="AA263">
            <v>0.7</v>
          </cell>
          <cell r="AB263">
            <v>0.3</v>
          </cell>
          <cell r="AC263">
            <v>1</v>
          </cell>
          <cell r="AD263">
            <v>1</v>
          </cell>
          <cell r="AE263">
            <v>1</v>
          </cell>
          <cell r="AF263">
            <v>1</v>
          </cell>
          <cell r="AG263">
            <v>1</v>
          </cell>
          <cell r="AH263">
            <v>0.7</v>
          </cell>
          <cell r="AI263">
            <v>0.3</v>
          </cell>
          <cell r="AJ263">
            <v>0</v>
          </cell>
          <cell r="AK263">
            <v>25.3</v>
          </cell>
          <cell r="AL263">
            <v>24</v>
          </cell>
          <cell r="AM263">
            <v>25</v>
          </cell>
          <cell r="AN263">
            <v>23.7</v>
          </cell>
          <cell r="AO263">
            <v>26</v>
          </cell>
          <cell r="AP263">
            <v>25</v>
          </cell>
          <cell r="AQ263">
            <v>26</v>
          </cell>
          <cell r="AR263">
            <v>27</v>
          </cell>
          <cell r="AS263">
            <v>23.7</v>
          </cell>
          <cell r="AT263">
            <v>25</v>
          </cell>
          <cell r="AU263">
            <v>23.7</v>
          </cell>
          <cell r="AV263">
            <v>25</v>
          </cell>
          <cell r="AW263">
            <v>24.6</v>
          </cell>
          <cell r="AX263">
            <v>22.7</v>
          </cell>
          <cell r="AY263">
            <v>26.7</v>
          </cell>
          <cell r="AZ263">
            <v>23</v>
          </cell>
          <cell r="BA263">
            <v>26</v>
          </cell>
          <cell r="BB263">
            <v>24.4</v>
          </cell>
          <cell r="BC263">
            <v>26.3</v>
          </cell>
          <cell r="BD263">
            <v>27</v>
          </cell>
          <cell r="BE263">
            <v>22.7</v>
          </cell>
          <cell r="BF263">
            <v>26</v>
          </cell>
          <cell r="BG263">
            <v>22.4</v>
          </cell>
          <cell r="BH263">
            <v>23</v>
          </cell>
          <cell r="BI263">
            <v>26</v>
          </cell>
          <cell r="BJ263">
            <v>21.5</v>
          </cell>
          <cell r="BK263">
            <v>24.7</v>
          </cell>
          <cell r="BL263">
            <v>24.7</v>
          </cell>
          <cell r="BM263">
            <v>24.7</v>
          </cell>
          <cell r="BN263">
            <v>25</v>
          </cell>
          <cell r="BO263">
            <v>27</v>
          </cell>
          <cell r="BP263">
            <v>25.4</v>
          </cell>
          <cell r="BQ263">
            <v>24.6</v>
          </cell>
          <cell r="BR263">
            <v>26.3</v>
          </cell>
          <cell r="BS263">
            <v>24</v>
          </cell>
          <cell r="BT263">
            <v>22.7</v>
          </cell>
          <cell r="BU263">
            <v>26</v>
          </cell>
          <cell r="BV263">
            <v>24</v>
          </cell>
          <cell r="BW263">
            <v>23</v>
          </cell>
          <cell r="BX263">
            <v>22.7</v>
          </cell>
          <cell r="BY263">
            <v>25.7</v>
          </cell>
          <cell r="BZ263">
            <v>22.1</v>
          </cell>
          <cell r="CA263">
            <v>25.7</v>
          </cell>
          <cell r="CB263">
            <v>25</v>
          </cell>
          <cell r="CC263">
            <v>25.7</v>
          </cell>
          <cell r="CD263">
            <v>26.7</v>
          </cell>
          <cell r="CE263">
            <v>24</v>
          </cell>
          <cell r="CF263">
            <v>24</v>
          </cell>
        </row>
        <row r="264">
          <cell r="C264" t="str">
            <v>Cluster Norte do Paraná</v>
          </cell>
          <cell r="D264">
            <v>7.7</v>
          </cell>
          <cell r="E264">
            <v>24</v>
          </cell>
          <cell r="F264">
            <v>0.7</v>
          </cell>
          <cell r="G264">
            <v>0</v>
          </cell>
          <cell r="H264">
            <v>1</v>
          </cell>
          <cell r="I264">
            <v>1</v>
          </cell>
          <cell r="J264">
            <v>1</v>
          </cell>
          <cell r="K264">
            <v>1</v>
          </cell>
          <cell r="L264">
            <v>1</v>
          </cell>
          <cell r="M264">
            <v>0.7</v>
          </cell>
          <cell r="N264">
            <v>0.3</v>
          </cell>
          <cell r="O264">
            <v>1</v>
          </cell>
          <cell r="P264">
            <v>1</v>
          </cell>
          <cell r="Q264">
            <v>1</v>
          </cell>
          <cell r="R264">
            <v>1</v>
          </cell>
          <cell r="S264">
            <v>1</v>
          </cell>
          <cell r="T264">
            <v>0</v>
          </cell>
          <cell r="U264">
            <v>0.3</v>
          </cell>
          <cell r="V264">
            <v>1</v>
          </cell>
          <cell r="W264">
            <v>1</v>
          </cell>
          <cell r="X264">
            <v>1</v>
          </cell>
          <cell r="Y264">
            <v>1</v>
          </cell>
          <cell r="Z264">
            <v>1</v>
          </cell>
          <cell r="AA264">
            <v>0.7</v>
          </cell>
          <cell r="AB264">
            <v>0.3</v>
          </cell>
          <cell r="AC264">
            <v>1</v>
          </cell>
          <cell r="AD264">
            <v>1</v>
          </cell>
          <cell r="AE264">
            <v>1</v>
          </cell>
          <cell r="AF264">
            <v>1</v>
          </cell>
          <cell r="AG264">
            <v>1</v>
          </cell>
          <cell r="AH264">
            <v>0.7</v>
          </cell>
          <cell r="AI264">
            <v>0.3</v>
          </cell>
          <cell r="AJ264">
            <v>0</v>
          </cell>
          <cell r="AK264">
            <v>25.3</v>
          </cell>
          <cell r="AL264">
            <v>24</v>
          </cell>
          <cell r="AM264">
            <v>25</v>
          </cell>
          <cell r="AN264">
            <v>23.7</v>
          </cell>
          <cell r="AO264">
            <v>26</v>
          </cell>
          <cell r="AP264">
            <v>25</v>
          </cell>
          <cell r="AQ264">
            <v>26</v>
          </cell>
          <cell r="AR264">
            <v>27</v>
          </cell>
          <cell r="AS264">
            <v>23.7</v>
          </cell>
          <cell r="AT264">
            <v>25</v>
          </cell>
          <cell r="AU264">
            <v>23.7</v>
          </cell>
          <cell r="AV264">
            <v>25</v>
          </cell>
          <cell r="AW264">
            <v>24.6</v>
          </cell>
          <cell r="AX264">
            <v>22.7</v>
          </cell>
          <cell r="AY264">
            <v>26.7</v>
          </cell>
          <cell r="AZ264">
            <v>23</v>
          </cell>
          <cell r="BA264">
            <v>26</v>
          </cell>
          <cell r="BB264">
            <v>24.4</v>
          </cell>
          <cell r="BC264">
            <v>26.3</v>
          </cell>
          <cell r="BD264">
            <v>27</v>
          </cell>
          <cell r="BE264">
            <v>22.7</v>
          </cell>
          <cell r="BF264">
            <v>26</v>
          </cell>
          <cell r="BG264">
            <v>22.4</v>
          </cell>
          <cell r="BH264">
            <v>23</v>
          </cell>
          <cell r="BI264">
            <v>26</v>
          </cell>
          <cell r="BJ264">
            <v>21.5</v>
          </cell>
          <cell r="BK264">
            <v>24.7</v>
          </cell>
          <cell r="BL264">
            <v>25.7</v>
          </cell>
          <cell r="BM264">
            <v>24.375</v>
          </cell>
          <cell r="BN264">
            <v>25</v>
          </cell>
          <cell r="BO264">
            <v>26.5</v>
          </cell>
          <cell r="BP264">
            <v>26.7</v>
          </cell>
          <cell r="BQ264">
            <v>24.6</v>
          </cell>
          <cell r="BR264">
            <v>25.974999999999998</v>
          </cell>
          <cell r="BS264">
            <v>23.75</v>
          </cell>
          <cell r="BT264">
            <v>21.074999999999999</v>
          </cell>
          <cell r="BU264">
            <v>26</v>
          </cell>
          <cell r="BV264">
            <v>24</v>
          </cell>
          <cell r="BW264">
            <v>23</v>
          </cell>
          <cell r="BX264">
            <v>23.7</v>
          </cell>
          <cell r="BY264">
            <v>25.2</v>
          </cell>
          <cell r="BZ264">
            <v>21.924999999999997</v>
          </cell>
          <cell r="CA264">
            <v>25.525000000000002</v>
          </cell>
          <cell r="CB264">
            <v>25.75</v>
          </cell>
          <cell r="CC264">
            <v>25.7</v>
          </cell>
          <cell r="CD264">
            <v>26.45</v>
          </cell>
          <cell r="CE264">
            <v>24</v>
          </cell>
          <cell r="CF264">
            <v>23.75</v>
          </cell>
        </row>
        <row r="265">
          <cell r="C265" t="str">
            <v>SubCluster Londrina</v>
          </cell>
          <cell r="D265">
            <v>7.7</v>
          </cell>
          <cell r="E265">
            <v>24</v>
          </cell>
          <cell r="F265">
            <v>0.7</v>
          </cell>
          <cell r="G265">
            <v>0</v>
          </cell>
          <cell r="H265">
            <v>1</v>
          </cell>
          <cell r="I265">
            <v>1</v>
          </cell>
          <cell r="J265">
            <v>1</v>
          </cell>
          <cell r="K265">
            <v>1</v>
          </cell>
          <cell r="L265">
            <v>1</v>
          </cell>
          <cell r="M265">
            <v>0.7</v>
          </cell>
          <cell r="N265">
            <v>0.3</v>
          </cell>
          <cell r="O265">
            <v>1</v>
          </cell>
          <cell r="P265">
            <v>1</v>
          </cell>
          <cell r="Q265">
            <v>1</v>
          </cell>
          <cell r="R265">
            <v>1</v>
          </cell>
          <cell r="S265">
            <v>1</v>
          </cell>
          <cell r="T265">
            <v>0</v>
          </cell>
          <cell r="U265">
            <v>0.3</v>
          </cell>
          <cell r="V265">
            <v>1</v>
          </cell>
          <cell r="W265">
            <v>1</v>
          </cell>
          <cell r="X265">
            <v>1</v>
          </cell>
          <cell r="Y265">
            <v>1</v>
          </cell>
          <cell r="Z265">
            <v>1</v>
          </cell>
          <cell r="AA265">
            <v>0.7</v>
          </cell>
          <cell r="AB265">
            <v>0.3</v>
          </cell>
          <cell r="AC265">
            <v>1</v>
          </cell>
          <cell r="AD265">
            <v>1</v>
          </cell>
          <cell r="AE265">
            <v>1</v>
          </cell>
          <cell r="AF265">
            <v>1</v>
          </cell>
          <cell r="AG265">
            <v>1</v>
          </cell>
          <cell r="AH265">
            <v>0.7</v>
          </cell>
          <cell r="AI265">
            <v>0.3</v>
          </cell>
          <cell r="AJ265">
            <v>0</v>
          </cell>
          <cell r="AK265">
            <v>25.3</v>
          </cell>
          <cell r="AL265">
            <v>24</v>
          </cell>
          <cell r="AM265">
            <v>25</v>
          </cell>
          <cell r="AN265">
            <v>23.7</v>
          </cell>
          <cell r="AO265">
            <v>26</v>
          </cell>
          <cell r="AP265">
            <v>25</v>
          </cell>
          <cell r="AQ265">
            <v>26</v>
          </cell>
          <cell r="AR265">
            <v>27</v>
          </cell>
          <cell r="AS265">
            <v>23.7</v>
          </cell>
          <cell r="AT265">
            <v>25</v>
          </cell>
          <cell r="AU265">
            <v>23.7</v>
          </cell>
          <cell r="AV265">
            <v>25</v>
          </cell>
          <cell r="AW265">
            <v>24.6</v>
          </cell>
          <cell r="AX265">
            <v>22.7</v>
          </cell>
          <cell r="AY265">
            <v>26.7</v>
          </cell>
          <cell r="AZ265">
            <v>23</v>
          </cell>
          <cell r="BA265">
            <v>26</v>
          </cell>
          <cell r="BB265">
            <v>24.4</v>
          </cell>
          <cell r="BC265">
            <v>26.3</v>
          </cell>
          <cell r="BD265">
            <v>27</v>
          </cell>
          <cell r="BE265">
            <v>22.7</v>
          </cell>
          <cell r="BF265">
            <v>26</v>
          </cell>
          <cell r="BG265">
            <v>22.4</v>
          </cell>
          <cell r="BH265">
            <v>23</v>
          </cell>
          <cell r="BI265">
            <v>26</v>
          </cell>
          <cell r="BJ265">
            <v>21.5</v>
          </cell>
          <cell r="BK265">
            <v>24.7</v>
          </cell>
          <cell r="BL265">
            <v>25.7</v>
          </cell>
          <cell r="BM265">
            <v>24.7</v>
          </cell>
          <cell r="BN265">
            <v>25</v>
          </cell>
          <cell r="BO265">
            <v>26.5</v>
          </cell>
          <cell r="BP265">
            <v>26.7</v>
          </cell>
          <cell r="BQ265">
            <v>24.6</v>
          </cell>
          <cell r="BR265">
            <v>25.65</v>
          </cell>
          <cell r="BS265">
            <v>23.5</v>
          </cell>
          <cell r="BT265">
            <v>20.75</v>
          </cell>
          <cell r="BU265">
            <v>26</v>
          </cell>
          <cell r="BV265">
            <v>24</v>
          </cell>
          <cell r="BW265">
            <v>23</v>
          </cell>
          <cell r="BX265">
            <v>23.7</v>
          </cell>
          <cell r="BY265">
            <v>25.7</v>
          </cell>
          <cell r="BZ265">
            <v>21.75</v>
          </cell>
          <cell r="CA265">
            <v>25.7</v>
          </cell>
          <cell r="CB265">
            <v>26</v>
          </cell>
          <cell r="CC265">
            <v>25.7</v>
          </cell>
          <cell r="CD265">
            <v>26.2</v>
          </cell>
          <cell r="CE265">
            <v>24</v>
          </cell>
          <cell r="CF265">
            <v>23.5</v>
          </cell>
        </row>
        <row r="266">
          <cell r="C266" t="str">
            <v>Londrina</v>
          </cell>
          <cell r="D266">
            <v>7.7</v>
          </cell>
          <cell r="E266">
            <v>24</v>
          </cell>
          <cell r="F266">
            <v>0.7</v>
          </cell>
          <cell r="G266">
            <v>0</v>
          </cell>
          <cell r="H266">
            <v>1</v>
          </cell>
          <cell r="I266">
            <v>1</v>
          </cell>
          <cell r="J266">
            <v>1</v>
          </cell>
          <cell r="K266">
            <v>1</v>
          </cell>
          <cell r="L266">
            <v>1</v>
          </cell>
          <cell r="M266">
            <v>0.7</v>
          </cell>
          <cell r="N266">
            <v>0.3</v>
          </cell>
          <cell r="O266">
            <v>1</v>
          </cell>
          <cell r="P266">
            <v>1</v>
          </cell>
          <cell r="Q266">
            <v>1</v>
          </cell>
          <cell r="R266">
            <v>1</v>
          </cell>
          <cell r="S266">
            <v>1</v>
          </cell>
          <cell r="T266">
            <v>0</v>
          </cell>
          <cell r="U266">
            <v>0.3</v>
          </cell>
          <cell r="V266">
            <v>1</v>
          </cell>
          <cell r="W266">
            <v>1</v>
          </cell>
          <cell r="X266">
            <v>1</v>
          </cell>
          <cell r="Y266">
            <v>1</v>
          </cell>
          <cell r="Z266">
            <v>1</v>
          </cell>
          <cell r="AA266">
            <v>0.7</v>
          </cell>
          <cell r="AB266">
            <v>0.3</v>
          </cell>
          <cell r="AC266">
            <v>1</v>
          </cell>
          <cell r="AD266">
            <v>1</v>
          </cell>
          <cell r="AE266">
            <v>1</v>
          </cell>
          <cell r="AF266">
            <v>1</v>
          </cell>
          <cell r="AG266">
            <v>1</v>
          </cell>
          <cell r="AH266">
            <v>0.7</v>
          </cell>
          <cell r="AI266">
            <v>0.3</v>
          </cell>
          <cell r="AJ266">
            <v>0</v>
          </cell>
          <cell r="AK266">
            <v>25.3</v>
          </cell>
          <cell r="AL266">
            <v>24</v>
          </cell>
          <cell r="AM266">
            <v>25</v>
          </cell>
          <cell r="AN266">
            <v>23.7</v>
          </cell>
          <cell r="AO266">
            <v>26</v>
          </cell>
          <cell r="AP266">
            <v>25</v>
          </cell>
          <cell r="AQ266">
            <v>26</v>
          </cell>
          <cell r="AR266">
            <v>27</v>
          </cell>
          <cell r="AS266">
            <v>23.7</v>
          </cell>
          <cell r="AT266">
            <v>25</v>
          </cell>
          <cell r="AU266">
            <v>23.7</v>
          </cell>
          <cell r="AV266">
            <v>25</v>
          </cell>
          <cell r="AW266">
            <v>24.6</v>
          </cell>
          <cell r="AX266">
            <v>22.7</v>
          </cell>
          <cell r="AY266">
            <v>26.7</v>
          </cell>
          <cell r="AZ266">
            <v>23</v>
          </cell>
          <cell r="BA266">
            <v>26</v>
          </cell>
          <cell r="BB266">
            <v>24.4</v>
          </cell>
          <cell r="BC266">
            <v>26.3</v>
          </cell>
          <cell r="BD266">
            <v>27</v>
          </cell>
          <cell r="BE266">
            <v>22.7</v>
          </cell>
          <cell r="BF266">
            <v>26</v>
          </cell>
          <cell r="BG266">
            <v>22.4</v>
          </cell>
          <cell r="BH266">
            <v>23</v>
          </cell>
          <cell r="BI266">
            <v>26</v>
          </cell>
          <cell r="BJ266">
            <v>21.5</v>
          </cell>
          <cell r="BK266">
            <v>24.7</v>
          </cell>
          <cell r="BL266">
            <v>25.7</v>
          </cell>
          <cell r="BM266">
            <v>24.7</v>
          </cell>
          <cell r="BN266">
            <v>25</v>
          </cell>
          <cell r="BO266">
            <v>26</v>
          </cell>
          <cell r="BP266">
            <v>26.7</v>
          </cell>
          <cell r="BQ266">
            <v>24.6</v>
          </cell>
          <cell r="BR266">
            <v>26.3</v>
          </cell>
          <cell r="BS266">
            <v>23</v>
          </cell>
          <cell r="BT266">
            <v>20.100000000000001</v>
          </cell>
          <cell r="BU266">
            <v>26</v>
          </cell>
          <cell r="BV266">
            <v>24</v>
          </cell>
          <cell r="BW266">
            <v>23</v>
          </cell>
          <cell r="BX266">
            <v>23.7</v>
          </cell>
          <cell r="BY266">
            <v>25.7</v>
          </cell>
          <cell r="BZ266">
            <v>21.4</v>
          </cell>
          <cell r="CA266">
            <v>25.7</v>
          </cell>
          <cell r="CB266">
            <v>26</v>
          </cell>
          <cell r="CC266">
            <v>25.7</v>
          </cell>
          <cell r="CD266">
            <v>26.7</v>
          </cell>
          <cell r="CE266">
            <v>24</v>
          </cell>
          <cell r="CF266">
            <v>23</v>
          </cell>
        </row>
        <row r="267">
          <cell r="C267" t="str">
            <v>Arapongas</v>
          </cell>
          <cell r="D267">
            <v>7.7</v>
          </cell>
          <cell r="E267">
            <v>24</v>
          </cell>
          <cell r="F267">
            <v>0.7</v>
          </cell>
          <cell r="G267">
            <v>0</v>
          </cell>
          <cell r="H267">
            <v>1</v>
          </cell>
          <cell r="I267">
            <v>1</v>
          </cell>
          <cell r="J267">
            <v>1</v>
          </cell>
          <cell r="K267">
            <v>1</v>
          </cell>
          <cell r="L267">
            <v>1</v>
          </cell>
          <cell r="M267">
            <v>0.7</v>
          </cell>
          <cell r="N267">
            <v>0.3</v>
          </cell>
          <cell r="O267">
            <v>1</v>
          </cell>
          <cell r="P267">
            <v>1</v>
          </cell>
          <cell r="Q267">
            <v>1</v>
          </cell>
          <cell r="R267">
            <v>1</v>
          </cell>
          <cell r="S267">
            <v>1</v>
          </cell>
          <cell r="T267">
            <v>0</v>
          </cell>
          <cell r="U267">
            <v>0.3</v>
          </cell>
          <cell r="V267">
            <v>1</v>
          </cell>
          <cell r="W267">
            <v>1</v>
          </cell>
          <cell r="X267">
            <v>1</v>
          </cell>
          <cell r="Y267">
            <v>1</v>
          </cell>
          <cell r="Z267">
            <v>1</v>
          </cell>
          <cell r="AA267">
            <v>0.7</v>
          </cell>
          <cell r="AB267">
            <v>0.3</v>
          </cell>
          <cell r="AC267">
            <v>1</v>
          </cell>
          <cell r="AD267">
            <v>1</v>
          </cell>
          <cell r="AE267">
            <v>1</v>
          </cell>
          <cell r="AF267">
            <v>1</v>
          </cell>
          <cell r="AG267">
            <v>1</v>
          </cell>
          <cell r="AH267">
            <v>0.7</v>
          </cell>
          <cell r="AI267">
            <v>0.3</v>
          </cell>
          <cell r="AJ267">
            <v>0</v>
          </cell>
          <cell r="AK267">
            <v>25.3</v>
          </cell>
          <cell r="AL267">
            <v>24</v>
          </cell>
          <cell r="AM267">
            <v>25</v>
          </cell>
          <cell r="AN267">
            <v>23.7</v>
          </cell>
          <cell r="AO267">
            <v>26</v>
          </cell>
          <cell r="AP267">
            <v>25</v>
          </cell>
          <cell r="AQ267">
            <v>26</v>
          </cell>
          <cell r="AR267">
            <v>27</v>
          </cell>
          <cell r="AS267">
            <v>23.7</v>
          </cell>
          <cell r="AT267">
            <v>25</v>
          </cell>
          <cell r="AU267">
            <v>23.7</v>
          </cell>
          <cell r="AV267">
            <v>25</v>
          </cell>
          <cell r="AW267">
            <v>24.6</v>
          </cell>
          <cell r="AX267">
            <v>22.7</v>
          </cell>
          <cell r="AY267">
            <v>26.7</v>
          </cell>
          <cell r="AZ267">
            <v>23</v>
          </cell>
          <cell r="BA267">
            <v>26</v>
          </cell>
          <cell r="BB267">
            <v>24.4</v>
          </cell>
          <cell r="BC267">
            <v>26.3</v>
          </cell>
          <cell r="BD267">
            <v>27</v>
          </cell>
          <cell r="BE267">
            <v>22.7</v>
          </cell>
          <cell r="BF267">
            <v>26</v>
          </cell>
          <cell r="BG267">
            <v>22.4</v>
          </cell>
          <cell r="BH267">
            <v>23</v>
          </cell>
          <cell r="BI267">
            <v>26</v>
          </cell>
          <cell r="BJ267">
            <v>21.5</v>
          </cell>
          <cell r="BK267">
            <v>24.7</v>
          </cell>
          <cell r="BL267">
            <v>25.7</v>
          </cell>
          <cell r="BM267">
            <v>24.7</v>
          </cell>
          <cell r="BN267">
            <v>25</v>
          </cell>
          <cell r="BO267">
            <v>27</v>
          </cell>
          <cell r="BP267">
            <v>26.7</v>
          </cell>
          <cell r="BQ267">
            <v>24.6</v>
          </cell>
          <cell r="BR267">
            <v>25</v>
          </cell>
          <cell r="BS267">
            <v>24</v>
          </cell>
          <cell r="BT267">
            <v>21.4</v>
          </cell>
          <cell r="BU267">
            <v>26</v>
          </cell>
          <cell r="BV267">
            <v>24</v>
          </cell>
          <cell r="BW267">
            <v>23</v>
          </cell>
          <cell r="BX267">
            <v>23.7</v>
          </cell>
          <cell r="BY267">
            <v>25.7</v>
          </cell>
          <cell r="BZ267">
            <v>22.1</v>
          </cell>
          <cell r="CA267">
            <v>25.7</v>
          </cell>
          <cell r="CB267">
            <v>26</v>
          </cell>
          <cell r="CC267">
            <v>25.7</v>
          </cell>
          <cell r="CD267">
            <v>25.7</v>
          </cell>
          <cell r="CE267">
            <v>24</v>
          </cell>
          <cell r="CF267">
            <v>24</v>
          </cell>
        </row>
        <row r="268">
          <cell r="C268" t="str">
            <v>SubCluster Maringá</v>
          </cell>
          <cell r="D268">
            <v>7.7</v>
          </cell>
          <cell r="E268">
            <v>24</v>
          </cell>
          <cell r="F268">
            <v>0.7</v>
          </cell>
          <cell r="G268">
            <v>0</v>
          </cell>
          <cell r="H268">
            <v>1</v>
          </cell>
          <cell r="I268">
            <v>1</v>
          </cell>
          <cell r="J268">
            <v>1</v>
          </cell>
          <cell r="K268">
            <v>1</v>
          </cell>
          <cell r="L268">
            <v>1</v>
          </cell>
          <cell r="M268">
            <v>0.7</v>
          </cell>
          <cell r="N268">
            <v>0.3</v>
          </cell>
          <cell r="O268">
            <v>1</v>
          </cell>
          <cell r="P268">
            <v>1</v>
          </cell>
          <cell r="Q268">
            <v>1</v>
          </cell>
          <cell r="R268">
            <v>1</v>
          </cell>
          <cell r="S268">
            <v>1</v>
          </cell>
          <cell r="T268">
            <v>0</v>
          </cell>
          <cell r="U268">
            <v>0.3</v>
          </cell>
          <cell r="V268">
            <v>1</v>
          </cell>
          <cell r="W268">
            <v>1</v>
          </cell>
          <cell r="X268">
            <v>1</v>
          </cell>
          <cell r="Y268">
            <v>1</v>
          </cell>
          <cell r="Z268">
            <v>1</v>
          </cell>
          <cell r="AA268">
            <v>0.7</v>
          </cell>
          <cell r="AB268">
            <v>0.3</v>
          </cell>
          <cell r="AC268">
            <v>1</v>
          </cell>
          <cell r="AD268">
            <v>1</v>
          </cell>
          <cell r="AE268">
            <v>1</v>
          </cell>
          <cell r="AF268">
            <v>1</v>
          </cell>
          <cell r="AG268">
            <v>1</v>
          </cell>
          <cell r="AH268">
            <v>0.7</v>
          </cell>
          <cell r="AI268">
            <v>0.3</v>
          </cell>
          <cell r="AJ268">
            <v>0</v>
          </cell>
          <cell r="AK268">
            <v>25.3</v>
          </cell>
          <cell r="AL268">
            <v>24</v>
          </cell>
          <cell r="AM268">
            <v>25</v>
          </cell>
          <cell r="AN268">
            <v>23.7</v>
          </cell>
          <cell r="AO268">
            <v>26</v>
          </cell>
          <cell r="AP268">
            <v>25</v>
          </cell>
          <cell r="AQ268">
            <v>26</v>
          </cell>
          <cell r="AR268">
            <v>27</v>
          </cell>
          <cell r="AS268">
            <v>23.7</v>
          </cell>
          <cell r="AT268">
            <v>25</v>
          </cell>
          <cell r="AU268">
            <v>23.7</v>
          </cell>
          <cell r="AV268">
            <v>25</v>
          </cell>
          <cell r="AW268">
            <v>24.6</v>
          </cell>
          <cell r="AX268">
            <v>22.7</v>
          </cell>
          <cell r="AY268">
            <v>26.7</v>
          </cell>
          <cell r="AZ268">
            <v>23</v>
          </cell>
          <cell r="BA268">
            <v>26</v>
          </cell>
          <cell r="BB268">
            <v>24.4</v>
          </cell>
          <cell r="BC268">
            <v>26.3</v>
          </cell>
          <cell r="BD268">
            <v>27</v>
          </cell>
          <cell r="BE268">
            <v>22.7</v>
          </cell>
          <cell r="BF268">
            <v>26</v>
          </cell>
          <cell r="BG268">
            <v>22.4</v>
          </cell>
          <cell r="BH268">
            <v>23</v>
          </cell>
          <cell r="BI268">
            <v>26</v>
          </cell>
          <cell r="BJ268">
            <v>21.5</v>
          </cell>
          <cell r="BK268">
            <v>24.7</v>
          </cell>
          <cell r="BL268">
            <v>25.7</v>
          </cell>
          <cell r="BM268">
            <v>24.049999999999997</v>
          </cell>
          <cell r="BN268">
            <v>25</v>
          </cell>
          <cell r="BO268">
            <v>26.5</v>
          </cell>
          <cell r="BP268">
            <v>26.7</v>
          </cell>
          <cell r="BQ268">
            <v>24.6</v>
          </cell>
          <cell r="BR268">
            <v>26.3</v>
          </cell>
          <cell r="BS268">
            <v>24</v>
          </cell>
          <cell r="BT268">
            <v>21.4</v>
          </cell>
          <cell r="BU268">
            <v>26</v>
          </cell>
          <cell r="BV268">
            <v>24</v>
          </cell>
          <cell r="BW268">
            <v>23</v>
          </cell>
          <cell r="BX268">
            <v>23.7</v>
          </cell>
          <cell r="BY268">
            <v>24.7</v>
          </cell>
          <cell r="BZ268">
            <v>22.1</v>
          </cell>
          <cell r="CA268">
            <v>25.35</v>
          </cell>
          <cell r="CB268">
            <v>25.5</v>
          </cell>
          <cell r="CC268">
            <v>25.7</v>
          </cell>
          <cell r="CD268">
            <v>26.7</v>
          </cell>
          <cell r="CE268">
            <v>24</v>
          </cell>
          <cell r="CF268">
            <v>24</v>
          </cell>
        </row>
        <row r="269">
          <cell r="C269" t="str">
            <v>Maringá</v>
          </cell>
          <cell r="D269">
            <v>7.7</v>
          </cell>
          <cell r="E269">
            <v>24</v>
          </cell>
          <cell r="F269">
            <v>0.7</v>
          </cell>
          <cell r="G269">
            <v>0</v>
          </cell>
          <cell r="H269">
            <v>1</v>
          </cell>
          <cell r="I269">
            <v>1</v>
          </cell>
          <cell r="J269">
            <v>1</v>
          </cell>
          <cell r="K269">
            <v>1</v>
          </cell>
          <cell r="L269">
            <v>1</v>
          </cell>
          <cell r="M269">
            <v>0.7</v>
          </cell>
          <cell r="N269">
            <v>0.3</v>
          </cell>
          <cell r="O269">
            <v>1</v>
          </cell>
          <cell r="P269">
            <v>1</v>
          </cell>
          <cell r="Q269">
            <v>1</v>
          </cell>
          <cell r="R269">
            <v>1</v>
          </cell>
          <cell r="S269">
            <v>1</v>
          </cell>
          <cell r="T269">
            <v>0</v>
          </cell>
          <cell r="U269">
            <v>0.3</v>
          </cell>
          <cell r="V269">
            <v>1</v>
          </cell>
          <cell r="W269">
            <v>1</v>
          </cell>
          <cell r="X269">
            <v>1</v>
          </cell>
          <cell r="Y269">
            <v>1</v>
          </cell>
          <cell r="Z269">
            <v>1</v>
          </cell>
          <cell r="AA269">
            <v>0.7</v>
          </cell>
          <cell r="AB269">
            <v>0.3</v>
          </cell>
          <cell r="AC269">
            <v>1</v>
          </cell>
          <cell r="AD269">
            <v>1</v>
          </cell>
          <cell r="AE269">
            <v>1</v>
          </cell>
          <cell r="AF269">
            <v>1</v>
          </cell>
          <cell r="AG269">
            <v>1</v>
          </cell>
          <cell r="AH269">
            <v>0.7</v>
          </cell>
          <cell r="AI269">
            <v>0.3</v>
          </cell>
          <cell r="AJ269">
            <v>0</v>
          </cell>
          <cell r="AK269">
            <v>25.3</v>
          </cell>
          <cell r="AL269">
            <v>24</v>
          </cell>
          <cell r="AM269">
            <v>25</v>
          </cell>
          <cell r="AN269">
            <v>23.7</v>
          </cell>
          <cell r="AO269">
            <v>26</v>
          </cell>
          <cell r="AP269">
            <v>25</v>
          </cell>
          <cell r="AQ269">
            <v>26</v>
          </cell>
          <cell r="AR269">
            <v>27</v>
          </cell>
          <cell r="AS269">
            <v>23.7</v>
          </cell>
          <cell r="AT269">
            <v>25</v>
          </cell>
          <cell r="AU269">
            <v>23.7</v>
          </cell>
          <cell r="AV269">
            <v>25</v>
          </cell>
          <cell r="AW269">
            <v>24.6</v>
          </cell>
          <cell r="AX269">
            <v>22.7</v>
          </cell>
          <cell r="AY269">
            <v>26.7</v>
          </cell>
          <cell r="AZ269">
            <v>23</v>
          </cell>
          <cell r="BA269">
            <v>26</v>
          </cell>
          <cell r="BB269">
            <v>24.4</v>
          </cell>
          <cell r="BC269">
            <v>26.3</v>
          </cell>
          <cell r="BD269">
            <v>27</v>
          </cell>
          <cell r="BE269">
            <v>22.7</v>
          </cell>
          <cell r="BF269">
            <v>26</v>
          </cell>
          <cell r="BG269">
            <v>22.4</v>
          </cell>
          <cell r="BH269">
            <v>23</v>
          </cell>
          <cell r="BI269">
            <v>26</v>
          </cell>
          <cell r="BJ269">
            <v>21.5</v>
          </cell>
          <cell r="BK269">
            <v>24.7</v>
          </cell>
          <cell r="BL269">
            <v>25.7</v>
          </cell>
          <cell r="BM269">
            <v>23.4</v>
          </cell>
          <cell r="BN269">
            <v>25</v>
          </cell>
          <cell r="BO269">
            <v>27</v>
          </cell>
          <cell r="BP269">
            <v>26.7</v>
          </cell>
          <cell r="BQ269">
            <v>24.6</v>
          </cell>
          <cell r="BR269">
            <v>26.3</v>
          </cell>
          <cell r="BS269">
            <v>24</v>
          </cell>
          <cell r="BT269">
            <v>21.4</v>
          </cell>
          <cell r="BU269">
            <v>26</v>
          </cell>
          <cell r="BV269">
            <v>24</v>
          </cell>
          <cell r="BW269">
            <v>23</v>
          </cell>
          <cell r="BX269">
            <v>23.7</v>
          </cell>
          <cell r="BY269">
            <v>24.7</v>
          </cell>
          <cell r="BZ269">
            <v>22.1</v>
          </cell>
          <cell r="CA269">
            <v>25.7</v>
          </cell>
          <cell r="CB269">
            <v>25</v>
          </cell>
          <cell r="CC269">
            <v>25.7</v>
          </cell>
          <cell r="CD269">
            <v>26.7</v>
          </cell>
          <cell r="CE269">
            <v>24</v>
          </cell>
          <cell r="CF269">
            <v>24</v>
          </cell>
        </row>
        <row r="270">
          <cell r="C270" t="str">
            <v>Cianorte</v>
          </cell>
          <cell r="D270">
            <v>7.7</v>
          </cell>
          <cell r="E270">
            <v>24</v>
          </cell>
          <cell r="F270">
            <v>0.7</v>
          </cell>
          <cell r="G270">
            <v>0</v>
          </cell>
          <cell r="H270">
            <v>1</v>
          </cell>
          <cell r="I270">
            <v>1</v>
          </cell>
          <cell r="J270">
            <v>1</v>
          </cell>
          <cell r="K270">
            <v>1</v>
          </cell>
          <cell r="L270">
            <v>1</v>
          </cell>
          <cell r="M270">
            <v>0.7</v>
          </cell>
          <cell r="N270">
            <v>0.3</v>
          </cell>
          <cell r="O270">
            <v>1</v>
          </cell>
          <cell r="P270">
            <v>1</v>
          </cell>
          <cell r="Q270">
            <v>1</v>
          </cell>
          <cell r="R270">
            <v>1</v>
          </cell>
          <cell r="S270">
            <v>1</v>
          </cell>
          <cell r="T270">
            <v>0</v>
          </cell>
          <cell r="U270">
            <v>0.3</v>
          </cell>
          <cell r="V270">
            <v>1</v>
          </cell>
          <cell r="W270">
            <v>1</v>
          </cell>
          <cell r="X270">
            <v>1</v>
          </cell>
          <cell r="Y270">
            <v>1</v>
          </cell>
          <cell r="Z270">
            <v>1</v>
          </cell>
          <cell r="AA270">
            <v>0.7</v>
          </cell>
          <cell r="AB270">
            <v>0.3</v>
          </cell>
          <cell r="AC270">
            <v>1</v>
          </cell>
          <cell r="AD270">
            <v>1</v>
          </cell>
          <cell r="AE270">
            <v>1</v>
          </cell>
          <cell r="AF270">
            <v>1</v>
          </cell>
          <cell r="AG270">
            <v>1</v>
          </cell>
          <cell r="AH270">
            <v>0.7</v>
          </cell>
          <cell r="AI270">
            <v>0.3</v>
          </cell>
          <cell r="AJ270">
            <v>0</v>
          </cell>
          <cell r="AK270">
            <v>25.3</v>
          </cell>
          <cell r="AL270">
            <v>24</v>
          </cell>
          <cell r="AM270">
            <v>25</v>
          </cell>
          <cell r="AN270">
            <v>23.7</v>
          </cell>
          <cell r="AO270">
            <v>26</v>
          </cell>
          <cell r="AP270">
            <v>25</v>
          </cell>
          <cell r="AQ270">
            <v>26</v>
          </cell>
          <cell r="AR270">
            <v>27</v>
          </cell>
          <cell r="AS270">
            <v>23.7</v>
          </cell>
          <cell r="AT270">
            <v>25</v>
          </cell>
          <cell r="AU270">
            <v>23.7</v>
          </cell>
          <cell r="AV270">
            <v>25</v>
          </cell>
          <cell r="AW270">
            <v>24.6</v>
          </cell>
          <cell r="AX270">
            <v>22.7</v>
          </cell>
          <cell r="AY270">
            <v>26.7</v>
          </cell>
          <cell r="AZ270">
            <v>23</v>
          </cell>
          <cell r="BA270">
            <v>26</v>
          </cell>
          <cell r="BB270">
            <v>24.4</v>
          </cell>
          <cell r="BC270">
            <v>26.3</v>
          </cell>
          <cell r="BD270">
            <v>27</v>
          </cell>
          <cell r="BE270">
            <v>22.7</v>
          </cell>
          <cell r="BF270">
            <v>26</v>
          </cell>
          <cell r="BG270">
            <v>22.4</v>
          </cell>
          <cell r="BH270">
            <v>23</v>
          </cell>
          <cell r="BI270">
            <v>26</v>
          </cell>
          <cell r="BJ270">
            <v>21.5</v>
          </cell>
          <cell r="BK270">
            <v>24.7</v>
          </cell>
          <cell r="BL270">
            <v>25.7</v>
          </cell>
          <cell r="BM270">
            <v>24.7</v>
          </cell>
          <cell r="BN270">
            <v>25</v>
          </cell>
          <cell r="BO270">
            <v>26</v>
          </cell>
          <cell r="BP270">
            <v>26.7</v>
          </cell>
          <cell r="BQ270">
            <v>24.6</v>
          </cell>
          <cell r="BR270">
            <v>26.3</v>
          </cell>
          <cell r="BS270">
            <v>24</v>
          </cell>
          <cell r="BT270">
            <v>21.4</v>
          </cell>
          <cell r="BU270">
            <v>26</v>
          </cell>
          <cell r="BV270">
            <v>24</v>
          </cell>
          <cell r="BW270">
            <v>23</v>
          </cell>
          <cell r="BX270">
            <v>23.7</v>
          </cell>
          <cell r="BY270">
            <v>24.7</v>
          </cell>
          <cell r="BZ270">
            <v>22.1</v>
          </cell>
          <cell r="CA270">
            <v>25</v>
          </cell>
          <cell r="CB270">
            <v>26</v>
          </cell>
          <cell r="CC270">
            <v>25.7</v>
          </cell>
          <cell r="CD270">
            <v>26.7</v>
          </cell>
          <cell r="CE270">
            <v>24</v>
          </cell>
          <cell r="CF270">
            <v>24</v>
          </cell>
        </row>
        <row r="271">
          <cell r="C271" t="str">
            <v>Cluster Pelotas</v>
          </cell>
          <cell r="D271">
            <v>7.7</v>
          </cell>
          <cell r="E271">
            <v>24</v>
          </cell>
          <cell r="F271">
            <v>0.7</v>
          </cell>
          <cell r="G271">
            <v>0</v>
          </cell>
          <cell r="H271">
            <v>1</v>
          </cell>
          <cell r="I271">
            <v>1</v>
          </cell>
          <cell r="J271">
            <v>1</v>
          </cell>
          <cell r="K271">
            <v>1</v>
          </cell>
          <cell r="L271">
            <v>1</v>
          </cell>
          <cell r="M271">
            <v>0.7</v>
          </cell>
          <cell r="N271">
            <v>0.3</v>
          </cell>
          <cell r="O271">
            <v>1</v>
          </cell>
          <cell r="P271">
            <v>1</v>
          </cell>
          <cell r="Q271">
            <v>1</v>
          </cell>
          <cell r="R271">
            <v>1</v>
          </cell>
          <cell r="S271">
            <v>1</v>
          </cell>
          <cell r="T271">
            <v>0</v>
          </cell>
          <cell r="U271">
            <v>0.3</v>
          </cell>
          <cell r="V271">
            <v>1</v>
          </cell>
          <cell r="W271">
            <v>1</v>
          </cell>
          <cell r="X271">
            <v>1</v>
          </cell>
          <cell r="Y271">
            <v>1</v>
          </cell>
          <cell r="Z271">
            <v>1</v>
          </cell>
          <cell r="AA271">
            <v>0.7</v>
          </cell>
          <cell r="AB271">
            <v>0.3</v>
          </cell>
          <cell r="AC271">
            <v>1</v>
          </cell>
          <cell r="AD271">
            <v>1</v>
          </cell>
          <cell r="AE271">
            <v>1</v>
          </cell>
          <cell r="AF271">
            <v>1</v>
          </cell>
          <cell r="AG271">
            <v>1</v>
          </cell>
          <cell r="AH271">
            <v>0.7</v>
          </cell>
          <cell r="AI271">
            <v>0.3</v>
          </cell>
          <cell r="AJ271">
            <v>0</v>
          </cell>
          <cell r="BI271">
            <v>26</v>
          </cell>
          <cell r="BJ271">
            <v>21.5</v>
          </cell>
          <cell r="BK271">
            <v>24.7</v>
          </cell>
          <cell r="BL271">
            <v>25.7</v>
          </cell>
          <cell r="BM271">
            <v>24.7</v>
          </cell>
          <cell r="BN271">
            <v>25</v>
          </cell>
          <cell r="BO271">
            <v>27</v>
          </cell>
          <cell r="BP271">
            <v>26.7</v>
          </cell>
          <cell r="BQ271">
            <v>23.6</v>
          </cell>
          <cell r="BR271">
            <v>26.3</v>
          </cell>
          <cell r="BS271">
            <v>24</v>
          </cell>
          <cell r="BT271">
            <v>22.7</v>
          </cell>
          <cell r="BU271">
            <v>26</v>
          </cell>
          <cell r="BV271">
            <v>23.35</v>
          </cell>
          <cell r="BW271">
            <v>23</v>
          </cell>
          <cell r="BX271">
            <v>23.7</v>
          </cell>
          <cell r="BY271">
            <v>25.7</v>
          </cell>
          <cell r="BZ271">
            <v>21.950000000000003</v>
          </cell>
          <cell r="CA271">
            <v>25.2</v>
          </cell>
          <cell r="CB271">
            <v>26</v>
          </cell>
          <cell r="CC271">
            <v>25</v>
          </cell>
          <cell r="CD271">
            <v>26.7</v>
          </cell>
          <cell r="CE271">
            <v>24</v>
          </cell>
          <cell r="CF271">
            <v>24</v>
          </cell>
        </row>
        <row r="272">
          <cell r="C272" t="str">
            <v>Pelotas</v>
          </cell>
          <cell r="D272">
            <v>7.7</v>
          </cell>
          <cell r="E272">
            <v>24</v>
          </cell>
          <cell r="F272">
            <v>0.7</v>
          </cell>
          <cell r="G272">
            <v>0</v>
          </cell>
          <cell r="H272">
            <v>1</v>
          </cell>
          <cell r="I272">
            <v>1</v>
          </cell>
          <cell r="J272">
            <v>1</v>
          </cell>
          <cell r="K272">
            <v>1</v>
          </cell>
          <cell r="L272">
            <v>1</v>
          </cell>
          <cell r="M272">
            <v>0.7</v>
          </cell>
          <cell r="N272">
            <v>0.3</v>
          </cell>
          <cell r="O272">
            <v>1</v>
          </cell>
          <cell r="P272">
            <v>1</v>
          </cell>
          <cell r="Q272">
            <v>1</v>
          </cell>
          <cell r="R272">
            <v>1</v>
          </cell>
          <cell r="S272">
            <v>1</v>
          </cell>
          <cell r="T272">
            <v>0</v>
          </cell>
          <cell r="U272">
            <v>0.3</v>
          </cell>
          <cell r="V272">
            <v>1</v>
          </cell>
          <cell r="W272">
            <v>1</v>
          </cell>
          <cell r="X272">
            <v>1</v>
          </cell>
          <cell r="Y272">
            <v>1</v>
          </cell>
          <cell r="Z272">
            <v>1</v>
          </cell>
          <cell r="AA272">
            <v>0.7</v>
          </cell>
          <cell r="AB272">
            <v>0.3</v>
          </cell>
          <cell r="AC272">
            <v>1</v>
          </cell>
          <cell r="AD272">
            <v>1</v>
          </cell>
          <cell r="AE272">
            <v>1</v>
          </cell>
          <cell r="AF272">
            <v>1</v>
          </cell>
          <cell r="AG272">
            <v>1</v>
          </cell>
          <cell r="AH272">
            <v>0.7</v>
          </cell>
          <cell r="AI272">
            <v>0.3</v>
          </cell>
          <cell r="AJ272">
            <v>0</v>
          </cell>
          <cell r="BI272">
            <v>26</v>
          </cell>
          <cell r="BJ272">
            <v>21.5</v>
          </cell>
          <cell r="BK272">
            <v>24.7</v>
          </cell>
          <cell r="BL272">
            <v>25.7</v>
          </cell>
          <cell r="BM272">
            <v>24.7</v>
          </cell>
          <cell r="BN272">
            <v>25</v>
          </cell>
          <cell r="BO272">
            <v>27</v>
          </cell>
          <cell r="BP272">
            <v>26.7</v>
          </cell>
          <cell r="BQ272">
            <v>23.6</v>
          </cell>
          <cell r="BR272">
            <v>26.3</v>
          </cell>
          <cell r="BS272">
            <v>24</v>
          </cell>
          <cell r="BT272">
            <v>22.7</v>
          </cell>
          <cell r="BU272">
            <v>26</v>
          </cell>
          <cell r="BV272">
            <v>23.7</v>
          </cell>
          <cell r="BW272">
            <v>23</v>
          </cell>
          <cell r="BX272">
            <v>23.7</v>
          </cell>
          <cell r="BY272">
            <v>25.7</v>
          </cell>
          <cell r="BZ272">
            <v>22.1</v>
          </cell>
          <cell r="CA272">
            <v>24.7</v>
          </cell>
          <cell r="CB272">
            <v>26</v>
          </cell>
          <cell r="CC272">
            <v>25</v>
          </cell>
          <cell r="CD272">
            <v>26.7</v>
          </cell>
          <cell r="CE272">
            <v>24</v>
          </cell>
          <cell r="CF272">
            <v>24</v>
          </cell>
        </row>
        <row r="273">
          <cell r="C273" t="str">
            <v>Rio Grande</v>
          </cell>
          <cell r="D273">
            <v>7.7</v>
          </cell>
          <cell r="E273">
            <v>24</v>
          </cell>
          <cell r="F273">
            <v>0.7</v>
          </cell>
          <cell r="G273">
            <v>0</v>
          </cell>
          <cell r="H273">
            <v>1</v>
          </cell>
          <cell r="I273">
            <v>1</v>
          </cell>
          <cell r="J273">
            <v>1</v>
          </cell>
          <cell r="K273">
            <v>1</v>
          </cell>
          <cell r="L273">
            <v>1</v>
          </cell>
          <cell r="M273">
            <v>0.7</v>
          </cell>
          <cell r="N273">
            <v>0.3</v>
          </cell>
          <cell r="O273">
            <v>1</v>
          </cell>
          <cell r="P273">
            <v>1</v>
          </cell>
          <cell r="Q273">
            <v>1</v>
          </cell>
          <cell r="R273">
            <v>1</v>
          </cell>
          <cell r="S273">
            <v>1</v>
          </cell>
          <cell r="T273">
            <v>0</v>
          </cell>
          <cell r="U273">
            <v>0.3</v>
          </cell>
          <cell r="V273">
            <v>1</v>
          </cell>
          <cell r="W273">
            <v>1</v>
          </cell>
          <cell r="X273">
            <v>1</v>
          </cell>
          <cell r="Y273">
            <v>1</v>
          </cell>
          <cell r="Z273">
            <v>1</v>
          </cell>
          <cell r="AA273">
            <v>0.7</v>
          </cell>
          <cell r="AB273">
            <v>0.3</v>
          </cell>
          <cell r="AC273">
            <v>1</v>
          </cell>
          <cell r="AD273">
            <v>1</v>
          </cell>
          <cell r="AE273">
            <v>1</v>
          </cell>
          <cell r="AF273">
            <v>1</v>
          </cell>
          <cell r="AG273">
            <v>1</v>
          </cell>
          <cell r="AH273">
            <v>0.7</v>
          </cell>
          <cell r="AI273">
            <v>0.3</v>
          </cell>
          <cell r="AJ273">
            <v>0</v>
          </cell>
          <cell r="BI273">
            <v>26</v>
          </cell>
          <cell r="BJ273">
            <v>21.5</v>
          </cell>
          <cell r="BK273">
            <v>24.7</v>
          </cell>
          <cell r="BL273">
            <v>25.7</v>
          </cell>
          <cell r="BM273">
            <v>24.7</v>
          </cell>
          <cell r="BN273">
            <v>25</v>
          </cell>
          <cell r="BO273">
            <v>27</v>
          </cell>
          <cell r="BP273">
            <v>26.7</v>
          </cell>
          <cell r="BQ273">
            <v>23.6</v>
          </cell>
          <cell r="BR273">
            <v>26.3</v>
          </cell>
          <cell r="BS273">
            <v>24</v>
          </cell>
          <cell r="BT273">
            <v>22.7</v>
          </cell>
          <cell r="BU273">
            <v>26</v>
          </cell>
          <cell r="BV273">
            <v>23</v>
          </cell>
          <cell r="BW273">
            <v>23</v>
          </cell>
          <cell r="BX273">
            <v>23.7</v>
          </cell>
          <cell r="BY273">
            <v>25.7</v>
          </cell>
          <cell r="BZ273">
            <v>21.8</v>
          </cell>
          <cell r="CA273">
            <v>25.7</v>
          </cell>
          <cell r="CB273">
            <v>26</v>
          </cell>
          <cell r="CC273">
            <v>25</v>
          </cell>
          <cell r="CD273">
            <v>26.7</v>
          </cell>
          <cell r="CE273">
            <v>24</v>
          </cell>
          <cell r="CF273">
            <v>24</v>
          </cell>
        </row>
        <row r="274">
          <cell r="C274" t="str">
            <v>Cluster Caxias do Sul</v>
          </cell>
          <cell r="D274">
            <v>7.6999999999999993</v>
          </cell>
          <cell r="E274">
            <v>24</v>
          </cell>
          <cell r="F274">
            <v>0.69999999999999984</v>
          </cell>
          <cell r="G274">
            <v>0</v>
          </cell>
          <cell r="H274">
            <v>1</v>
          </cell>
          <cell r="I274">
            <v>1</v>
          </cell>
          <cell r="J274">
            <v>1</v>
          </cell>
          <cell r="K274">
            <v>1</v>
          </cell>
          <cell r="L274">
            <v>1</v>
          </cell>
          <cell r="M274">
            <v>0.69999999999999984</v>
          </cell>
          <cell r="N274">
            <v>0.3</v>
          </cell>
          <cell r="O274">
            <v>1</v>
          </cell>
          <cell r="P274">
            <v>1</v>
          </cell>
          <cell r="Q274">
            <v>1</v>
          </cell>
          <cell r="R274">
            <v>1</v>
          </cell>
          <cell r="S274">
            <v>1</v>
          </cell>
          <cell r="T274">
            <v>0</v>
          </cell>
          <cell r="U274">
            <v>0.3</v>
          </cell>
          <cell r="V274">
            <v>1</v>
          </cell>
          <cell r="W274">
            <v>1</v>
          </cell>
          <cell r="X274">
            <v>1</v>
          </cell>
          <cell r="Y274">
            <v>1</v>
          </cell>
          <cell r="Z274">
            <v>1</v>
          </cell>
          <cell r="AA274">
            <v>0.69999999999999984</v>
          </cell>
          <cell r="AB274">
            <v>0.3</v>
          </cell>
          <cell r="AC274">
            <v>1</v>
          </cell>
          <cell r="AD274">
            <v>1</v>
          </cell>
          <cell r="AE274">
            <v>1</v>
          </cell>
          <cell r="AF274">
            <v>1</v>
          </cell>
          <cell r="AG274">
            <v>1</v>
          </cell>
          <cell r="AH274">
            <v>0.69999999999999984</v>
          </cell>
          <cell r="AI274">
            <v>0.3</v>
          </cell>
          <cell r="AJ274">
            <v>0</v>
          </cell>
          <cell r="BI274">
            <v>26</v>
          </cell>
          <cell r="BJ274">
            <v>21.5</v>
          </cell>
          <cell r="BK274">
            <v>24.7</v>
          </cell>
          <cell r="BL274">
            <v>25.7</v>
          </cell>
          <cell r="BM274">
            <v>24.599999999999998</v>
          </cell>
          <cell r="BN274">
            <v>24.566666666666666</v>
          </cell>
          <cell r="BO274">
            <v>27</v>
          </cell>
          <cell r="BP274">
            <v>26.7</v>
          </cell>
          <cell r="BQ274">
            <v>23.600000000000005</v>
          </cell>
          <cell r="BR274">
            <v>26.3</v>
          </cell>
          <cell r="BS274">
            <v>24</v>
          </cell>
          <cell r="BT274">
            <v>22.366666666666664</v>
          </cell>
          <cell r="BU274">
            <v>26</v>
          </cell>
          <cell r="BV274">
            <v>24</v>
          </cell>
          <cell r="BW274">
            <v>23</v>
          </cell>
          <cell r="BX274">
            <v>23.7</v>
          </cell>
          <cell r="BY274">
            <v>25.366666666666664</v>
          </cell>
          <cell r="BZ274">
            <v>21.433333333333337</v>
          </cell>
          <cell r="CA274">
            <v>25.7</v>
          </cell>
          <cell r="CB274">
            <v>26</v>
          </cell>
          <cell r="CC274">
            <v>25</v>
          </cell>
          <cell r="CD274">
            <v>26.466666666666669</v>
          </cell>
          <cell r="CE274">
            <v>24</v>
          </cell>
          <cell r="CF274">
            <v>23.666666666666668</v>
          </cell>
        </row>
        <row r="275">
          <cell r="C275" t="str">
            <v>Caxias do Sul</v>
          </cell>
          <cell r="D275">
            <v>7.7</v>
          </cell>
          <cell r="E275">
            <v>24</v>
          </cell>
          <cell r="F275">
            <v>0.7</v>
          </cell>
          <cell r="G275">
            <v>0</v>
          </cell>
          <cell r="H275">
            <v>1</v>
          </cell>
          <cell r="I275">
            <v>1</v>
          </cell>
          <cell r="J275">
            <v>1</v>
          </cell>
          <cell r="K275">
            <v>1</v>
          </cell>
          <cell r="L275">
            <v>1</v>
          </cell>
          <cell r="M275">
            <v>0.7</v>
          </cell>
          <cell r="N275">
            <v>0.3</v>
          </cell>
          <cell r="O275">
            <v>1</v>
          </cell>
          <cell r="P275">
            <v>1</v>
          </cell>
          <cell r="Q275">
            <v>1</v>
          </cell>
          <cell r="R275">
            <v>1</v>
          </cell>
          <cell r="S275">
            <v>1</v>
          </cell>
          <cell r="T275">
            <v>0</v>
          </cell>
          <cell r="U275">
            <v>0.3</v>
          </cell>
          <cell r="V275">
            <v>1</v>
          </cell>
          <cell r="W275">
            <v>1</v>
          </cell>
          <cell r="X275">
            <v>1</v>
          </cell>
          <cell r="Y275">
            <v>1</v>
          </cell>
          <cell r="Z275">
            <v>1</v>
          </cell>
          <cell r="AA275">
            <v>0.7</v>
          </cell>
          <cell r="AB275">
            <v>0.3</v>
          </cell>
          <cell r="AC275">
            <v>1</v>
          </cell>
          <cell r="AD275">
            <v>1</v>
          </cell>
          <cell r="AE275">
            <v>1</v>
          </cell>
          <cell r="AF275">
            <v>1</v>
          </cell>
          <cell r="AG275">
            <v>1</v>
          </cell>
          <cell r="AH275">
            <v>0.7</v>
          </cell>
          <cell r="AI275">
            <v>0.3</v>
          </cell>
          <cell r="AJ275">
            <v>0</v>
          </cell>
          <cell r="BI275">
            <v>26</v>
          </cell>
          <cell r="BJ275">
            <v>21.5</v>
          </cell>
          <cell r="BK275">
            <v>24.7</v>
          </cell>
          <cell r="BL275">
            <v>25.7</v>
          </cell>
          <cell r="BM275">
            <v>24.4</v>
          </cell>
          <cell r="BN275">
            <v>25</v>
          </cell>
          <cell r="BO275">
            <v>27</v>
          </cell>
          <cell r="BP275">
            <v>26.7</v>
          </cell>
          <cell r="BQ275">
            <v>23.6</v>
          </cell>
          <cell r="BR275">
            <v>26.3</v>
          </cell>
          <cell r="BS275">
            <v>24</v>
          </cell>
          <cell r="BT275">
            <v>22.7</v>
          </cell>
          <cell r="BU275">
            <v>26</v>
          </cell>
          <cell r="BV275">
            <v>24</v>
          </cell>
          <cell r="BW275">
            <v>23</v>
          </cell>
          <cell r="BX275">
            <v>23.7</v>
          </cell>
          <cell r="BY275">
            <v>24.7</v>
          </cell>
          <cell r="BZ275">
            <v>21.1</v>
          </cell>
          <cell r="CA275">
            <v>25.7</v>
          </cell>
          <cell r="CB275">
            <v>26</v>
          </cell>
          <cell r="CC275">
            <v>25</v>
          </cell>
          <cell r="CD275">
            <v>26.7</v>
          </cell>
          <cell r="CE275">
            <v>24</v>
          </cell>
          <cell r="CF275">
            <v>24</v>
          </cell>
        </row>
        <row r="276">
          <cell r="C276" t="str">
            <v>Bento Gonçalves</v>
          </cell>
          <cell r="D276">
            <v>7.7</v>
          </cell>
          <cell r="E276">
            <v>24</v>
          </cell>
          <cell r="F276">
            <v>0.7</v>
          </cell>
          <cell r="G276">
            <v>0</v>
          </cell>
          <cell r="H276">
            <v>1</v>
          </cell>
          <cell r="I276">
            <v>1</v>
          </cell>
          <cell r="J276">
            <v>1</v>
          </cell>
          <cell r="K276">
            <v>1</v>
          </cell>
          <cell r="L276">
            <v>1</v>
          </cell>
          <cell r="M276">
            <v>0.7</v>
          </cell>
          <cell r="N276">
            <v>0.3</v>
          </cell>
          <cell r="O276">
            <v>1</v>
          </cell>
          <cell r="P276">
            <v>1</v>
          </cell>
          <cell r="Q276">
            <v>1</v>
          </cell>
          <cell r="R276">
            <v>1</v>
          </cell>
          <cell r="S276">
            <v>1</v>
          </cell>
          <cell r="T276">
            <v>0</v>
          </cell>
          <cell r="U276">
            <v>0.3</v>
          </cell>
          <cell r="V276">
            <v>1</v>
          </cell>
          <cell r="W276">
            <v>1</v>
          </cell>
          <cell r="X276">
            <v>1</v>
          </cell>
          <cell r="Y276">
            <v>1</v>
          </cell>
          <cell r="Z276">
            <v>1</v>
          </cell>
          <cell r="AA276">
            <v>0.7</v>
          </cell>
          <cell r="AB276">
            <v>0.3</v>
          </cell>
          <cell r="AC276">
            <v>1</v>
          </cell>
          <cell r="AD276">
            <v>1</v>
          </cell>
          <cell r="AE276">
            <v>1</v>
          </cell>
          <cell r="AF276">
            <v>1</v>
          </cell>
          <cell r="AG276">
            <v>1</v>
          </cell>
          <cell r="AH276">
            <v>0.7</v>
          </cell>
          <cell r="AI276">
            <v>0.3</v>
          </cell>
          <cell r="AJ276">
            <v>0</v>
          </cell>
          <cell r="BI276">
            <v>26</v>
          </cell>
          <cell r="BJ276">
            <v>21.5</v>
          </cell>
          <cell r="BK276">
            <v>24.7</v>
          </cell>
          <cell r="BL276">
            <v>25.7</v>
          </cell>
          <cell r="BM276">
            <v>24.7</v>
          </cell>
          <cell r="BN276">
            <v>23.7</v>
          </cell>
          <cell r="BO276">
            <v>27</v>
          </cell>
          <cell r="BP276">
            <v>26.7</v>
          </cell>
          <cell r="BQ276">
            <v>23.6</v>
          </cell>
          <cell r="BR276">
            <v>26.3</v>
          </cell>
          <cell r="BS276">
            <v>24</v>
          </cell>
          <cell r="BT276">
            <v>22.7</v>
          </cell>
          <cell r="BU276">
            <v>26</v>
          </cell>
          <cell r="BV276">
            <v>24</v>
          </cell>
          <cell r="BW276">
            <v>23</v>
          </cell>
          <cell r="BX276">
            <v>23.7</v>
          </cell>
          <cell r="BY276">
            <v>25.7</v>
          </cell>
          <cell r="BZ276">
            <v>21.1</v>
          </cell>
          <cell r="CA276">
            <v>25.7</v>
          </cell>
          <cell r="CB276">
            <v>26</v>
          </cell>
          <cell r="CC276">
            <v>25</v>
          </cell>
          <cell r="CD276">
            <v>26</v>
          </cell>
          <cell r="CE276">
            <v>24</v>
          </cell>
          <cell r="CF276">
            <v>24</v>
          </cell>
        </row>
        <row r="277">
          <cell r="C277" t="str">
            <v>Farroupilha</v>
          </cell>
          <cell r="D277">
            <v>7.7</v>
          </cell>
          <cell r="E277">
            <v>24</v>
          </cell>
          <cell r="F277">
            <v>0.7</v>
          </cell>
          <cell r="G277">
            <v>0</v>
          </cell>
          <cell r="H277">
            <v>1</v>
          </cell>
          <cell r="I277">
            <v>1</v>
          </cell>
          <cell r="J277">
            <v>1</v>
          </cell>
          <cell r="K277">
            <v>1</v>
          </cell>
          <cell r="L277">
            <v>1</v>
          </cell>
          <cell r="M277">
            <v>0.7</v>
          </cell>
          <cell r="N277">
            <v>0.3</v>
          </cell>
          <cell r="O277">
            <v>1</v>
          </cell>
          <cell r="P277">
            <v>1</v>
          </cell>
          <cell r="Q277">
            <v>1</v>
          </cell>
          <cell r="R277">
            <v>1</v>
          </cell>
          <cell r="S277">
            <v>1</v>
          </cell>
          <cell r="T277">
            <v>0</v>
          </cell>
          <cell r="U277">
            <v>0.3</v>
          </cell>
          <cell r="V277">
            <v>1</v>
          </cell>
          <cell r="W277">
            <v>1</v>
          </cell>
          <cell r="X277">
            <v>1</v>
          </cell>
          <cell r="Y277">
            <v>1</v>
          </cell>
          <cell r="Z277">
            <v>1</v>
          </cell>
          <cell r="AA277">
            <v>0.7</v>
          </cell>
          <cell r="AB277">
            <v>0.3</v>
          </cell>
          <cell r="AC277">
            <v>1</v>
          </cell>
          <cell r="AD277">
            <v>1</v>
          </cell>
          <cell r="AE277">
            <v>1</v>
          </cell>
          <cell r="AF277">
            <v>1</v>
          </cell>
          <cell r="AG277">
            <v>1</v>
          </cell>
          <cell r="AH277">
            <v>0.7</v>
          </cell>
          <cell r="AI277">
            <v>0.3</v>
          </cell>
          <cell r="AJ277">
            <v>0</v>
          </cell>
          <cell r="BI277">
            <v>26</v>
          </cell>
          <cell r="BJ277">
            <v>21.5</v>
          </cell>
          <cell r="BK277">
            <v>24.7</v>
          </cell>
          <cell r="BL277">
            <v>25.7</v>
          </cell>
          <cell r="BM277">
            <v>24.7</v>
          </cell>
          <cell r="BN277">
            <v>25</v>
          </cell>
          <cell r="BO277">
            <v>27</v>
          </cell>
          <cell r="BP277">
            <v>26.7</v>
          </cell>
          <cell r="BQ277">
            <v>23.6</v>
          </cell>
          <cell r="BR277">
            <v>26.3</v>
          </cell>
          <cell r="BS277">
            <v>24</v>
          </cell>
          <cell r="BT277">
            <v>21.7</v>
          </cell>
          <cell r="BU277">
            <v>26</v>
          </cell>
          <cell r="BV277">
            <v>24</v>
          </cell>
          <cell r="BW277">
            <v>23</v>
          </cell>
          <cell r="BX277">
            <v>23.7</v>
          </cell>
          <cell r="BY277">
            <v>25.7</v>
          </cell>
          <cell r="BZ277">
            <v>22.1</v>
          </cell>
          <cell r="CA277">
            <v>25.7</v>
          </cell>
          <cell r="CB277">
            <v>26</v>
          </cell>
          <cell r="CC277">
            <v>25</v>
          </cell>
          <cell r="CD277">
            <v>26.7</v>
          </cell>
          <cell r="CE277">
            <v>24</v>
          </cell>
          <cell r="CF277">
            <v>23</v>
          </cell>
        </row>
        <row r="278">
          <cell r="C278" t="str">
            <v>Cluster Santa Maria</v>
          </cell>
          <cell r="D278">
            <v>7.7</v>
          </cell>
          <cell r="E278">
            <v>24</v>
          </cell>
          <cell r="F278">
            <v>0.7</v>
          </cell>
          <cell r="G278">
            <v>0</v>
          </cell>
          <cell r="H278">
            <v>1</v>
          </cell>
          <cell r="I278">
            <v>1</v>
          </cell>
          <cell r="J278">
            <v>1</v>
          </cell>
          <cell r="K278">
            <v>1</v>
          </cell>
          <cell r="L278">
            <v>1</v>
          </cell>
          <cell r="M278">
            <v>0.7</v>
          </cell>
          <cell r="N278">
            <v>0.3</v>
          </cell>
          <cell r="O278">
            <v>1</v>
          </cell>
          <cell r="P278">
            <v>1</v>
          </cell>
          <cell r="Q278">
            <v>1</v>
          </cell>
          <cell r="R278">
            <v>1</v>
          </cell>
          <cell r="S278">
            <v>1</v>
          </cell>
          <cell r="T278">
            <v>0</v>
          </cell>
          <cell r="U278">
            <v>0.3</v>
          </cell>
          <cell r="V278">
            <v>1</v>
          </cell>
          <cell r="W278">
            <v>1</v>
          </cell>
          <cell r="X278">
            <v>1</v>
          </cell>
          <cell r="Y278">
            <v>1</v>
          </cell>
          <cell r="Z278">
            <v>1</v>
          </cell>
          <cell r="AA278">
            <v>0.7</v>
          </cell>
          <cell r="AB278">
            <v>0.3</v>
          </cell>
          <cell r="AC278">
            <v>1</v>
          </cell>
          <cell r="AD278">
            <v>1</v>
          </cell>
          <cell r="AE278">
            <v>1</v>
          </cell>
          <cell r="AF278">
            <v>1</v>
          </cell>
          <cell r="AG278">
            <v>1</v>
          </cell>
          <cell r="AH278">
            <v>0.7</v>
          </cell>
          <cell r="AI278">
            <v>0.3</v>
          </cell>
          <cell r="AJ278">
            <v>0</v>
          </cell>
          <cell r="BI278">
            <v>26</v>
          </cell>
          <cell r="BJ278">
            <v>21.5</v>
          </cell>
          <cell r="BK278">
            <v>24.7</v>
          </cell>
          <cell r="BL278">
            <v>25.7</v>
          </cell>
          <cell r="BM278">
            <v>24.45</v>
          </cell>
          <cell r="BN278">
            <v>24.675000000000001</v>
          </cell>
          <cell r="BO278">
            <v>26.675000000000001</v>
          </cell>
          <cell r="BP278">
            <v>26.625</v>
          </cell>
          <cell r="BQ278">
            <v>23.6</v>
          </cell>
          <cell r="BR278">
            <v>26.05</v>
          </cell>
          <cell r="BS278">
            <v>23.925000000000001</v>
          </cell>
          <cell r="BT278">
            <v>22.625</v>
          </cell>
          <cell r="BU278">
            <v>26</v>
          </cell>
          <cell r="BV278">
            <v>24</v>
          </cell>
          <cell r="BW278">
            <v>23</v>
          </cell>
          <cell r="BX278">
            <v>23.7</v>
          </cell>
          <cell r="BY278">
            <v>25.524999999999999</v>
          </cell>
          <cell r="BZ278">
            <v>22.1</v>
          </cell>
          <cell r="CA278">
            <v>25.45</v>
          </cell>
          <cell r="CB278">
            <v>25.75</v>
          </cell>
          <cell r="CC278">
            <v>25</v>
          </cell>
          <cell r="CD278">
            <v>26.45</v>
          </cell>
          <cell r="CE278">
            <v>24</v>
          </cell>
          <cell r="CF278">
            <v>24</v>
          </cell>
        </row>
        <row r="279">
          <cell r="C279" t="str">
            <v>Santa Maria</v>
          </cell>
          <cell r="D279">
            <v>7.7</v>
          </cell>
          <cell r="E279">
            <v>24</v>
          </cell>
          <cell r="F279">
            <v>0.7</v>
          </cell>
          <cell r="G279">
            <v>0</v>
          </cell>
          <cell r="H279">
            <v>1</v>
          </cell>
          <cell r="I279">
            <v>1</v>
          </cell>
          <cell r="J279">
            <v>1</v>
          </cell>
          <cell r="K279">
            <v>1</v>
          </cell>
          <cell r="L279">
            <v>1</v>
          </cell>
          <cell r="M279">
            <v>0.7</v>
          </cell>
          <cell r="N279">
            <v>0.3</v>
          </cell>
          <cell r="O279">
            <v>1</v>
          </cell>
          <cell r="P279">
            <v>1</v>
          </cell>
          <cell r="Q279">
            <v>1</v>
          </cell>
          <cell r="R279">
            <v>1</v>
          </cell>
          <cell r="S279">
            <v>1</v>
          </cell>
          <cell r="T279">
            <v>0</v>
          </cell>
          <cell r="U279">
            <v>0.3</v>
          </cell>
          <cell r="V279">
            <v>1</v>
          </cell>
          <cell r="W279">
            <v>1</v>
          </cell>
          <cell r="X279">
            <v>1</v>
          </cell>
          <cell r="Y279">
            <v>1</v>
          </cell>
          <cell r="Z279">
            <v>1</v>
          </cell>
          <cell r="AA279">
            <v>0.7</v>
          </cell>
          <cell r="AB279">
            <v>0.3</v>
          </cell>
          <cell r="AC279">
            <v>1</v>
          </cell>
          <cell r="AD279">
            <v>1</v>
          </cell>
          <cell r="AE279">
            <v>1</v>
          </cell>
          <cell r="AF279">
            <v>1</v>
          </cell>
          <cell r="AG279">
            <v>1</v>
          </cell>
          <cell r="AH279">
            <v>0.7</v>
          </cell>
          <cell r="AI279">
            <v>0.3</v>
          </cell>
          <cell r="AJ279">
            <v>0</v>
          </cell>
          <cell r="BI279">
            <v>26</v>
          </cell>
          <cell r="BJ279">
            <v>21.5</v>
          </cell>
          <cell r="BK279">
            <v>24.7</v>
          </cell>
          <cell r="BL279">
            <v>25.7</v>
          </cell>
          <cell r="BM279">
            <v>23.7</v>
          </cell>
          <cell r="BN279">
            <v>25</v>
          </cell>
          <cell r="BO279">
            <v>27</v>
          </cell>
          <cell r="BP279">
            <v>26.7</v>
          </cell>
          <cell r="BQ279">
            <v>23.6</v>
          </cell>
          <cell r="BR279">
            <v>26.3</v>
          </cell>
          <cell r="BS279">
            <v>24</v>
          </cell>
          <cell r="BT279">
            <v>22.4</v>
          </cell>
          <cell r="BU279">
            <v>26</v>
          </cell>
          <cell r="BV279">
            <v>24</v>
          </cell>
          <cell r="BW279">
            <v>23</v>
          </cell>
          <cell r="BX279">
            <v>23.7</v>
          </cell>
          <cell r="BY279">
            <v>25</v>
          </cell>
          <cell r="BZ279">
            <v>22.1</v>
          </cell>
          <cell r="CA279">
            <v>25.7</v>
          </cell>
          <cell r="CB279">
            <v>26</v>
          </cell>
          <cell r="CC279">
            <v>25</v>
          </cell>
          <cell r="CD279">
            <v>26.7</v>
          </cell>
          <cell r="CE279">
            <v>24</v>
          </cell>
          <cell r="CF279">
            <v>24</v>
          </cell>
        </row>
        <row r="280">
          <cell r="C280" t="str">
            <v>Cruz Alta</v>
          </cell>
          <cell r="D280">
            <v>7.7</v>
          </cell>
          <cell r="E280">
            <v>24</v>
          </cell>
          <cell r="F280">
            <v>0.7</v>
          </cell>
          <cell r="G280">
            <v>0</v>
          </cell>
          <cell r="H280">
            <v>1</v>
          </cell>
          <cell r="I280">
            <v>1</v>
          </cell>
          <cell r="J280">
            <v>1</v>
          </cell>
          <cell r="K280">
            <v>1</v>
          </cell>
          <cell r="L280">
            <v>1</v>
          </cell>
          <cell r="M280">
            <v>0.7</v>
          </cell>
          <cell r="N280">
            <v>0.3</v>
          </cell>
          <cell r="O280">
            <v>1</v>
          </cell>
          <cell r="P280">
            <v>1</v>
          </cell>
          <cell r="Q280">
            <v>1</v>
          </cell>
          <cell r="R280">
            <v>1</v>
          </cell>
          <cell r="S280">
            <v>1</v>
          </cell>
          <cell r="T280">
            <v>0</v>
          </cell>
          <cell r="U280">
            <v>0.3</v>
          </cell>
          <cell r="V280">
            <v>1</v>
          </cell>
          <cell r="W280">
            <v>1</v>
          </cell>
          <cell r="X280">
            <v>1</v>
          </cell>
          <cell r="Y280">
            <v>1</v>
          </cell>
          <cell r="Z280">
            <v>1</v>
          </cell>
          <cell r="AA280">
            <v>0.7</v>
          </cell>
          <cell r="AB280">
            <v>0.3</v>
          </cell>
          <cell r="AC280">
            <v>1</v>
          </cell>
          <cell r="AD280">
            <v>1</v>
          </cell>
          <cell r="AE280">
            <v>1</v>
          </cell>
          <cell r="AF280">
            <v>1</v>
          </cell>
          <cell r="AG280">
            <v>1</v>
          </cell>
          <cell r="AH280">
            <v>0.7</v>
          </cell>
          <cell r="AI280">
            <v>0.3</v>
          </cell>
          <cell r="AJ280">
            <v>0</v>
          </cell>
          <cell r="BI280">
            <v>26</v>
          </cell>
          <cell r="BJ280">
            <v>21.5</v>
          </cell>
          <cell r="BK280">
            <v>24.7</v>
          </cell>
          <cell r="BL280">
            <v>25.7</v>
          </cell>
          <cell r="BM280">
            <v>24.7</v>
          </cell>
          <cell r="BN280">
            <v>25</v>
          </cell>
          <cell r="BO280">
            <v>27</v>
          </cell>
          <cell r="BP280">
            <v>26.4</v>
          </cell>
          <cell r="BQ280">
            <v>23.6</v>
          </cell>
          <cell r="BR280">
            <v>26.3</v>
          </cell>
          <cell r="BS280">
            <v>24</v>
          </cell>
          <cell r="BT280">
            <v>22.7</v>
          </cell>
          <cell r="BU280">
            <v>26</v>
          </cell>
          <cell r="BV280">
            <v>24</v>
          </cell>
          <cell r="BW280">
            <v>23</v>
          </cell>
          <cell r="BX280">
            <v>23.7</v>
          </cell>
          <cell r="BY280">
            <v>25.7</v>
          </cell>
          <cell r="BZ280">
            <v>22.1</v>
          </cell>
          <cell r="CA280">
            <v>25.7</v>
          </cell>
          <cell r="CB280">
            <v>25</v>
          </cell>
          <cell r="CC280">
            <v>25</v>
          </cell>
          <cell r="CD280">
            <v>26.7</v>
          </cell>
          <cell r="CE280">
            <v>24</v>
          </cell>
          <cell r="CF280">
            <v>24</v>
          </cell>
        </row>
        <row r="281">
          <cell r="C281" t="str">
            <v>Santa Cruz Do Sul</v>
          </cell>
          <cell r="D281">
            <v>7.7</v>
          </cell>
          <cell r="E281">
            <v>24</v>
          </cell>
          <cell r="F281">
            <v>0.7</v>
          </cell>
          <cell r="G281">
            <v>0</v>
          </cell>
          <cell r="H281">
            <v>1</v>
          </cell>
          <cell r="I281">
            <v>1</v>
          </cell>
          <cell r="J281">
            <v>1</v>
          </cell>
          <cell r="K281">
            <v>1</v>
          </cell>
          <cell r="L281">
            <v>1</v>
          </cell>
          <cell r="M281">
            <v>0.7</v>
          </cell>
          <cell r="N281">
            <v>0.3</v>
          </cell>
          <cell r="O281">
            <v>1</v>
          </cell>
          <cell r="P281">
            <v>1</v>
          </cell>
          <cell r="Q281">
            <v>1</v>
          </cell>
          <cell r="R281">
            <v>1</v>
          </cell>
          <cell r="S281">
            <v>1</v>
          </cell>
          <cell r="T281">
            <v>0</v>
          </cell>
          <cell r="U281">
            <v>0.3</v>
          </cell>
          <cell r="V281">
            <v>1</v>
          </cell>
          <cell r="W281">
            <v>1</v>
          </cell>
          <cell r="X281">
            <v>1</v>
          </cell>
          <cell r="Y281">
            <v>1</v>
          </cell>
          <cell r="Z281">
            <v>1</v>
          </cell>
          <cell r="AA281">
            <v>0.7</v>
          </cell>
          <cell r="AB281">
            <v>0.3</v>
          </cell>
          <cell r="AC281">
            <v>1</v>
          </cell>
          <cell r="AD281">
            <v>1</v>
          </cell>
          <cell r="AE281">
            <v>1</v>
          </cell>
          <cell r="AF281">
            <v>1</v>
          </cell>
          <cell r="AG281">
            <v>1</v>
          </cell>
          <cell r="AH281">
            <v>0.7</v>
          </cell>
          <cell r="AI281">
            <v>0.3</v>
          </cell>
          <cell r="AJ281">
            <v>0</v>
          </cell>
          <cell r="BI281">
            <v>26</v>
          </cell>
          <cell r="BJ281">
            <v>21.5</v>
          </cell>
          <cell r="BK281">
            <v>24.7</v>
          </cell>
          <cell r="BL281">
            <v>25.7</v>
          </cell>
          <cell r="BM281">
            <v>24.7</v>
          </cell>
          <cell r="BN281">
            <v>23.7</v>
          </cell>
          <cell r="BO281">
            <v>25.7</v>
          </cell>
          <cell r="BP281">
            <v>26.7</v>
          </cell>
          <cell r="BQ281">
            <v>23.6</v>
          </cell>
          <cell r="BR281">
            <v>26.3</v>
          </cell>
          <cell r="BS281">
            <v>24</v>
          </cell>
          <cell r="BT281">
            <v>22.7</v>
          </cell>
          <cell r="BU281">
            <v>26</v>
          </cell>
          <cell r="BV281">
            <v>24</v>
          </cell>
          <cell r="BW281">
            <v>23</v>
          </cell>
          <cell r="BX281">
            <v>23.7</v>
          </cell>
          <cell r="BY281">
            <v>25.7</v>
          </cell>
          <cell r="BZ281">
            <v>22.1</v>
          </cell>
          <cell r="CA281">
            <v>24.7</v>
          </cell>
          <cell r="CB281">
            <v>26</v>
          </cell>
          <cell r="CC281">
            <v>25</v>
          </cell>
          <cell r="CD281">
            <v>26.7</v>
          </cell>
          <cell r="CE281">
            <v>24</v>
          </cell>
          <cell r="CF281">
            <v>24</v>
          </cell>
        </row>
        <row r="282">
          <cell r="C282" t="str">
            <v>Lajeado</v>
          </cell>
          <cell r="D282">
            <v>7.7</v>
          </cell>
          <cell r="E282">
            <v>24</v>
          </cell>
          <cell r="F282">
            <v>0.7</v>
          </cell>
          <cell r="G282">
            <v>0</v>
          </cell>
          <cell r="H282">
            <v>1</v>
          </cell>
          <cell r="I282">
            <v>1</v>
          </cell>
          <cell r="J282">
            <v>1</v>
          </cell>
          <cell r="K282">
            <v>1</v>
          </cell>
          <cell r="L282">
            <v>1</v>
          </cell>
          <cell r="M282">
            <v>0.7</v>
          </cell>
          <cell r="N282">
            <v>0.3</v>
          </cell>
          <cell r="O282">
            <v>1</v>
          </cell>
          <cell r="P282">
            <v>1</v>
          </cell>
          <cell r="Q282">
            <v>1</v>
          </cell>
          <cell r="R282">
            <v>1</v>
          </cell>
          <cell r="S282">
            <v>1</v>
          </cell>
          <cell r="T282">
            <v>0</v>
          </cell>
          <cell r="U282">
            <v>0.3</v>
          </cell>
          <cell r="V282">
            <v>1</v>
          </cell>
          <cell r="W282">
            <v>1</v>
          </cell>
          <cell r="X282">
            <v>1</v>
          </cell>
          <cell r="Y282">
            <v>1</v>
          </cell>
          <cell r="Z282">
            <v>1</v>
          </cell>
          <cell r="AA282">
            <v>0.7</v>
          </cell>
          <cell r="AB282">
            <v>0.3</v>
          </cell>
          <cell r="AC282">
            <v>1</v>
          </cell>
          <cell r="AD282">
            <v>1</v>
          </cell>
          <cell r="AE282">
            <v>1</v>
          </cell>
          <cell r="AF282">
            <v>1</v>
          </cell>
          <cell r="AG282">
            <v>1</v>
          </cell>
          <cell r="AH282">
            <v>0.7</v>
          </cell>
          <cell r="AI282">
            <v>0.3</v>
          </cell>
          <cell r="AJ282">
            <v>0</v>
          </cell>
          <cell r="BI282">
            <v>26</v>
          </cell>
          <cell r="BJ282">
            <v>21.5</v>
          </cell>
          <cell r="BK282">
            <v>24.7</v>
          </cell>
          <cell r="BL282">
            <v>25.7</v>
          </cell>
          <cell r="BM282">
            <v>24.7</v>
          </cell>
          <cell r="BN282">
            <v>25</v>
          </cell>
          <cell r="BO282">
            <v>27</v>
          </cell>
          <cell r="BP282">
            <v>26.7</v>
          </cell>
          <cell r="BQ282">
            <v>23.6</v>
          </cell>
          <cell r="BR282">
            <v>25.3</v>
          </cell>
          <cell r="BS282">
            <v>23.7</v>
          </cell>
          <cell r="BT282">
            <v>22.7</v>
          </cell>
          <cell r="BU282">
            <v>26</v>
          </cell>
          <cell r="BV282">
            <v>24</v>
          </cell>
          <cell r="BW282">
            <v>23</v>
          </cell>
          <cell r="BX282">
            <v>23.7</v>
          </cell>
          <cell r="BY282">
            <v>25.7</v>
          </cell>
          <cell r="BZ282">
            <v>22.1</v>
          </cell>
          <cell r="CA282">
            <v>25.7</v>
          </cell>
          <cell r="CB282">
            <v>26</v>
          </cell>
          <cell r="CC282">
            <v>25</v>
          </cell>
          <cell r="CD282">
            <v>25.7</v>
          </cell>
          <cell r="CE282">
            <v>24</v>
          </cell>
          <cell r="CF282">
            <v>24</v>
          </cell>
        </row>
        <row r="283">
          <cell r="C283" t="str">
            <v>Cluster Vale do Itajaí</v>
          </cell>
          <cell r="D283">
            <v>7.6999999999999993</v>
          </cell>
          <cell r="E283">
            <v>24</v>
          </cell>
          <cell r="F283">
            <v>0.69999999999999984</v>
          </cell>
          <cell r="G283">
            <v>0</v>
          </cell>
          <cell r="H283">
            <v>1</v>
          </cell>
          <cell r="I283">
            <v>1</v>
          </cell>
          <cell r="J283">
            <v>1</v>
          </cell>
          <cell r="K283">
            <v>1</v>
          </cell>
          <cell r="L283">
            <v>1</v>
          </cell>
          <cell r="M283">
            <v>0.69999999999999984</v>
          </cell>
          <cell r="N283">
            <v>0.3</v>
          </cell>
          <cell r="O283">
            <v>1</v>
          </cell>
          <cell r="P283">
            <v>1</v>
          </cell>
          <cell r="Q283">
            <v>1</v>
          </cell>
          <cell r="R283">
            <v>1</v>
          </cell>
          <cell r="S283">
            <v>1</v>
          </cell>
          <cell r="T283">
            <v>0</v>
          </cell>
          <cell r="U283">
            <v>0.3</v>
          </cell>
          <cell r="V283">
            <v>1</v>
          </cell>
          <cell r="W283">
            <v>1</v>
          </cell>
          <cell r="X283">
            <v>1</v>
          </cell>
          <cell r="Y283">
            <v>1</v>
          </cell>
          <cell r="Z283">
            <v>1</v>
          </cell>
          <cell r="AA283">
            <v>0.69999999999999984</v>
          </cell>
          <cell r="AB283">
            <v>0.3</v>
          </cell>
          <cell r="AC283">
            <v>1</v>
          </cell>
          <cell r="AD283">
            <v>1</v>
          </cell>
          <cell r="AE283">
            <v>1</v>
          </cell>
          <cell r="AF283">
            <v>1</v>
          </cell>
          <cell r="AG283">
            <v>1</v>
          </cell>
          <cell r="AH283">
            <v>0.69999999999999984</v>
          </cell>
          <cell r="AI283">
            <v>0.3</v>
          </cell>
          <cell r="AJ283">
            <v>0</v>
          </cell>
          <cell r="BI283">
            <v>26</v>
          </cell>
          <cell r="BJ283">
            <v>21.5</v>
          </cell>
          <cell r="BK283">
            <v>24.7</v>
          </cell>
          <cell r="BL283">
            <v>25.7</v>
          </cell>
          <cell r="BM283">
            <v>24.7</v>
          </cell>
          <cell r="BN283">
            <v>24.824999999999999</v>
          </cell>
          <cell r="BO283">
            <v>26.824999999999999</v>
          </cell>
          <cell r="BP283">
            <v>26.325000000000003</v>
          </cell>
          <cell r="BQ283">
            <v>24.35</v>
          </cell>
          <cell r="BR283">
            <v>26.3</v>
          </cell>
          <cell r="BS283">
            <v>24</v>
          </cell>
          <cell r="BT283">
            <v>22.7</v>
          </cell>
          <cell r="BU283">
            <v>26</v>
          </cell>
          <cell r="BV283">
            <v>24</v>
          </cell>
          <cell r="BW283">
            <v>23</v>
          </cell>
          <cell r="BX283">
            <v>23.7</v>
          </cell>
          <cell r="BY283">
            <v>25.7</v>
          </cell>
          <cell r="BZ283">
            <v>22</v>
          </cell>
          <cell r="CA283">
            <v>25.599999999999998</v>
          </cell>
          <cell r="CB283">
            <v>26</v>
          </cell>
          <cell r="CC283">
            <v>25.366666666666664</v>
          </cell>
          <cell r="CD283">
            <v>26.7</v>
          </cell>
          <cell r="CE283">
            <v>24</v>
          </cell>
          <cell r="CF283">
            <v>24</v>
          </cell>
        </row>
        <row r="284">
          <cell r="C284" t="str">
            <v>Blumenau</v>
          </cell>
          <cell r="D284">
            <v>7.7</v>
          </cell>
          <cell r="E284">
            <v>24</v>
          </cell>
          <cell r="F284">
            <v>0.7</v>
          </cell>
          <cell r="G284">
            <v>0</v>
          </cell>
          <cell r="H284">
            <v>1</v>
          </cell>
          <cell r="I284">
            <v>1</v>
          </cell>
          <cell r="J284">
            <v>1</v>
          </cell>
          <cell r="K284">
            <v>1</v>
          </cell>
          <cell r="L284">
            <v>1</v>
          </cell>
          <cell r="M284">
            <v>0.7</v>
          </cell>
          <cell r="N284">
            <v>0.3</v>
          </cell>
          <cell r="O284">
            <v>1</v>
          </cell>
          <cell r="P284">
            <v>1</v>
          </cell>
          <cell r="Q284">
            <v>1</v>
          </cell>
          <cell r="R284">
            <v>1</v>
          </cell>
          <cell r="S284">
            <v>1</v>
          </cell>
          <cell r="T284">
            <v>0</v>
          </cell>
          <cell r="U284">
            <v>0.3</v>
          </cell>
          <cell r="V284">
            <v>1</v>
          </cell>
          <cell r="W284">
            <v>1</v>
          </cell>
          <cell r="X284">
            <v>1</v>
          </cell>
          <cell r="Y284">
            <v>1</v>
          </cell>
          <cell r="Z284">
            <v>1</v>
          </cell>
          <cell r="AA284">
            <v>0.7</v>
          </cell>
          <cell r="AB284">
            <v>0.3</v>
          </cell>
          <cell r="AC284">
            <v>1</v>
          </cell>
          <cell r="AD284">
            <v>1</v>
          </cell>
          <cell r="AE284">
            <v>1</v>
          </cell>
          <cell r="AF284">
            <v>1</v>
          </cell>
          <cell r="AG284">
            <v>1</v>
          </cell>
          <cell r="AH284">
            <v>0.7</v>
          </cell>
          <cell r="AI284">
            <v>0.3</v>
          </cell>
          <cell r="AJ284">
            <v>0</v>
          </cell>
          <cell r="BI284">
            <v>26</v>
          </cell>
          <cell r="BJ284">
            <v>21.5</v>
          </cell>
          <cell r="BK284">
            <v>24.7</v>
          </cell>
          <cell r="BL284">
            <v>25.7</v>
          </cell>
          <cell r="BM284">
            <v>24.7</v>
          </cell>
          <cell r="BN284">
            <v>25</v>
          </cell>
          <cell r="BO284">
            <v>27</v>
          </cell>
          <cell r="BP284">
            <v>26.4</v>
          </cell>
          <cell r="BQ284">
            <v>23.6</v>
          </cell>
          <cell r="BR284">
            <v>26.3</v>
          </cell>
          <cell r="BS284">
            <v>24</v>
          </cell>
          <cell r="BT284">
            <v>22.7</v>
          </cell>
          <cell r="BU284">
            <v>26</v>
          </cell>
          <cell r="BV284">
            <v>24</v>
          </cell>
          <cell r="BW284">
            <v>23</v>
          </cell>
          <cell r="BX284">
            <v>23.7</v>
          </cell>
          <cell r="BY284">
            <v>25.7</v>
          </cell>
          <cell r="BZ284">
            <v>22.1</v>
          </cell>
          <cell r="CA284">
            <v>25.7</v>
          </cell>
          <cell r="CB284">
            <v>26</v>
          </cell>
          <cell r="CC284">
            <v>24.7</v>
          </cell>
          <cell r="CD284">
            <v>26.7</v>
          </cell>
          <cell r="CE284">
            <v>24</v>
          </cell>
          <cell r="CF284">
            <v>24</v>
          </cell>
        </row>
        <row r="285">
          <cell r="C285" t="str">
            <v>Itajaí</v>
          </cell>
          <cell r="D285">
            <v>7.7</v>
          </cell>
          <cell r="E285">
            <v>24</v>
          </cell>
          <cell r="F285">
            <v>0.7</v>
          </cell>
          <cell r="G285">
            <v>0</v>
          </cell>
          <cell r="H285">
            <v>1</v>
          </cell>
          <cell r="I285">
            <v>1</v>
          </cell>
          <cell r="J285">
            <v>1</v>
          </cell>
          <cell r="K285">
            <v>1</v>
          </cell>
          <cell r="L285">
            <v>1</v>
          </cell>
          <cell r="M285">
            <v>0.7</v>
          </cell>
          <cell r="N285">
            <v>0.3</v>
          </cell>
          <cell r="O285">
            <v>1</v>
          </cell>
          <cell r="P285">
            <v>1</v>
          </cell>
          <cell r="Q285">
            <v>1</v>
          </cell>
          <cell r="R285">
            <v>1</v>
          </cell>
          <cell r="S285">
            <v>1</v>
          </cell>
          <cell r="T285">
            <v>0</v>
          </cell>
          <cell r="U285">
            <v>0.3</v>
          </cell>
          <cell r="V285">
            <v>1</v>
          </cell>
          <cell r="W285">
            <v>1</v>
          </cell>
          <cell r="X285">
            <v>1</v>
          </cell>
          <cell r="Y285">
            <v>1</v>
          </cell>
          <cell r="Z285">
            <v>1</v>
          </cell>
          <cell r="AA285">
            <v>0.7</v>
          </cell>
          <cell r="AB285">
            <v>0.3</v>
          </cell>
          <cell r="AC285">
            <v>1</v>
          </cell>
          <cell r="AD285">
            <v>1</v>
          </cell>
          <cell r="AE285">
            <v>1</v>
          </cell>
          <cell r="AF285">
            <v>1</v>
          </cell>
          <cell r="AG285">
            <v>1</v>
          </cell>
          <cell r="AH285">
            <v>0.7</v>
          </cell>
          <cell r="AI285">
            <v>0.3</v>
          </cell>
          <cell r="AJ285">
            <v>0</v>
          </cell>
          <cell r="BI285">
            <v>26</v>
          </cell>
          <cell r="BJ285">
            <v>21.5</v>
          </cell>
          <cell r="BK285">
            <v>24.7</v>
          </cell>
          <cell r="BL285">
            <v>25.7</v>
          </cell>
          <cell r="BM285">
            <v>24.7</v>
          </cell>
          <cell r="BN285">
            <v>24.3</v>
          </cell>
          <cell r="BO285">
            <v>27</v>
          </cell>
          <cell r="BP285">
            <v>26.4</v>
          </cell>
          <cell r="BQ285">
            <v>24.6</v>
          </cell>
          <cell r="BR285">
            <v>26.3</v>
          </cell>
          <cell r="BS285">
            <v>24</v>
          </cell>
          <cell r="BT285">
            <v>22.7</v>
          </cell>
          <cell r="BU285">
            <v>26</v>
          </cell>
          <cell r="BV285">
            <v>24</v>
          </cell>
          <cell r="BW285">
            <v>23</v>
          </cell>
          <cell r="BX285">
            <v>23.7</v>
          </cell>
          <cell r="BY285">
            <v>25.7</v>
          </cell>
          <cell r="BZ285">
            <v>21.8</v>
          </cell>
          <cell r="CA285">
            <v>25.7</v>
          </cell>
          <cell r="CB285">
            <v>26</v>
          </cell>
          <cell r="CC285">
            <v>25.7</v>
          </cell>
          <cell r="CD285">
            <v>26.7</v>
          </cell>
          <cell r="CE285">
            <v>24</v>
          </cell>
          <cell r="CF285">
            <v>24</v>
          </cell>
        </row>
        <row r="286">
          <cell r="C286" t="str">
            <v>Balneário Camboriú</v>
          </cell>
          <cell r="D286">
            <v>7.7</v>
          </cell>
          <cell r="E286">
            <v>24</v>
          </cell>
          <cell r="F286">
            <v>0.7</v>
          </cell>
          <cell r="G286">
            <v>0</v>
          </cell>
          <cell r="H286">
            <v>1</v>
          </cell>
          <cell r="I286">
            <v>1</v>
          </cell>
          <cell r="J286">
            <v>1</v>
          </cell>
          <cell r="K286">
            <v>1</v>
          </cell>
          <cell r="L286">
            <v>1</v>
          </cell>
          <cell r="M286">
            <v>0.7</v>
          </cell>
          <cell r="N286">
            <v>0.3</v>
          </cell>
          <cell r="O286">
            <v>1</v>
          </cell>
          <cell r="P286">
            <v>1</v>
          </cell>
          <cell r="Q286">
            <v>1</v>
          </cell>
          <cell r="R286">
            <v>1</v>
          </cell>
          <cell r="S286">
            <v>1</v>
          </cell>
          <cell r="T286">
            <v>0</v>
          </cell>
          <cell r="U286">
            <v>0.3</v>
          </cell>
          <cell r="V286">
            <v>1</v>
          </cell>
          <cell r="W286">
            <v>1</v>
          </cell>
          <cell r="X286">
            <v>1</v>
          </cell>
          <cell r="Y286">
            <v>1</v>
          </cell>
          <cell r="Z286">
            <v>1</v>
          </cell>
          <cell r="AA286">
            <v>0.7</v>
          </cell>
          <cell r="AB286">
            <v>0.3</v>
          </cell>
          <cell r="AC286">
            <v>1</v>
          </cell>
          <cell r="AD286">
            <v>1</v>
          </cell>
          <cell r="AE286">
            <v>1</v>
          </cell>
          <cell r="AF286">
            <v>1</v>
          </cell>
          <cell r="AG286">
            <v>1</v>
          </cell>
          <cell r="AH286">
            <v>0.7</v>
          </cell>
          <cell r="AI286">
            <v>0.3</v>
          </cell>
          <cell r="AJ286">
            <v>0</v>
          </cell>
          <cell r="BI286">
            <v>26</v>
          </cell>
          <cell r="BJ286">
            <v>21.5</v>
          </cell>
          <cell r="BK286">
            <v>24.7</v>
          </cell>
          <cell r="BL286">
            <v>25.7</v>
          </cell>
          <cell r="BM286">
            <v>24.7</v>
          </cell>
          <cell r="BN286">
            <v>25</v>
          </cell>
          <cell r="BO286">
            <v>26.3</v>
          </cell>
          <cell r="BP286">
            <v>26.4</v>
          </cell>
          <cell r="BQ286">
            <v>24.6</v>
          </cell>
          <cell r="BR286">
            <v>26.3</v>
          </cell>
          <cell r="BS286">
            <v>24</v>
          </cell>
          <cell r="BT286">
            <v>22.7</v>
          </cell>
          <cell r="BU286">
            <v>26</v>
          </cell>
          <cell r="BV286">
            <v>24</v>
          </cell>
          <cell r="BW286">
            <v>23</v>
          </cell>
          <cell r="BX286">
            <v>23.7</v>
          </cell>
          <cell r="BY286">
            <v>25.7</v>
          </cell>
          <cell r="BZ286">
            <v>22.1</v>
          </cell>
          <cell r="CA286">
            <v>25.4</v>
          </cell>
          <cell r="CB286">
            <v>26</v>
          </cell>
          <cell r="CC286">
            <v>25.7</v>
          </cell>
          <cell r="CD286">
            <v>26.7</v>
          </cell>
          <cell r="CE286">
            <v>24</v>
          </cell>
          <cell r="CF286">
            <v>24</v>
          </cell>
        </row>
        <row r="287">
          <cell r="C287" t="str">
            <v>Brusque</v>
          </cell>
          <cell r="D287">
            <v>7.7</v>
          </cell>
          <cell r="E287">
            <v>24</v>
          </cell>
          <cell r="F287">
            <v>0.7</v>
          </cell>
          <cell r="G287">
            <v>0</v>
          </cell>
          <cell r="H287">
            <v>1</v>
          </cell>
          <cell r="I287">
            <v>1</v>
          </cell>
          <cell r="J287">
            <v>1</v>
          </cell>
          <cell r="K287">
            <v>1</v>
          </cell>
          <cell r="L287">
            <v>1</v>
          </cell>
          <cell r="M287">
            <v>0.7</v>
          </cell>
          <cell r="N287">
            <v>0.3</v>
          </cell>
          <cell r="O287">
            <v>1</v>
          </cell>
          <cell r="P287">
            <v>1</v>
          </cell>
          <cell r="Q287">
            <v>1</v>
          </cell>
          <cell r="R287">
            <v>1</v>
          </cell>
          <cell r="S287">
            <v>1</v>
          </cell>
          <cell r="T287">
            <v>0</v>
          </cell>
          <cell r="U287">
            <v>0.3</v>
          </cell>
          <cell r="V287">
            <v>1</v>
          </cell>
          <cell r="W287">
            <v>1</v>
          </cell>
          <cell r="X287">
            <v>1</v>
          </cell>
          <cell r="Y287">
            <v>1</v>
          </cell>
          <cell r="Z287">
            <v>1</v>
          </cell>
          <cell r="AA287">
            <v>0.7</v>
          </cell>
          <cell r="AB287">
            <v>0.3</v>
          </cell>
          <cell r="AC287">
            <v>1</v>
          </cell>
          <cell r="AD287">
            <v>1</v>
          </cell>
          <cell r="AE287">
            <v>1</v>
          </cell>
          <cell r="AF287">
            <v>1</v>
          </cell>
          <cell r="AG287">
            <v>1</v>
          </cell>
          <cell r="AH287">
            <v>0.7</v>
          </cell>
          <cell r="AI287">
            <v>0.3</v>
          </cell>
          <cell r="AJ287">
            <v>0</v>
          </cell>
          <cell r="BI287">
            <v>26</v>
          </cell>
          <cell r="BJ287">
            <v>21.5</v>
          </cell>
          <cell r="BK287">
            <v>24.7</v>
          </cell>
          <cell r="BL287">
            <v>25.7</v>
          </cell>
          <cell r="BM287">
            <v>24.7</v>
          </cell>
          <cell r="BN287">
            <v>25</v>
          </cell>
          <cell r="BO287">
            <v>27</v>
          </cell>
          <cell r="BP287">
            <v>26.1</v>
          </cell>
          <cell r="BQ287">
            <v>24.6</v>
          </cell>
          <cell r="BR287">
            <v>26.3</v>
          </cell>
          <cell r="BS287">
            <v>24</v>
          </cell>
          <cell r="BT287">
            <v>22.7</v>
          </cell>
          <cell r="BU287">
            <v>0</v>
          </cell>
          <cell r="BV287">
            <v>0</v>
          </cell>
          <cell r="BW287">
            <v>0</v>
          </cell>
          <cell r="BX287">
            <v>0</v>
          </cell>
          <cell r="BY287">
            <v>0</v>
          </cell>
          <cell r="BZ287">
            <v>0</v>
          </cell>
          <cell r="CA287">
            <v>0</v>
          </cell>
          <cell r="CB287">
            <v>0</v>
          </cell>
          <cell r="CC287">
            <v>0</v>
          </cell>
          <cell r="CD287">
            <v>0</v>
          </cell>
          <cell r="CE287">
            <v>0</v>
          </cell>
          <cell r="CF287">
            <v>0</v>
          </cell>
        </row>
        <row r="288">
          <cell r="C288" t="str">
            <v>Gaspar</v>
          </cell>
          <cell r="D288">
            <v>7.7</v>
          </cell>
          <cell r="E288">
            <v>24</v>
          </cell>
          <cell r="F288">
            <v>0.7</v>
          </cell>
          <cell r="G288">
            <v>0</v>
          </cell>
          <cell r="H288">
            <v>1</v>
          </cell>
          <cell r="I288">
            <v>1</v>
          </cell>
          <cell r="J288">
            <v>1</v>
          </cell>
          <cell r="K288">
            <v>1</v>
          </cell>
          <cell r="L288">
            <v>1</v>
          </cell>
          <cell r="M288">
            <v>0.7</v>
          </cell>
          <cell r="N288">
            <v>0.3</v>
          </cell>
          <cell r="O288">
            <v>1</v>
          </cell>
          <cell r="P288">
            <v>1</v>
          </cell>
          <cell r="Q288">
            <v>1</v>
          </cell>
          <cell r="R288">
            <v>1</v>
          </cell>
          <cell r="S288">
            <v>1</v>
          </cell>
          <cell r="T288">
            <v>0</v>
          </cell>
          <cell r="U288">
            <v>0.3</v>
          </cell>
          <cell r="V288">
            <v>1</v>
          </cell>
          <cell r="W288">
            <v>1</v>
          </cell>
          <cell r="X288">
            <v>1</v>
          </cell>
          <cell r="Y288">
            <v>1</v>
          </cell>
          <cell r="Z288">
            <v>1</v>
          </cell>
          <cell r="AA288">
            <v>0.7</v>
          </cell>
          <cell r="AB288">
            <v>0.3</v>
          </cell>
          <cell r="AC288">
            <v>1</v>
          </cell>
          <cell r="AD288">
            <v>1</v>
          </cell>
          <cell r="AE288">
            <v>1</v>
          </cell>
          <cell r="AF288">
            <v>1</v>
          </cell>
          <cell r="AG288">
            <v>1</v>
          </cell>
          <cell r="AH288">
            <v>0.7</v>
          </cell>
          <cell r="AI288">
            <v>0.3</v>
          </cell>
          <cell r="AJ288">
            <v>0</v>
          </cell>
          <cell r="BI288">
            <v>26</v>
          </cell>
          <cell r="BJ288">
            <v>21.5</v>
          </cell>
          <cell r="BK288">
            <v>23.7</v>
          </cell>
          <cell r="BL288">
            <v>25.7</v>
          </cell>
          <cell r="BM288">
            <v>24.7</v>
          </cell>
          <cell r="BN288">
            <v>25</v>
          </cell>
          <cell r="BO288">
            <v>27</v>
          </cell>
          <cell r="BP288">
            <v>26.4</v>
          </cell>
          <cell r="BQ288">
            <v>24.6</v>
          </cell>
          <cell r="BR288">
            <v>26.3</v>
          </cell>
          <cell r="BS288">
            <v>24</v>
          </cell>
          <cell r="BT288">
            <v>22.7</v>
          </cell>
          <cell r="BU288">
            <v>0</v>
          </cell>
          <cell r="BV288">
            <v>0</v>
          </cell>
          <cell r="BW288">
            <v>0</v>
          </cell>
          <cell r="BX288">
            <v>0</v>
          </cell>
          <cell r="BY288">
            <v>0</v>
          </cell>
          <cell r="BZ288">
            <v>0</v>
          </cell>
          <cell r="CA288">
            <v>0</v>
          </cell>
          <cell r="CB288">
            <v>0</v>
          </cell>
          <cell r="CC288">
            <v>0</v>
          </cell>
          <cell r="CD288">
            <v>0</v>
          </cell>
          <cell r="CE288">
            <v>0</v>
          </cell>
          <cell r="CF288">
            <v>0</v>
          </cell>
        </row>
        <row r="289">
          <cell r="C289" t="str">
            <v>Cluster Passo Fundo</v>
          </cell>
          <cell r="D289">
            <v>7.6999999999999993</v>
          </cell>
          <cell r="E289">
            <v>24</v>
          </cell>
          <cell r="F289">
            <v>0.69999999999999984</v>
          </cell>
          <cell r="G289">
            <v>0</v>
          </cell>
          <cell r="H289">
            <v>1</v>
          </cell>
          <cell r="I289">
            <v>1</v>
          </cell>
          <cell r="J289">
            <v>1</v>
          </cell>
          <cell r="K289">
            <v>1</v>
          </cell>
          <cell r="L289">
            <v>1</v>
          </cell>
          <cell r="M289">
            <v>0.69999999999999984</v>
          </cell>
          <cell r="N289">
            <v>0.3</v>
          </cell>
          <cell r="O289">
            <v>1</v>
          </cell>
          <cell r="P289">
            <v>1</v>
          </cell>
          <cell r="Q289">
            <v>1</v>
          </cell>
          <cell r="R289">
            <v>1</v>
          </cell>
          <cell r="S289">
            <v>1</v>
          </cell>
          <cell r="T289">
            <v>0</v>
          </cell>
          <cell r="U289">
            <v>0.3</v>
          </cell>
          <cell r="V289">
            <v>1</v>
          </cell>
          <cell r="W289">
            <v>1</v>
          </cell>
          <cell r="X289">
            <v>1</v>
          </cell>
          <cell r="Y289">
            <v>1</v>
          </cell>
          <cell r="Z289">
            <v>1</v>
          </cell>
          <cell r="AA289">
            <v>0.69999999999999984</v>
          </cell>
          <cell r="AB289">
            <v>0.3</v>
          </cell>
          <cell r="AC289">
            <v>1</v>
          </cell>
          <cell r="AD289">
            <v>1</v>
          </cell>
          <cell r="AE289">
            <v>1</v>
          </cell>
          <cell r="AF289">
            <v>1</v>
          </cell>
          <cell r="AG289">
            <v>1</v>
          </cell>
          <cell r="AH289">
            <v>0.69999999999999984</v>
          </cell>
          <cell r="AI289">
            <v>0.3</v>
          </cell>
          <cell r="AJ289">
            <v>0</v>
          </cell>
          <cell r="BI289">
            <v>26</v>
          </cell>
          <cell r="BJ289">
            <v>21.266666666666666</v>
          </cell>
          <cell r="BK289">
            <v>24.7</v>
          </cell>
          <cell r="BL289">
            <v>25.7</v>
          </cell>
          <cell r="BM289">
            <v>24.7</v>
          </cell>
          <cell r="BN289">
            <v>25</v>
          </cell>
          <cell r="BO289">
            <v>27</v>
          </cell>
          <cell r="BP289">
            <v>26.266666666666666</v>
          </cell>
          <cell r="BQ289">
            <v>23.600000000000005</v>
          </cell>
          <cell r="BR289">
            <v>26.3</v>
          </cell>
          <cell r="BS289">
            <v>24</v>
          </cell>
          <cell r="BT289">
            <v>22.599999999999998</v>
          </cell>
          <cell r="BU289">
            <v>26</v>
          </cell>
          <cell r="BV289">
            <v>23.900000000000002</v>
          </cell>
          <cell r="BW289">
            <v>23</v>
          </cell>
          <cell r="BX289">
            <v>23.366666666666664</v>
          </cell>
          <cell r="BY289">
            <v>25.7</v>
          </cell>
          <cell r="BZ289">
            <v>22.100000000000005</v>
          </cell>
          <cell r="CA289">
            <v>25.7</v>
          </cell>
          <cell r="CB289">
            <v>25.333333333333332</v>
          </cell>
          <cell r="CC289">
            <v>25.233333333333334</v>
          </cell>
          <cell r="CD289">
            <v>26.7</v>
          </cell>
          <cell r="CE289">
            <v>24</v>
          </cell>
          <cell r="CF289">
            <v>23.666666666666668</v>
          </cell>
        </row>
        <row r="290">
          <cell r="C290" t="str">
            <v>Passo Fundo</v>
          </cell>
          <cell r="D290">
            <v>7.7</v>
          </cell>
          <cell r="E290">
            <v>24</v>
          </cell>
          <cell r="F290">
            <v>0.7</v>
          </cell>
          <cell r="G290">
            <v>0</v>
          </cell>
          <cell r="H290">
            <v>1</v>
          </cell>
          <cell r="I290">
            <v>1</v>
          </cell>
          <cell r="J290">
            <v>1</v>
          </cell>
          <cell r="K290">
            <v>1</v>
          </cell>
          <cell r="L290">
            <v>1</v>
          </cell>
          <cell r="M290">
            <v>0.7</v>
          </cell>
          <cell r="N290">
            <v>0.3</v>
          </cell>
          <cell r="O290">
            <v>1</v>
          </cell>
          <cell r="P290">
            <v>1</v>
          </cell>
          <cell r="Q290">
            <v>1</v>
          </cell>
          <cell r="R290">
            <v>1</v>
          </cell>
          <cell r="S290">
            <v>1</v>
          </cell>
          <cell r="T290">
            <v>0</v>
          </cell>
          <cell r="U290">
            <v>0.3</v>
          </cell>
          <cell r="V290">
            <v>1</v>
          </cell>
          <cell r="W290">
            <v>1</v>
          </cell>
          <cell r="X290">
            <v>1</v>
          </cell>
          <cell r="Y290">
            <v>1</v>
          </cell>
          <cell r="Z290">
            <v>1</v>
          </cell>
          <cell r="AA290">
            <v>0.7</v>
          </cell>
          <cell r="AB290">
            <v>0.3</v>
          </cell>
          <cell r="AC290">
            <v>1</v>
          </cell>
          <cell r="AD290">
            <v>1</v>
          </cell>
          <cell r="AE290">
            <v>1</v>
          </cell>
          <cell r="AF290">
            <v>1</v>
          </cell>
          <cell r="AG290">
            <v>1</v>
          </cell>
          <cell r="AH290">
            <v>0.7</v>
          </cell>
          <cell r="AI290">
            <v>0.3</v>
          </cell>
          <cell r="AJ290">
            <v>0</v>
          </cell>
          <cell r="BI290">
            <v>26</v>
          </cell>
          <cell r="BJ290">
            <v>20.8</v>
          </cell>
          <cell r="BK290">
            <v>24.7</v>
          </cell>
          <cell r="BL290">
            <v>25.7</v>
          </cell>
          <cell r="BM290">
            <v>24.7</v>
          </cell>
          <cell r="BN290">
            <v>25</v>
          </cell>
          <cell r="BO290">
            <v>27</v>
          </cell>
          <cell r="BP290">
            <v>25.7</v>
          </cell>
          <cell r="BQ290">
            <v>23.6</v>
          </cell>
          <cell r="BR290">
            <v>26.3</v>
          </cell>
          <cell r="BS290">
            <v>24</v>
          </cell>
          <cell r="BT290">
            <v>22.4</v>
          </cell>
          <cell r="BU290">
            <v>26</v>
          </cell>
          <cell r="BV290">
            <v>23.7</v>
          </cell>
          <cell r="BW290">
            <v>23</v>
          </cell>
          <cell r="BX290">
            <v>23.7</v>
          </cell>
          <cell r="BY290">
            <v>25.7</v>
          </cell>
          <cell r="BZ290">
            <v>22.1</v>
          </cell>
          <cell r="CA290">
            <v>25.7</v>
          </cell>
          <cell r="CB290">
            <v>25</v>
          </cell>
          <cell r="CC290">
            <v>25</v>
          </cell>
          <cell r="CD290">
            <v>26.7</v>
          </cell>
          <cell r="CE290">
            <v>24</v>
          </cell>
          <cell r="CF290">
            <v>23</v>
          </cell>
        </row>
        <row r="291">
          <cell r="C291" t="str">
            <v>Chapecó</v>
          </cell>
          <cell r="D291">
            <v>7.7</v>
          </cell>
          <cell r="E291">
            <v>24</v>
          </cell>
          <cell r="F291">
            <v>0.7</v>
          </cell>
          <cell r="G291">
            <v>0</v>
          </cell>
          <cell r="H291">
            <v>1</v>
          </cell>
          <cell r="I291">
            <v>1</v>
          </cell>
          <cell r="J291">
            <v>1</v>
          </cell>
          <cell r="K291">
            <v>1</v>
          </cell>
          <cell r="L291">
            <v>1</v>
          </cell>
          <cell r="M291">
            <v>0.7</v>
          </cell>
          <cell r="N291">
            <v>0.3</v>
          </cell>
          <cell r="O291">
            <v>1</v>
          </cell>
          <cell r="P291">
            <v>1</v>
          </cell>
          <cell r="Q291">
            <v>1</v>
          </cell>
          <cell r="R291">
            <v>1</v>
          </cell>
          <cell r="S291">
            <v>1</v>
          </cell>
          <cell r="T291">
            <v>0</v>
          </cell>
          <cell r="U291">
            <v>0.3</v>
          </cell>
          <cell r="V291">
            <v>1</v>
          </cell>
          <cell r="W291">
            <v>1</v>
          </cell>
          <cell r="X291">
            <v>1</v>
          </cell>
          <cell r="Y291">
            <v>1</v>
          </cell>
          <cell r="Z291">
            <v>1</v>
          </cell>
          <cell r="AA291">
            <v>0.7</v>
          </cell>
          <cell r="AB291">
            <v>0.3</v>
          </cell>
          <cell r="AC291">
            <v>1</v>
          </cell>
          <cell r="AD291">
            <v>1</v>
          </cell>
          <cell r="AE291">
            <v>1</v>
          </cell>
          <cell r="AF291">
            <v>1</v>
          </cell>
          <cell r="AG291">
            <v>1</v>
          </cell>
          <cell r="AH291">
            <v>0.7</v>
          </cell>
          <cell r="AI291">
            <v>0.3</v>
          </cell>
          <cell r="AJ291">
            <v>0</v>
          </cell>
          <cell r="BI291">
            <v>26</v>
          </cell>
          <cell r="BJ291">
            <v>21.5</v>
          </cell>
          <cell r="BK291">
            <v>24.7</v>
          </cell>
          <cell r="BL291">
            <v>25.7</v>
          </cell>
          <cell r="BM291">
            <v>24.7</v>
          </cell>
          <cell r="BN291">
            <v>25</v>
          </cell>
          <cell r="BO291">
            <v>27</v>
          </cell>
          <cell r="BP291">
            <v>26.4</v>
          </cell>
          <cell r="BQ291">
            <v>23.6</v>
          </cell>
          <cell r="BR291">
            <v>26.3</v>
          </cell>
          <cell r="BS291">
            <v>24</v>
          </cell>
          <cell r="BT291">
            <v>22.7</v>
          </cell>
          <cell r="BU291">
            <v>26</v>
          </cell>
          <cell r="BV291">
            <v>24</v>
          </cell>
          <cell r="BW291">
            <v>23</v>
          </cell>
          <cell r="BX291">
            <v>23.7</v>
          </cell>
          <cell r="BY291">
            <v>25.7</v>
          </cell>
          <cell r="BZ291">
            <v>22.1</v>
          </cell>
          <cell r="CA291">
            <v>25.7</v>
          </cell>
          <cell r="CB291">
            <v>25</v>
          </cell>
          <cell r="CC291">
            <v>25.7</v>
          </cell>
          <cell r="CD291">
            <v>26.7</v>
          </cell>
          <cell r="CE291">
            <v>24</v>
          </cell>
          <cell r="CF291">
            <v>24</v>
          </cell>
        </row>
        <row r="292">
          <cell r="C292" t="str">
            <v>Erechim</v>
          </cell>
          <cell r="D292">
            <v>7.7</v>
          </cell>
          <cell r="E292">
            <v>24</v>
          </cell>
          <cell r="F292">
            <v>0.7</v>
          </cell>
          <cell r="G292">
            <v>0</v>
          </cell>
          <cell r="H292">
            <v>1</v>
          </cell>
          <cell r="I292">
            <v>1</v>
          </cell>
          <cell r="J292">
            <v>1</v>
          </cell>
          <cell r="K292">
            <v>1</v>
          </cell>
          <cell r="L292">
            <v>1</v>
          </cell>
          <cell r="M292">
            <v>0.7</v>
          </cell>
          <cell r="N292">
            <v>0.3</v>
          </cell>
          <cell r="O292">
            <v>1</v>
          </cell>
          <cell r="P292">
            <v>1</v>
          </cell>
          <cell r="Q292">
            <v>1</v>
          </cell>
          <cell r="R292">
            <v>1</v>
          </cell>
          <cell r="S292">
            <v>1</v>
          </cell>
          <cell r="T292">
            <v>0</v>
          </cell>
          <cell r="U292">
            <v>0.3</v>
          </cell>
          <cell r="V292">
            <v>1</v>
          </cell>
          <cell r="W292">
            <v>1</v>
          </cell>
          <cell r="X292">
            <v>1</v>
          </cell>
          <cell r="Y292">
            <v>1</v>
          </cell>
          <cell r="Z292">
            <v>1</v>
          </cell>
          <cell r="AA292">
            <v>0.7</v>
          </cell>
          <cell r="AB292">
            <v>0.3</v>
          </cell>
          <cell r="AC292">
            <v>1</v>
          </cell>
          <cell r="AD292">
            <v>1</v>
          </cell>
          <cell r="AE292">
            <v>1</v>
          </cell>
          <cell r="AF292">
            <v>1</v>
          </cell>
          <cell r="AG292">
            <v>1</v>
          </cell>
          <cell r="AH292">
            <v>0.7</v>
          </cell>
          <cell r="AI292">
            <v>0.3</v>
          </cell>
          <cell r="AJ292">
            <v>0</v>
          </cell>
          <cell r="BI292">
            <v>26</v>
          </cell>
          <cell r="BJ292">
            <v>21.5</v>
          </cell>
          <cell r="BK292">
            <v>24.7</v>
          </cell>
          <cell r="BL292">
            <v>25.7</v>
          </cell>
          <cell r="BM292">
            <v>24.7</v>
          </cell>
          <cell r="BN292">
            <v>25</v>
          </cell>
          <cell r="BO292">
            <v>27</v>
          </cell>
          <cell r="BP292">
            <v>26.7</v>
          </cell>
          <cell r="BQ292">
            <v>23.6</v>
          </cell>
          <cell r="BR292">
            <v>26.3</v>
          </cell>
          <cell r="BS292">
            <v>24</v>
          </cell>
          <cell r="BT292">
            <v>22.7</v>
          </cell>
          <cell r="BU292">
            <v>26</v>
          </cell>
          <cell r="BV292">
            <v>24</v>
          </cell>
          <cell r="BW292">
            <v>23</v>
          </cell>
          <cell r="BX292">
            <v>22.7</v>
          </cell>
          <cell r="BY292">
            <v>25.7</v>
          </cell>
          <cell r="BZ292">
            <v>22.1</v>
          </cell>
          <cell r="CA292">
            <v>25.7</v>
          </cell>
          <cell r="CB292">
            <v>26</v>
          </cell>
          <cell r="CC292">
            <v>25</v>
          </cell>
          <cell r="CD292">
            <v>26.7</v>
          </cell>
          <cell r="CE292">
            <v>24</v>
          </cell>
          <cell r="CF292">
            <v>24</v>
          </cell>
        </row>
        <row r="293">
          <cell r="C293" t="str">
            <v>Cluster Ponta Grossa</v>
          </cell>
          <cell r="D293">
            <v>7.7</v>
          </cell>
          <cell r="E293">
            <v>24</v>
          </cell>
          <cell r="F293">
            <v>0.7</v>
          </cell>
          <cell r="G293">
            <v>0</v>
          </cell>
          <cell r="H293">
            <v>1</v>
          </cell>
          <cell r="I293">
            <v>1</v>
          </cell>
          <cell r="J293">
            <v>1</v>
          </cell>
          <cell r="K293">
            <v>1</v>
          </cell>
          <cell r="L293">
            <v>1</v>
          </cell>
          <cell r="M293">
            <v>0.7</v>
          </cell>
          <cell r="N293">
            <v>0.3</v>
          </cell>
          <cell r="O293">
            <v>1</v>
          </cell>
          <cell r="P293">
            <v>1</v>
          </cell>
          <cell r="Q293">
            <v>1</v>
          </cell>
          <cell r="R293">
            <v>1</v>
          </cell>
          <cell r="S293">
            <v>1</v>
          </cell>
          <cell r="T293">
            <v>0</v>
          </cell>
          <cell r="U293">
            <v>0.3</v>
          </cell>
          <cell r="V293">
            <v>1</v>
          </cell>
          <cell r="W293">
            <v>1</v>
          </cell>
          <cell r="X293">
            <v>1</v>
          </cell>
          <cell r="Y293">
            <v>1</v>
          </cell>
          <cell r="Z293">
            <v>1</v>
          </cell>
          <cell r="AA293">
            <v>0.7</v>
          </cell>
          <cell r="AB293">
            <v>0.3</v>
          </cell>
          <cell r="AC293">
            <v>1</v>
          </cell>
          <cell r="AD293">
            <v>1</v>
          </cell>
          <cell r="AE293">
            <v>1</v>
          </cell>
          <cell r="AF293">
            <v>1</v>
          </cell>
          <cell r="AG293">
            <v>1</v>
          </cell>
          <cell r="AH293">
            <v>0.7</v>
          </cell>
          <cell r="AI293">
            <v>0.3</v>
          </cell>
          <cell r="AJ293">
            <v>0</v>
          </cell>
          <cell r="BI293">
            <v>26</v>
          </cell>
          <cell r="BJ293">
            <v>21.15</v>
          </cell>
          <cell r="BK293">
            <v>24.7</v>
          </cell>
          <cell r="BL293">
            <v>25.7</v>
          </cell>
          <cell r="BM293">
            <v>24.7</v>
          </cell>
          <cell r="BN293">
            <v>25</v>
          </cell>
          <cell r="BO293">
            <v>27</v>
          </cell>
          <cell r="BP293">
            <v>26.7</v>
          </cell>
          <cell r="BQ293">
            <v>24.6</v>
          </cell>
          <cell r="BR293">
            <v>26.3</v>
          </cell>
          <cell r="BS293">
            <v>23.5</v>
          </cell>
          <cell r="BT293">
            <v>20.9</v>
          </cell>
          <cell r="BU293">
            <v>26</v>
          </cell>
          <cell r="BV293">
            <v>23.85</v>
          </cell>
          <cell r="BW293">
            <v>23</v>
          </cell>
          <cell r="BX293">
            <v>23.7</v>
          </cell>
          <cell r="BY293">
            <v>25.7</v>
          </cell>
          <cell r="BZ293">
            <v>22.1</v>
          </cell>
          <cell r="CA293">
            <v>25.7</v>
          </cell>
          <cell r="CB293">
            <v>26</v>
          </cell>
          <cell r="CC293">
            <v>25.2</v>
          </cell>
          <cell r="CD293">
            <v>26.7</v>
          </cell>
          <cell r="CE293">
            <v>24</v>
          </cell>
          <cell r="CF293">
            <v>23.5</v>
          </cell>
        </row>
        <row r="294">
          <cell r="C294" t="str">
            <v>Ponta Grossa</v>
          </cell>
          <cell r="D294">
            <v>7.7</v>
          </cell>
          <cell r="E294">
            <v>24</v>
          </cell>
          <cell r="F294">
            <v>0.7</v>
          </cell>
          <cell r="G294">
            <v>0</v>
          </cell>
          <cell r="H294">
            <v>1</v>
          </cell>
          <cell r="I294">
            <v>1</v>
          </cell>
          <cell r="J294">
            <v>1</v>
          </cell>
          <cell r="K294">
            <v>1</v>
          </cell>
          <cell r="L294">
            <v>1</v>
          </cell>
          <cell r="M294">
            <v>0.7</v>
          </cell>
          <cell r="N294">
            <v>0.3</v>
          </cell>
          <cell r="O294">
            <v>1</v>
          </cell>
          <cell r="P294">
            <v>1</v>
          </cell>
          <cell r="Q294">
            <v>1</v>
          </cell>
          <cell r="R294">
            <v>1</v>
          </cell>
          <cell r="S294">
            <v>1</v>
          </cell>
          <cell r="T294">
            <v>0</v>
          </cell>
          <cell r="U294">
            <v>0.3</v>
          </cell>
          <cell r="V294">
            <v>1</v>
          </cell>
          <cell r="W294">
            <v>1</v>
          </cell>
          <cell r="X294">
            <v>1</v>
          </cell>
          <cell r="Y294">
            <v>1</v>
          </cell>
          <cell r="Z294">
            <v>1</v>
          </cell>
          <cell r="AA294">
            <v>0.7</v>
          </cell>
          <cell r="AB294">
            <v>0.3</v>
          </cell>
          <cell r="AC294">
            <v>1</v>
          </cell>
          <cell r="AD294">
            <v>1</v>
          </cell>
          <cell r="AE294">
            <v>1</v>
          </cell>
          <cell r="AF294">
            <v>1</v>
          </cell>
          <cell r="AG294">
            <v>1</v>
          </cell>
          <cell r="AH294">
            <v>0.7</v>
          </cell>
          <cell r="AI294">
            <v>0.3</v>
          </cell>
          <cell r="AJ294">
            <v>0</v>
          </cell>
          <cell r="BI294">
            <v>26</v>
          </cell>
          <cell r="BJ294">
            <v>21.5</v>
          </cell>
          <cell r="BK294">
            <v>24.7</v>
          </cell>
          <cell r="BL294">
            <v>25.7</v>
          </cell>
          <cell r="BM294">
            <v>24.7</v>
          </cell>
          <cell r="BN294">
            <v>25</v>
          </cell>
          <cell r="BO294">
            <v>27</v>
          </cell>
          <cell r="BP294">
            <v>26.7</v>
          </cell>
          <cell r="BQ294">
            <v>24.6</v>
          </cell>
          <cell r="BR294">
            <v>26.3</v>
          </cell>
          <cell r="BS294">
            <v>24</v>
          </cell>
          <cell r="BT294">
            <v>21.4</v>
          </cell>
          <cell r="BU294">
            <v>26</v>
          </cell>
          <cell r="BV294">
            <v>24</v>
          </cell>
          <cell r="BW294">
            <v>23</v>
          </cell>
          <cell r="BX294">
            <v>23.7</v>
          </cell>
          <cell r="BY294">
            <v>25.7</v>
          </cell>
          <cell r="BZ294">
            <v>22.1</v>
          </cell>
          <cell r="CA294">
            <v>25.7</v>
          </cell>
          <cell r="CB294">
            <v>26</v>
          </cell>
          <cell r="CC294">
            <v>24.7</v>
          </cell>
          <cell r="CD294">
            <v>26.7</v>
          </cell>
          <cell r="CE294">
            <v>24</v>
          </cell>
          <cell r="CF294">
            <v>24</v>
          </cell>
        </row>
        <row r="295">
          <cell r="C295" t="str">
            <v>Guarapuava</v>
          </cell>
          <cell r="D295">
            <v>7.7</v>
          </cell>
          <cell r="E295">
            <v>24</v>
          </cell>
          <cell r="F295">
            <v>0.7</v>
          </cell>
          <cell r="G295">
            <v>0</v>
          </cell>
          <cell r="H295">
            <v>1</v>
          </cell>
          <cell r="I295">
            <v>1</v>
          </cell>
          <cell r="J295">
            <v>1</v>
          </cell>
          <cell r="K295">
            <v>1</v>
          </cell>
          <cell r="L295">
            <v>1</v>
          </cell>
          <cell r="M295">
            <v>0.7</v>
          </cell>
          <cell r="N295">
            <v>0.3</v>
          </cell>
          <cell r="O295">
            <v>1</v>
          </cell>
          <cell r="P295">
            <v>1</v>
          </cell>
          <cell r="Q295">
            <v>1</v>
          </cell>
          <cell r="R295">
            <v>1</v>
          </cell>
          <cell r="S295">
            <v>1</v>
          </cell>
          <cell r="T295">
            <v>0</v>
          </cell>
          <cell r="U295">
            <v>0.3</v>
          </cell>
          <cell r="V295">
            <v>1</v>
          </cell>
          <cell r="W295">
            <v>1</v>
          </cell>
          <cell r="X295">
            <v>1</v>
          </cell>
          <cell r="Y295">
            <v>1</v>
          </cell>
          <cell r="Z295">
            <v>1</v>
          </cell>
          <cell r="AA295">
            <v>0.7</v>
          </cell>
          <cell r="AB295">
            <v>0.3</v>
          </cell>
          <cell r="AC295">
            <v>1</v>
          </cell>
          <cell r="AD295">
            <v>1</v>
          </cell>
          <cell r="AE295">
            <v>1</v>
          </cell>
          <cell r="AF295">
            <v>1</v>
          </cell>
          <cell r="AG295">
            <v>1</v>
          </cell>
          <cell r="AH295">
            <v>0.7</v>
          </cell>
          <cell r="AI295">
            <v>0.3</v>
          </cell>
          <cell r="AJ295">
            <v>0</v>
          </cell>
          <cell r="BI295">
            <v>26</v>
          </cell>
          <cell r="BJ295">
            <v>20.8</v>
          </cell>
          <cell r="BK295">
            <v>24.7</v>
          </cell>
          <cell r="BL295">
            <v>25.7</v>
          </cell>
          <cell r="BM295">
            <v>24.7</v>
          </cell>
          <cell r="BN295">
            <v>25</v>
          </cell>
          <cell r="BO295">
            <v>27</v>
          </cell>
          <cell r="BP295">
            <v>26.7</v>
          </cell>
          <cell r="BQ295">
            <v>24.6</v>
          </cell>
          <cell r="BR295">
            <v>26.3</v>
          </cell>
          <cell r="BS295">
            <v>23</v>
          </cell>
          <cell r="BT295">
            <v>20.399999999999999</v>
          </cell>
          <cell r="BU295">
            <v>26</v>
          </cell>
          <cell r="BV295">
            <v>23.7</v>
          </cell>
          <cell r="BW295">
            <v>23</v>
          </cell>
          <cell r="BX295">
            <v>23.7</v>
          </cell>
          <cell r="BY295">
            <v>25.7</v>
          </cell>
          <cell r="BZ295">
            <v>22.1</v>
          </cell>
          <cell r="CA295">
            <v>25.7</v>
          </cell>
          <cell r="CB295">
            <v>26</v>
          </cell>
          <cell r="CC295">
            <v>25.7</v>
          </cell>
          <cell r="CD295">
            <v>26.7</v>
          </cell>
          <cell r="CE295">
            <v>24</v>
          </cell>
          <cell r="CF295">
            <v>23</v>
          </cell>
        </row>
        <row r="296">
          <cell r="C296" t="str">
            <v>Bagé</v>
          </cell>
          <cell r="D296">
            <v>7.7</v>
          </cell>
          <cell r="E296">
            <v>24</v>
          </cell>
          <cell r="F296">
            <v>0.7</v>
          </cell>
          <cell r="G296">
            <v>0</v>
          </cell>
          <cell r="H296">
            <v>1</v>
          </cell>
          <cell r="I296">
            <v>1</v>
          </cell>
          <cell r="J296">
            <v>1</v>
          </cell>
          <cell r="K296">
            <v>1</v>
          </cell>
          <cell r="L296">
            <v>1</v>
          </cell>
          <cell r="M296">
            <v>0.7</v>
          </cell>
          <cell r="N296">
            <v>0.3</v>
          </cell>
          <cell r="O296">
            <v>1</v>
          </cell>
          <cell r="P296">
            <v>1</v>
          </cell>
          <cell r="Q296">
            <v>1</v>
          </cell>
          <cell r="R296">
            <v>1</v>
          </cell>
          <cell r="S296">
            <v>1</v>
          </cell>
          <cell r="T296">
            <v>0</v>
          </cell>
          <cell r="U296">
            <v>0.3</v>
          </cell>
          <cell r="V296">
            <v>1</v>
          </cell>
          <cell r="W296">
            <v>1</v>
          </cell>
          <cell r="X296">
            <v>1</v>
          </cell>
          <cell r="Y296">
            <v>1</v>
          </cell>
          <cell r="Z296">
            <v>1</v>
          </cell>
          <cell r="AA296">
            <v>0.7</v>
          </cell>
          <cell r="AB296">
            <v>0.3</v>
          </cell>
          <cell r="AC296">
            <v>1</v>
          </cell>
          <cell r="AD296">
            <v>1</v>
          </cell>
          <cell r="AE296">
            <v>1</v>
          </cell>
          <cell r="AF296">
            <v>1</v>
          </cell>
          <cell r="AG296">
            <v>1</v>
          </cell>
          <cell r="AH296">
            <v>0.7</v>
          </cell>
          <cell r="AI296">
            <v>0.3</v>
          </cell>
          <cell r="AJ296">
            <v>0</v>
          </cell>
          <cell r="BI296">
            <v>25.7</v>
          </cell>
          <cell r="BJ296">
            <v>21.5</v>
          </cell>
          <cell r="BK296">
            <v>24.7</v>
          </cell>
          <cell r="BL296">
            <v>25.7</v>
          </cell>
          <cell r="BM296">
            <v>23.7</v>
          </cell>
          <cell r="BN296">
            <v>25</v>
          </cell>
          <cell r="BO296">
            <v>27</v>
          </cell>
          <cell r="BP296">
            <v>26.7</v>
          </cell>
          <cell r="BQ296">
            <v>23.6</v>
          </cell>
          <cell r="BR296">
            <v>26.3</v>
          </cell>
          <cell r="BS296">
            <v>24</v>
          </cell>
          <cell r="BT296">
            <v>22.7</v>
          </cell>
          <cell r="BU296">
            <v>25</v>
          </cell>
          <cell r="BV296">
            <v>24</v>
          </cell>
          <cell r="BW296">
            <v>23</v>
          </cell>
          <cell r="BX296">
            <v>23.7</v>
          </cell>
          <cell r="BY296">
            <v>25</v>
          </cell>
          <cell r="BZ296">
            <v>22.1</v>
          </cell>
          <cell r="CA296">
            <v>24.7</v>
          </cell>
          <cell r="CB296">
            <v>26</v>
          </cell>
          <cell r="CC296">
            <v>25</v>
          </cell>
          <cell r="CD296">
            <v>26.7</v>
          </cell>
          <cell r="CE296">
            <v>24</v>
          </cell>
          <cell r="CF296">
            <v>24</v>
          </cell>
        </row>
        <row r="297">
          <cell r="C297" t="str">
            <v>Joinville</v>
          </cell>
          <cell r="D297">
            <v>7.7</v>
          </cell>
          <cell r="E297">
            <v>24</v>
          </cell>
          <cell r="F297">
            <v>0.7</v>
          </cell>
          <cell r="G297">
            <v>0</v>
          </cell>
          <cell r="H297">
            <v>1</v>
          </cell>
          <cell r="I297">
            <v>1</v>
          </cell>
          <cell r="J297">
            <v>1</v>
          </cell>
          <cell r="K297">
            <v>1</v>
          </cell>
          <cell r="L297">
            <v>1</v>
          </cell>
          <cell r="M297">
            <v>0.7</v>
          </cell>
          <cell r="N297">
            <v>0.3</v>
          </cell>
          <cell r="O297">
            <v>1</v>
          </cell>
          <cell r="P297">
            <v>1</v>
          </cell>
          <cell r="Q297">
            <v>1</v>
          </cell>
          <cell r="R297">
            <v>1</v>
          </cell>
          <cell r="S297">
            <v>1</v>
          </cell>
          <cell r="T297">
            <v>0</v>
          </cell>
          <cell r="U297">
            <v>0.3</v>
          </cell>
          <cell r="V297">
            <v>1</v>
          </cell>
          <cell r="W297">
            <v>1</v>
          </cell>
          <cell r="X297">
            <v>1</v>
          </cell>
          <cell r="Y297">
            <v>1</v>
          </cell>
          <cell r="Z297">
            <v>1</v>
          </cell>
          <cell r="AA297">
            <v>0.7</v>
          </cell>
          <cell r="AB297">
            <v>0.3</v>
          </cell>
          <cell r="AC297">
            <v>1</v>
          </cell>
          <cell r="AD297">
            <v>1</v>
          </cell>
          <cell r="AE297">
            <v>1</v>
          </cell>
          <cell r="AF297">
            <v>1</v>
          </cell>
          <cell r="AG297">
            <v>1</v>
          </cell>
          <cell r="AH297">
            <v>0.7</v>
          </cell>
          <cell r="AI297">
            <v>0.3</v>
          </cell>
          <cell r="AJ297">
            <v>0</v>
          </cell>
          <cell r="BI297">
            <v>26</v>
          </cell>
          <cell r="BJ297">
            <v>21.5</v>
          </cell>
          <cell r="BK297">
            <v>24</v>
          </cell>
          <cell r="BL297">
            <v>25.7</v>
          </cell>
          <cell r="BM297">
            <v>24.7</v>
          </cell>
          <cell r="BN297">
            <v>25</v>
          </cell>
          <cell r="BO297">
            <v>27</v>
          </cell>
          <cell r="BP297">
            <v>26.4</v>
          </cell>
          <cell r="BQ297">
            <v>24.6</v>
          </cell>
          <cell r="BR297">
            <v>26.3</v>
          </cell>
          <cell r="BS297">
            <v>24</v>
          </cell>
          <cell r="BT297">
            <v>22.7</v>
          </cell>
          <cell r="BU297">
            <v>26</v>
          </cell>
          <cell r="BV297">
            <v>24</v>
          </cell>
          <cell r="BW297">
            <v>22.7</v>
          </cell>
          <cell r="BX297">
            <v>23.7</v>
          </cell>
          <cell r="BY297">
            <v>25.7</v>
          </cell>
          <cell r="BZ297">
            <v>22.1</v>
          </cell>
          <cell r="CA297">
            <v>25.7</v>
          </cell>
          <cell r="CB297">
            <v>26</v>
          </cell>
          <cell r="CC297">
            <v>25.7</v>
          </cell>
          <cell r="CD297">
            <v>26.7</v>
          </cell>
          <cell r="CE297">
            <v>24</v>
          </cell>
          <cell r="CF297">
            <v>24</v>
          </cell>
        </row>
        <row r="298">
          <cell r="C298" t="str">
            <v>Criciúma</v>
          </cell>
          <cell r="D298">
            <v>7.7</v>
          </cell>
          <cell r="E298">
            <v>24</v>
          </cell>
          <cell r="F298">
            <v>0.7</v>
          </cell>
          <cell r="G298">
            <v>0</v>
          </cell>
          <cell r="H298">
            <v>1</v>
          </cell>
          <cell r="I298">
            <v>1</v>
          </cell>
          <cell r="J298">
            <v>1</v>
          </cell>
          <cell r="K298">
            <v>1</v>
          </cell>
          <cell r="L298">
            <v>1</v>
          </cell>
          <cell r="M298">
            <v>0.7</v>
          </cell>
          <cell r="N298">
            <v>0.3</v>
          </cell>
          <cell r="O298">
            <v>1</v>
          </cell>
          <cell r="P298">
            <v>1</v>
          </cell>
          <cell r="Q298">
            <v>1</v>
          </cell>
          <cell r="R298">
            <v>1</v>
          </cell>
          <cell r="S298">
            <v>1</v>
          </cell>
          <cell r="T298">
            <v>0</v>
          </cell>
          <cell r="U298">
            <v>0.3</v>
          </cell>
          <cell r="V298">
            <v>1</v>
          </cell>
          <cell r="W298">
            <v>1</v>
          </cell>
          <cell r="X298">
            <v>1</v>
          </cell>
          <cell r="Y298">
            <v>1</v>
          </cell>
          <cell r="Z298">
            <v>1</v>
          </cell>
          <cell r="AA298">
            <v>0.7</v>
          </cell>
          <cell r="AB298">
            <v>0.3</v>
          </cell>
          <cell r="AC298">
            <v>1</v>
          </cell>
          <cell r="AD298">
            <v>1</v>
          </cell>
          <cell r="AE298">
            <v>1</v>
          </cell>
          <cell r="AF298">
            <v>1</v>
          </cell>
          <cell r="AG298">
            <v>1</v>
          </cell>
          <cell r="AH298">
            <v>0.7</v>
          </cell>
          <cell r="AI298">
            <v>0.3</v>
          </cell>
          <cell r="AJ298">
            <v>0</v>
          </cell>
          <cell r="BI298">
            <v>25.7</v>
          </cell>
          <cell r="BJ298">
            <v>21.5</v>
          </cell>
          <cell r="BK298">
            <v>24.7</v>
          </cell>
          <cell r="BL298">
            <v>25.7</v>
          </cell>
          <cell r="BM298">
            <v>24.7</v>
          </cell>
          <cell r="BN298">
            <v>25</v>
          </cell>
          <cell r="BO298">
            <v>27</v>
          </cell>
          <cell r="BP298">
            <v>26.4</v>
          </cell>
          <cell r="BQ298">
            <v>24.6</v>
          </cell>
          <cell r="BR298">
            <v>26.3</v>
          </cell>
          <cell r="BS298">
            <v>24</v>
          </cell>
          <cell r="BT298">
            <v>21.7</v>
          </cell>
          <cell r="BU298">
            <v>25</v>
          </cell>
          <cell r="BV298">
            <v>24</v>
          </cell>
          <cell r="BW298">
            <v>23</v>
          </cell>
          <cell r="BX298">
            <v>23.7</v>
          </cell>
          <cell r="BY298">
            <v>25.7</v>
          </cell>
          <cell r="BZ298">
            <v>22.1</v>
          </cell>
          <cell r="CA298">
            <v>25.7</v>
          </cell>
          <cell r="CB298">
            <v>26</v>
          </cell>
          <cell r="CC298">
            <v>25.7</v>
          </cell>
          <cell r="CD298">
            <v>26.7</v>
          </cell>
          <cell r="CE298">
            <v>24</v>
          </cell>
          <cell r="CF298">
            <v>23</v>
          </cell>
        </row>
        <row r="299">
          <cell r="C299" t="str">
            <v>Cascavel</v>
          </cell>
          <cell r="D299">
            <v>7.7</v>
          </cell>
          <cell r="E299">
            <v>23</v>
          </cell>
          <cell r="F299">
            <v>0.7</v>
          </cell>
          <cell r="G299">
            <v>0</v>
          </cell>
          <cell r="H299">
            <v>1</v>
          </cell>
          <cell r="I299">
            <v>1</v>
          </cell>
          <cell r="J299">
            <v>1</v>
          </cell>
          <cell r="K299">
            <v>1</v>
          </cell>
          <cell r="L299">
            <v>1</v>
          </cell>
          <cell r="M299">
            <v>0.7</v>
          </cell>
          <cell r="N299">
            <v>0.3</v>
          </cell>
          <cell r="O299">
            <v>1</v>
          </cell>
          <cell r="P299">
            <v>1</v>
          </cell>
          <cell r="Q299">
            <v>1</v>
          </cell>
          <cell r="R299">
            <v>1</v>
          </cell>
          <cell r="S299">
            <v>0</v>
          </cell>
          <cell r="T299">
            <v>0</v>
          </cell>
          <cell r="U299">
            <v>0.3</v>
          </cell>
          <cell r="V299">
            <v>1</v>
          </cell>
          <cell r="W299">
            <v>1</v>
          </cell>
          <cell r="X299">
            <v>1</v>
          </cell>
          <cell r="Y299">
            <v>1</v>
          </cell>
          <cell r="Z299">
            <v>1</v>
          </cell>
          <cell r="AA299">
            <v>0.7</v>
          </cell>
          <cell r="AB299">
            <v>0.3</v>
          </cell>
          <cell r="AC299">
            <v>1</v>
          </cell>
          <cell r="AD299">
            <v>1</v>
          </cell>
          <cell r="AE299">
            <v>1</v>
          </cell>
          <cell r="AF299">
            <v>1</v>
          </cell>
          <cell r="AG299">
            <v>1</v>
          </cell>
          <cell r="AH299">
            <v>0.7</v>
          </cell>
          <cell r="AI299">
            <v>0.3</v>
          </cell>
          <cell r="AJ299">
            <v>0</v>
          </cell>
          <cell r="BI299">
            <v>26</v>
          </cell>
          <cell r="BJ299">
            <v>21.5</v>
          </cell>
          <cell r="BK299">
            <v>24.7</v>
          </cell>
          <cell r="BL299">
            <v>25.7</v>
          </cell>
          <cell r="BM299">
            <v>24.7</v>
          </cell>
          <cell r="BN299">
            <v>25</v>
          </cell>
          <cell r="BO299">
            <v>27</v>
          </cell>
          <cell r="BP299">
            <v>26.7</v>
          </cell>
          <cell r="BQ299">
            <v>24.6</v>
          </cell>
          <cell r="BR299">
            <v>26.3</v>
          </cell>
          <cell r="BS299">
            <v>23</v>
          </cell>
          <cell r="BT299">
            <v>21.4</v>
          </cell>
          <cell r="BU299">
            <v>26</v>
          </cell>
          <cell r="BV299">
            <v>24</v>
          </cell>
          <cell r="BW299">
            <v>23</v>
          </cell>
          <cell r="BX299">
            <v>23.7</v>
          </cell>
          <cell r="BY299">
            <v>25.7</v>
          </cell>
          <cell r="BZ299">
            <v>22.1</v>
          </cell>
          <cell r="CA299">
            <v>25.7</v>
          </cell>
          <cell r="CB299">
            <v>26</v>
          </cell>
          <cell r="CC299">
            <v>25.7</v>
          </cell>
          <cell r="CD299">
            <v>26.7</v>
          </cell>
          <cell r="CE299">
            <v>23</v>
          </cell>
          <cell r="CF299">
            <v>24</v>
          </cell>
        </row>
        <row r="300">
          <cell r="C300" t="str">
            <v>Uruguaiana</v>
          </cell>
          <cell r="D300">
            <v>7.7</v>
          </cell>
          <cell r="E300">
            <v>24</v>
          </cell>
          <cell r="F300">
            <v>0.7</v>
          </cell>
          <cell r="G300">
            <v>0</v>
          </cell>
          <cell r="H300">
            <v>1</v>
          </cell>
          <cell r="I300">
            <v>1</v>
          </cell>
          <cell r="J300">
            <v>1</v>
          </cell>
          <cell r="K300">
            <v>1</v>
          </cell>
          <cell r="L300">
            <v>1</v>
          </cell>
          <cell r="M300">
            <v>0.7</v>
          </cell>
          <cell r="N300">
            <v>0.3</v>
          </cell>
          <cell r="O300">
            <v>1</v>
          </cell>
          <cell r="P300">
            <v>1</v>
          </cell>
          <cell r="Q300">
            <v>1</v>
          </cell>
          <cell r="R300">
            <v>1</v>
          </cell>
          <cell r="S300">
            <v>1</v>
          </cell>
          <cell r="T300">
            <v>0</v>
          </cell>
          <cell r="U300">
            <v>0.3</v>
          </cell>
          <cell r="V300">
            <v>1</v>
          </cell>
          <cell r="W300">
            <v>1</v>
          </cell>
          <cell r="X300">
            <v>1</v>
          </cell>
          <cell r="Y300">
            <v>1</v>
          </cell>
          <cell r="Z300">
            <v>1</v>
          </cell>
          <cell r="AA300">
            <v>0.7</v>
          </cell>
          <cell r="AB300">
            <v>0.3</v>
          </cell>
          <cell r="AC300">
            <v>1</v>
          </cell>
          <cell r="AD300">
            <v>1</v>
          </cell>
          <cell r="AE300">
            <v>1</v>
          </cell>
          <cell r="AF300">
            <v>1</v>
          </cell>
          <cell r="AG300">
            <v>1</v>
          </cell>
          <cell r="AH300">
            <v>0.7</v>
          </cell>
          <cell r="AI300">
            <v>0.3</v>
          </cell>
          <cell r="AJ300">
            <v>0</v>
          </cell>
          <cell r="BI300">
            <v>26</v>
          </cell>
          <cell r="BJ300">
            <v>21.5</v>
          </cell>
          <cell r="BK300">
            <v>24.7</v>
          </cell>
          <cell r="BL300">
            <v>25.7</v>
          </cell>
          <cell r="BM300">
            <v>24.7</v>
          </cell>
          <cell r="BN300">
            <v>25</v>
          </cell>
          <cell r="BO300">
            <v>26</v>
          </cell>
          <cell r="BP300">
            <v>26.7</v>
          </cell>
          <cell r="BQ300">
            <v>23.6</v>
          </cell>
          <cell r="BR300">
            <v>26.3</v>
          </cell>
          <cell r="BS300">
            <v>24</v>
          </cell>
          <cell r="BT300">
            <v>22.7</v>
          </cell>
          <cell r="BU300">
            <v>26</v>
          </cell>
          <cell r="BV300">
            <v>23</v>
          </cell>
          <cell r="BW300">
            <v>23</v>
          </cell>
          <cell r="BX300">
            <v>23.7</v>
          </cell>
          <cell r="BY300">
            <v>25.7</v>
          </cell>
          <cell r="BZ300">
            <v>22.1</v>
          </cell>
          <cell r="CA300">
            <v>25</v>
          </cell>
          <cell r="CB300">
            <v>26</v>
          </cell>
          <cell r="CC300">
            <v>25</v>
          </cell>
          <cell r="CD300">
            <v>26.7</v>
          </cell>
          <cell r="CE300">
            <v>24</v>
          </cell>
          <cell r="CF300">
            <v>24</v>
          </cell>
        </row>
        <row r="319">
          <cell r="C319" t="str">
            <v>Net Serviços</v>
          </cell>
          <cell r="D319">
            <v>7.2914529914529922</v>
          </cell>
          <cell r="E319">
            <v>22.294430772035373</v>
          </cell>
          <cell r="F319">
            <v>0.60000000000000064</v>
          </cell>
          <cell r="G319">
            <v>0</v>
          </cell>
          <cell r="H319">
            <v>1</v>
          </cell>
          <cell r="I319">
            <v>0.99572649572649574</v>
          </cell>
          <cell r="J319">
            <v>0.99572649572649574</v>
          </cell>
          <cell r="K319">
            <v>1</v>
          </cell>
          <cell r="L319">
            <v>1</v>
          </cell>
          <cell r="M319">
            <v>0.60000000000000064</v>
          </cell>
          <cell r="N319">
            <v>9.9999999999999922E-2</v>
          </cell>
          <cell r="O319">
            <v>1</v>
          </cell>
          <cell r="P319">
            <v>1</v>
          </cell>
          <cell r="Q319">
            <v>1</v>
          </cell>
          <cell r="R319">
            <v>1</v>
          </cell>
          <cell r="S319">
            <v>0.98848011891490151</v>
          </cell>
          <cell r="T319">
            <v>0</v>
          </cell>
          <cell r="U319">
            <v>9.9999999999999922E-2</v>
          </cell>
          <cell r="V319">
            <v>0.99371069182389926</v>
          </cell>
          <cell r="W319">
            <v>1</v>
          </cell>
          <cell r="X319">
            <v>1</v>
          </cell>
          <cell r="Y319">
            <v>0.54716981132075471</v>
          </cell>
          <cell r="Z319">
            <v>0.99371069182389926</v>
          </cell>
          <cell r="AA319">
            <v>0.59622641509434027</v>
          </cell>
          <cell r="AB319">
            <v>9.9999999999999922E-2</v>
          </cell>
          <cell r="AC319">
            <v>1</v>
          </cell>
          <cell r="AD319">
            <v>1</v>
          </cell>
          <cell r="AE319">
            <v>1</v>
          </cell>
          <cell r="AF319">
            <v>0.989437187550395</v>
          </cell>
          <cell r="AG319">
            <v>0.99572649572649574</v>
          </cell>
          <cell r="AH319">
            <v>0.60000000000000064</v>
          </cell>
          <cell r="AI319">
            <v>9.8516368327689008E-2</v>
          </cell>
          <cell r="AJ319">
            <v>0</v>
          </cell>
          <cell r="AK319">
            <v>25.502875000000003</v>
          </cell>
          <cell r="AL319">
            <v>23.840054924242423</v>
          </cell>
          <cell r="AM319">
            <v>25.795321969696971</v>
          </cell>
          <cell r="AN319">
            <v>24.726700757575756</v>
          </cell>
          <cell r="AO319">
            <v>26.442830176767679</v>
          </cell>
          <cell r="AP319">
            <v>25.456398358585858</v>
          </cell>
          <cell r="AQ319">
            <v>25.953271464646463</v>
          </cell>
          <cell r="AR319">
            <v>26.615698863636364</v>
          </cell>
          <cell r="AS319">
            <v>25.419664772727273</v>
          </cell>
          <cell r="AT319">
            <v>25.460443813131313</v>
          </cell>
          <cell r="AU319">
            <v>24.568390151515146</v>
          </cell>
          <cell r="AV319">
            <v>26.503854166666667</v>
          </cell>
          <cell r="AW319">
            <v>25.822339015151517</v>
          </cell>
          <cell r="AX319">
            <v>21.64817351598175</v>
          </cell>
          <cell r="AY319">
            <v>24.855783866057838</v>
          </cell>
          <cell r="AZ319">
            <v>22.657138508371371</v>
          </cell>
          <cell r="BA319">
            <v>24.528630136986298</v>
          </cell>
          <cell r="BB319">
            <v>22.967214611872148</v>
          </cell>
          <cell r="BC319">
            <v>24.164855403348565</v>
          </cell>
          <cell r="BD319">
            <v>25.30983257229833</v>
          </cell>
          <cell r="BE319">
            <v>21.989162861491639</v>
          </cell>
          <cell r="BF319">
            <v>24.458630136986301</v>
          </cell>
          <cell r="BG319">
            <v>21.776955859969547</v>
          </cell>
          <cell r="BH319">
            <v>21.451537290715368</v>
          </cell>
          <cell r="BI319">
            <v>24.737578769262374</v>
          </cell>
          <cell r="BJ319">
            <v>20.219453734671109</v>
          </cell>
          <cell r="BK319">
            <v>23.306124433691508</v>
          </cell>
          <cell r="BL319">
            <v>24.575342157072058</v>
          </cell>
          <cell r="BM319">
            <v>23.296774907690729</v>
          </cell>
          <cell r="BN319">
            <v>23.392574934573087</v>
          </cell>
          <cell r="BO319">
            <v>25.172069625307362</v>
          </cell>
          <cell r="BP319">
            <v>25.199639855467797</v>
          </cell>
          <cell r="BQ319">
            <v>23.0851854487377</v>
          </cell>
          <cell r="BR319">
            <v>24.943520561050644</v>
          </cell>
          <cell r="BS319">
            <v>22.245946693865267</v>
          </cell>
          <cell r="BT319">
            <v>20.871912679775772</v>
          </cell>
          <cell r="BU319">
            <v>24.702702930102415</v>
          </cell>
          <cell r="BV319">
            <v>22.729227053140079</v>
          </cell>
          <cell r="BW319">
            <v>21.394214467512253</v>
          </cell>
          <cell r="BX319">
            <v>22.590051394235172</v>
          </cell>
          <cell r="BY319">
            <v>24.246461300070823</v>
          </cell>
          <cell r="BZ319">
            <v>20.462503943964141</v>
          </cell>
          <cell r="CA319">
            <v>24.211932857954206</v>
          </cell>
          <cell r="CB319">
            <v>24.308249721293198</v>
          </cell>
          <cell r="CC319">
            <v>24.473933376804609</v>
          </cell>
          <cell r="CD319">
            <v>25.456372394354371</v>
          </cell>
          <cell r="CE319">
            <v>22.294430772035344</v>
          </cell>
          <cell r="CF319">
            <v>22.579335030114336</v>
          </cell>
        </row>
        <row r="320">
          <cell r="C320" t="str">
            <v>Net Serviços sem Novas Cidades</v>
          </cell>
          <cell r="D320">
            <v>7.2914529914529922</v>
          </cell>
          <cell r="E320">
            <v>22.294430772035373</v>
          </cell>
          <cell r="F320">
            <v>0.60000000000000064</v>
          </cell>
          <cell r="G320">
            <v>0</v>
          </cell>
          <cell r="H320">
            <v>1</v>
          </cell>
          <cell r="I320">
            <v>0.99572649572649574</v>
          </cell>
          <cell r="J320">
            <v>0.99572649572649574</v>
          </cell>
          <cell r="K320">
            <v>1</v>
          </cell>
          <cell r="L320">
            <v>1</v>
          </cell>
          <cell r="M320">
            <v>0.60000000000000064</v>
          </cell>
          <cell r="N320">
            <v>9.9999999999999922E-2</v>
          </cell>
          <cell r="O320">
            <v>1</v>
          </cell>
          <cell r="P320">
            <v>1</v>
          </cell>
          <cell r="Q320">
            <v>1</v>
          </cell>
          <cell r="R320">
            <v>1</v>
          </cell>
          <cell r="S320">
            <v>0.98848011891490151</v>
          </cell>
          <cell r="T320">
            <v>0</v>
          </cell>
          <cell r="U320">
            <v>9.9999999999999922E-2</v>
          </cell>
          <cell r="V320">
            <v>0.99371069182389926</v>
          </cell>
          <cell r="W320">
            <v>1</v>
          </cell>
          <cell r="X320">
            <v>1</v>
          </cell>
          <cell r="Y320">
            <v>0.54716981132075471</v>
          </cell>
          <cell r="Z320">
            <v>0.99371069182389926</v>
          </cell>
          <cell r="AA320">
            <v>0.59622641509434027</v>
          </cell>
          <cell r="AB320">
            <v>9.9999999999999922E-2</v>
          </cell>
          <cell r="AC320">
            <v>1</v>
          </cell>
          <cell r="AD320">
            <v>1</v>
          </cell>
          <cell r="AE320">
            <v>1</v>
          </cell>
          <cell r="AF320">
            <v>0.989437187550395</v>
          </cell>
          <cell r="AG320">
            <v>0.99572649572649574</v>
          </cell>
          <cell r="AH320">
            <v>0.60000000000000064</v>
          </cell>
          <cell r="AI320">
            <v>9.8516368327689008E-2</v>
          </cell>
          <cell r="AJ320">
            <v>0</v>
          </cell>
          <cell r="AK320">
            <v>25.502875000000003</v>
          </cell>
          <cell r="AL320">
            <v>23.840054924242423</v>
          </cell>
          <cell r="AM320">
            <v>25.795321969696971</v>
          </cell>
          <cell r="AN320">
            <v>24.726700757575756</v>
          </cell>
          <cell r="AO320">
            <v>26.442830176767679</v>
          </cell>
          <cell r="AP320">
            <v>25.456398358585858</v>
          </cell>
          <cell r="AQ320">
            <v>25.953271464646463</v>
          </cell>
          <cell r="AR320">
            <v>26.615698863636364</v>
          </cell>
          <cell r="AS320">
            <v>25.419664772727273</v>
          </cell>
          <cell r="AT320">
            <v>25.460443813131313</v>
          </cell>
          <cell r="AU320">
            <v>24.568390151515146</v>
          </cell>
          <cell r="AV320">
            <v>26.503854166666667</v>
          </cell>
          <cell r="AW320">
            <v>25.822339015151517</v>
          </cell>
          <cell r="AX320">
            <v>21.64817351598175</v>
          </cell>
          <cell r="AY320">
            <v>24.855783866057838</v>
          </cell>
          <cell r="AZ320">
            <v>22.657138508371371</v>
          </cell>
          <cell r="BA320">
            <v>24.528630136986298</v>
          </cell>
          <cell r="BB320">
            <v>22.967214611872148</v>
          </cell>
          <cell r="BC320">
            <v>24.164855403348565</v>
          </cell>
          <cell r="BD320">
            <v>25.30983257229833</v>
          </cell>
          <cell r="BE320">
            <v>21.989162861491639</v>
          </cell>
          <cell r="BF320">
            <v>24.458630136986301</v>
          </cell>
          <cell r="BG320">
            <v>21.776955859969547</v>
          </cell>
          <cell r="BH320">
            <v>21.451537290715368</v>
          </cell>
          <cell r="BI320">
            <v>24.737578769262374</v>
          </cell>
          <cell r="BJ320">
            <v>20.219453734671109</v>
          </cell>
          <cell r="BK320">
            <v>23.306124433691508</v>
          </cell>
          <cell r="BL320">
            <v>24.575342157072058</v>
          </cell>
          <cell r="BM320">
            <v>23.296774907690729</v>
          </cell>
          <cell r="BN320">
            <v>23.392574934573087</v>
          </cell>
          <cell r="BO320">
            <v>25.172069625307362</v>
          </cell>
          <cell r="BP320">
            <v>25.199639855467797</v>
          </cell>
          <cell r="BQ320">
            <v>23.0851854487377</v>
          </cell>
          <cell r="BR320">
            <v>24.943520561050644</v>
          </cell>
          <cell r="BS320">
            <v>22.245946693865267</v>
          </cell>
          <cell r="BT320">
            <v>20.871912679775772</v>
          </cell>
          <cell r="BU320">
            <v>24.702702930102415</v>
          </cell>
          <cell r="BV320">
            <v>22.729227053140079</v>
          </cell>
          <cell r="BW320">
            <v>21.394214467512253</v>
          </cell>
          <cell r="BX320">
            <v>22.590051394235172</v>
          </cell>
          <cell r="BY320">
            <v>24.246461300070823</v>
          </cell>
          <cell r="BZ320">
            <v>20.462503943964141</v>
          </cell>
          <cell r="CA320">
            <v>24.211932857954206</v>
          </cell>
          <cell r="CB320">
            <v>24.308249721293198</v>
          </cell>
          <cell r="CC320">
            <v>24.473933376804609</v>
          </cell>
          <cell r="CD320">
            <v>25.456372394354371</v>
          </cell>
          <cell r="CE320">
            <v>22.294430772035344</v>
          </cell>
          <cell r="CF320">
            <v>22.579335030114336</v>
          </cell>
        </row>
        <row r="321">
          <cell r="C321" t="str">
            <v>Novas Cidades</v>
          </cell>
          <cell r="D321">
            <v>7.2914529914529922</v>
          </cell>
          <cell r="E321">
            <v>22.294430772035373</v>
          </cell>
          <cell r="F321">
            <v>0.60000000000000064</v>
          </cell>
          <cell r="G321">
            <v>0</v>
          </cell>
          <cell r="H321">
            <v>1</v>
          </cell>
          <cell r="I321">
            <v>0.99572649572649574</v>
          </cell>
          <cell r="J321">
            <v>0.99572649572649574</v>
          </cell>
          <cell r="K321">
            <v>1</v>
          </cell>
          <cell r="L321">
            <v>1</v>
          </cell>
          <cell r="M321">
            <v>0.60000000000000064</v>
          </cell>
          <cell r="N321">
            <v>9.9999999999999922E-2</v>
          </cell>
          <cell r="O321">
            <v>1</v>
          </cell>
          <cell r="P321">
            <v>1</v>
          </cell>
          <cell r="Q321">
            <v>1</v>
          </cell>
          <cell r="R321">
            <v>1</v>
          </cell>
          <cell r="S321">
            <v>0.98848011891490151</v>
          </cell>
          <cell r="T321">
            <v>0</v>
          </cell>
          <cell r="U321">
            <v>9.9999999999999922E-2</v>
          </cell>
          <cell r="V321">
            <v>0.99371069182389926</v>
          </cell>
          <cell r="W321">
            <v>1</v>
          </cell>
          <cell r="X321">
            <v>1</v>
          </cell>
          <cell r="Y321">
            <v>0.54716981132075471</v>
          </cell>
          <cell r="Z321">
            <v>0.99371069182389926</v>
          </cell>
          <cell r="AA321">
            <v>0.59622641509434027</v>
          </cell>
          <cell r="AB321">
            <v>9.9999999999999922E-2</v>
          </cell>
          <cell r="AC321">
            <v>1</v>
          </cell>
          <cell r="AD321">
            <v>1</v>
          </cell>
          <cell r="AE321">
            <v>1</v>
          </cell>
          <cell r="AF321">
            <v>0.989437187550395</v>
          </cell>
          <cell r="AG321">
            <v>0.99572649572649574</v>
          </cell>
          <cell r="AH321">
            <v>0.60000000000000064</v>
          </cell>
          <cell r="AI321">
            <v>9.8516368327689008E-2</v>
          </cell>
          <cell r="AJ321">
            <v>0</v>
          </cell>
          <cell r="AK321">
            <v>25.502875000000003</v>
          </cell>
          <cell r="AL321">
            <v>23.840054924242423</v>
          </cell>
          <cell r="AM321">
            <v>25.795321969696971</v>
          </cell>
          <cell r="AN321">
            <v>24.726700757575756</v>
          </cell>
          <cell r="AO321">
            <v>26.442830176767679</v>
          </cell>
          <cell r="AP321">
            <v>25.456398358585858</v>
          </cell>
          <cell r="AQ321">
            <v>25.953271464646463</v>
          </cell>
          <cell r="AR321">
            <v>26.615698863636364</v>
          </cell>
          <cell r="AS321">
            <v>25.419664772727273</v>
          </cell>
          <cell r="AT321">
            <v>25.460443813131313</v>
          </cell>
          <cell r="AU321">
            <v>24.568390151515146</v>
          </cell>
          <cell r="AV321">
            <v>26.503854166666667</v>
          </cell>
          <cell r="AW321">
            <v>25.822339015151517</v>
          </cell>
          <cell r="AX321">
            <v>21.64817351598175</v>
          </cell>
          <cell r="AY321">
            <v>24.855783866057838</v>
          </cell>
          <cell r="AZ321">
            <v>22.657138508371371</v>
          </cell>
          <cell r="BA321">
            <v>24.528630136986298</v>
          </cell>
          <cell r="BB321">
            <v>22.967214611872148</v>
          </cell>
          <cell r="BC321">
            <v>24.164855403348565</v>
          </cell>
          <cell r="BD321">
            <v>25.30983257229833</v>
          </cell>
          <cell r="BE321">
            <v>21.989162861491639</v>
          </cell>
          <cell r="BF321">
            <v>24.458630136986301</v>
          </cell>
          <cell r="BG321">
            <v>21.776955859969547</v>
          </cell>
          <cell r="BH321">
            <v>21.451537290715368</v>
          </cell>
          <cell r="BI321">
            <v>24.791880341880333</v>
          </cell>
          <cell r="BJ321">
            <v>20.273076923076914</v>
          </cell>
          <cell r="BK321">
            <v>23.376923076923088</v>
          </cell>
          <cell r="BL321">
            <v>24.680769230769243</v>
          </cell>
          <cell r="BM321">
            <v>23.395726495726507</v>
          </cell>
          <cell r="BN321">
            <v>23.13119658119658</v>
          </cell>
          <cell r="BO321">
            <v>24.384188034188043</v>
          </cell>
          <cell r="BP321">
            <v>24.891452991452997</v>
          </cell>
          <cell r="BQ321">
            <v>23.298290598290588</v>
          </cell>
          <cell r="BR321">
            <v>25.186752136752148</v>
          </cell>
          <cell r="BS321">
            <v>22.111965811965803</v>
          </cell>
          <cell r="BT321">
            <v>21.04658119658119</v>
          </cell>
          <cell r="BU321">
            <v>24.779487179487166</v>
          </cell>
          <cell r="BV321">
            <v>22.777777777777768</v>
          </cell>
          <cell r="BW321">
            <v>21.139743589743588</v>
          </cell>
          <cell r="BX321">
            <v>22.657264957264967</v>
          </cell>
          <cell r="BY321">
            <v>24.378632478632493</v>
          </cell>
          <cell r="BZ321">
            <v>19.535897435897429</v>
          </cell>
          <cell r="CA321">
            <v>23.667948717948729</v>
          </cell>
          <cell r="CB321">
            <v>24.125641025641027</v>
          </cell>
          <cell r="CC321">
            <v>24.665811965811979</v>
          </cell>
          <cell r="CD321">
            <v>25.671794871794884</v>
          </cell>
          <cell r="CE321">
            <v>22.111111111111104</v>
          </cell>
          <cell r="CF321">
            <v>22.404273504273494</v>
          </cell>
        </row>
        <row r="322">
          <cell r="C322" t="str">
            <v>Regional São Paulo</v>
          </cell>
          <cell r="D322">
            <v>7.274358974358976</v>
          </cell>
          <cell r="E322">
            <v>21.733333333333338</v>
          </cell>
          <cell r="F322">
            <v>0.60000000000000087</v>
          </cell>
          <cell r="G322">
            <v>0</v>
          </cell>
          <cell r="H322">
            <v>1</v>
          </cell>
          <cell r="I322">
            <v>0.98717948717948723</v>
          </cell>
          <cell r="J322">
            <v>0.98717948717948723</v>
          </cell>
          <cell r="K322">
            <v>1</v>
          </cell>
          <cell r="L322">
            <v>1</v>
          </cell>
          <cell r="M322">
            <v>0.60000000000000087</v>
          </cell>
          <cell r="N322">
            <v>9.9999999999999853E-2</v>
          </cell>
          <cell r="O322">
            <v>1</v>
          </cell>
          <cell r="P322">
            <v>1</v>
          </cell>
          <cell r="Q322">
            <v>1</v>
          </cell>
          <cell r="R322">
            <v>1</v>
          </cell>
          <cell r="S322">
            <v>0.98717948717948723</v>
          </cell>
          <cell r="T322">
            <v>0</v>
          </cell>
          <cell r="U322">
            <v>9.9999999999999853E-2</v>
          </cell>
          <cell r="V322">
            <v>1</v>
          </cell>
          <cell r="W322">
            <v>1</v>
          </cell>
          <cell r="X322">
            <v>1</v>
          </cell>
          <cell r="Y322">
            <v>0</v>
          </cell>
          <cell r="Z322">
            <v>1</v>
          </cell>
          <cell r="AA322">
            <v>0.60000000000000087</v>
          </cell>
          <cell r="AB322">
            <v>9.9999999999999853E-2</v>
          </cell>
          <cell r="AC322">
            <v>1</v>
          </cell>
          <cell r="AD322">
            <v>1</v>
          </cell>
          <cell r="AE322">
            <v>1</v>
          </cell>
          <cell r="AF322">
            <v>0.98717948717948723</v>
          </cell>
          <cell r="AG322">
            <v>0.98717948717948723</v>
          </cell>
          <cell r="AH322">
            <v>0.60000000000000087</v>
          </cell>
          <cell r="AI322">
            <v>9.7435897435897298E-2</v>
          </cell>
          <cell r="AJ322">
            <v>0</v>
          </cell>
          <cell r="AK322">
            <v>25.502875000000003</v>
          </cell>
          <cell r="AL322">
            <v>23.840054924242423</v>
          </cell>
          <cell r="AM322">
            <v>25.795321969696971</v>
          </cell>
          <cell r="AN322">
            <v>24.726700757575756</v>
          </cell>
          <cell r="AO322">
            <v>26.442830176767679</v>
          </cell>
          <cell r="AP322">
            <v>25.456398358585858</v>
          </cell>
          <cell r="AQ322">
            <v>25.953271464646463</v>
          </cell>
          <cell r="AR322">
            <v>26.615698863636364</v>
          </cell>
          <cell r="AS322">
            <v>25.419664772727273</v>
          </cell>
          <cell r="AT322">
            <v>25.460443813131313</v>
          </cell>
          <cell r="AU322">
            <v>24.568390151515146</v>
          </cell>
          <cell r="AV322">
            <v>26.503854166666667</v>
          </cell>
          <cell r="AW322">
            <v>25.822339015151517</v>
          </cell>
          <cell r="AX322">
            <v>21.64817351598175</v>
          </cell>
          <cell r="AY322">
            <v>24.855783866057838</v>
          </cell>
          <cell r="AZ322">
            <v>22.657138508371371</v>
          </cell>
          <cell r="BA322">
            <v>24.528630136986298</v>
          </cell>
          <cell r="BB322">
            <v>22.967214611872148</v>
          </cell>
          <cell r="BC322">
            <v>24.164855403348565</v>
          </cell>
          <cell r="BD322">
            <v>25.30983257229833</v>
          </cell>
          <cell r="BE322">
            <v>21.989162861491639</v>
          </cell>
          <cell r="BF322">
            <v>24.458630136986301</v>
          </cell>
          <cell r="BG322">
            <v>21.776955859969547</v>
          </cell>
          <cell r="BH322">
            <v>21.451537290715368</v>
          </cell>
          <cell r="BI322">
            <v>24.775641025640997</v>
          </cell>
          <cell r="BJ322">
            <v>20.219230769230744</v>
          </cell>
          <cell r="BK322">
            <v>23.330769230769263</v>
          </cell>
          <cell r="BL322">
            <v>24.642307692307725</v>
          </cell>
          <cell r="BM322">
            <v>23.38717948717952</v>
          </cell>
          <cell r="BN322">
            <v>23.39358974358974</v>
          </cell>
          <cell r="BO322">
            <v>24.352564102564134</v>
          </cell>
          <cell r="BP322">
            <v>25.274358974359004</v>
          </cell>
          <cell r="BQ322">
            <v>23.294871794871767</v>
          </cell>
          <cell r="BR322">
            <v>25.160256410256441</v>
          </cell>
          <cell r="BS322">
            <v>21.73589743589741</v>
          </cell>
          <cell r="BT322">
            <v>21.039743589743573</v>
          </cell>
          <cell r="BU322">
            <v>24.738461538461507</v>
          </cell>
          <cell r="BV322">
            <v>22.733333333333306</v>
          </cell>
          <cell r="BW322">
            <v>21.419230769230769</v>
          </cell>
          <cell r="BX322">
            <v>22.5717948717949</v>
          </cell>
          <cell r="BY322">
            <v>24.335897435897468</v>
          </cell>
          <cell r="BZ322">
            <v>20.70769230769228</v>
          </cell>
          <cell r="CA322">
            <v>23.603846153846181</v>
          </cell>
          <cell r="CB322">
            <v>24.376923076923077</v>
          </cell>
          <cell r="CC322">
            <v>24.597435897435929</v>
          </cell>
          <cell r="CD322">
            <v>25.615384615384645</v>
          </cell>
          <cell r="CE322">
            <v>21.733333333333309</v>
          </cell>
          <cell r="CF322">
            <v>22.612820512820488</v>
          </cell>
        </row>
        <row r="323">
          <cell r="C323" t="str">
            <v>Grupo São Paulo Maiores</v>
          </cell>
          <cell r="D323">
            <v>7.274358974358976</v>
          </cell>
          <cell r="E323">
            <v>21.733333333333338</v>
          </cell>
          <cell r="F323">
            <v>0.60000000000000087</v>
          </cell>
          <cell r="G323">
            <v>0</v>
          </cell>
          <cell r="H323">
            <v>1</v>
          </cell>
          <cell r="I323">
            <v>0.98717948717948723</v>
          </cell>
          <cell r="J323">
            <v>0.98717948717948723</v>
          </cell>
          <cell r="K323">
            <v>1</v>
          </cell>
          <cell r="L323">
            <v>1</v>
          </cell>
          <cell r="M323">
            <v>0.60000000000000087</v>
          </cell>
          <cell r="N323">
            <v>9.9999999999999853E-2</v>
          </cell>
          <cell r="O323">
            <v>1</v>
          </cell>
          <cell r="P323">
            <v>1</v>
          </cell>
          <cell r="Q323">
            <v>1</v>
          </cell>
          <cell r="R323">
            <v>1</v>
          </cell>
          <cell r="S323">
            <v>0.98717948717948723</v>
          </cell>
          <cell r="T323">
            <v>0</v>
          </cell>
          <cell r="U323">
            <v>9.9999999999999853E-2</v>
          </cell>
          <cell r="V323">
            <v>1</v>
          </cell>
          <cell r="W323">
            <v>1</v>
          </cell>
          <cell r="X323">
            <v>1</v>
          </cell>
          <cell r="Y323">
            <v>0</v>
          </cell>
          <cell r="Z323">
            <v>1</v>
          </cell>
          <cell r="AA323">
            <v>0.60000000000000087</v>
          </cell>
          <cell r="AB323">
            <v>9.9999999999999853E-2</v>
          </cell>
          <cell r="AC323">
            <v>1</v>
          </cell>
          <cell r="AD323">
            <v>1</v>
          </cell>
          <cell r="AE323">
            <v>1</v>
          </cell>
          <cell r="AF323">
            <v>0.98717948717948723</v>
          </cell>
          <cell r="AG323">
            <v>0.98717948717948723</v>
          </cell>
          <cell r="AH323">
            <v>0.60000000000000087</v>
          </cell>
          <cell r="AI323">
            <v>9.7435897435897298E-2</v>
          </cell>
          <cell r="AJ323">
            <v>0</v>
          </cell>
          <cell r="AK323">
            <v>25.502875000000003</v>
          </cell>
          <cell r="AL323">
            <v>23.840054924242423</v>
          </cell>
          <cell r="AM323">
            <v>25.795321969696971</v>
          </cell>
          <cell r="AN323">
            <v>24.726700757575756</v>
          </cell>
          <cell r="AO323">
            <v>26.442830176767679</v>
          </cell>
          <cell r="AP323">
            <v>25.456398358585858</v>
          </cell>
          <cell r="AQ323">
            <v>25.953271464646463</v>
          </cell>
          <cell r="AR323">
            <v>26.615698863636364</v>
          </cell>
          <cell r="AS323">
            <v>25.419664772727273</v>
          </cell>
          <cell r="AT323">
            <v>25.460443813131313</v>
          </cell>
          <cell r="AU323">
            <v>24.568390151515146</v>
          </cell>
          <cell r="AV323">
            <v>26.503854166666667</v>
          </cell>
          <cell r="AW323">
            <v>25.822339015151517</v>
          </cell>
          <cell r="AX323">
            <v>21.64817351598175</v>
          </cell>
          <cell r="AY323">
            <v>24.855783866057838</v>
          </cell>
          <cell r="AZ323">
            <v>22.657138508371371</v>
          </cell>
          <cell r="BA323">
            <v>24.528630136986298</v>
          </cell>
          <cell r="BB323">
            <v>22.967214611872148</v>
          </cell>
          <cell r="BC323">
            <v>24.164855403348565</v>
          </cell>
          <cell r="BD323">
            <v>25.30983257229833</v>
          </cell>
          <cell r="BE323">
            <v>21.989162861491639</v>
          </cell>
          <cell r="BF323">
            <v>24.458630136986301</v>
          </cell>
          <cell r="BG323">
            <v>21.776955859969547</v>
          </cell>
          <cell r="BH323">
            <v>21.451537290715368</v>
          </cell>
          <cell r="BI323">
            <v>24.775641025640997</v>
          </cell>
          <cell r="BJ323">
            <v>20.219230769230744</v>
          </cell>
          <cell r="BK323">
            <v>23.330769230769263</v>
          </cell>
          <cell r="BL323">
            <v>24.642307692307725</v>
          </cell>
          <cell r="BM323">
            <v>23.38717948717952</v>
          </cell>
          <cell r="BN323">
            <v>23.39358974358974</v>
          </cell>
          <cell r="BO323">
            <v>24.352564102564134</v>
          </cell>
          <cell r="BP323">
            <v>25.274358974359004</v>
          </cell>
          <cell r="BQ323">
            <v>23.294871794871767</v>
          </cell>
          <cell r="BR323">
            <v>25.160256410256441</v>
          </cell>
          <cell r="BS323">
            <v>21.73589743589741</v>
          </cell>
          <cell r="BT323">
            <v>21.039743589743573</v>
          </cell>
          <cell r="BU323">
            <v>24.738461538461507</v>
          </cell>
          <cell r="BV323">
            <v>22.733333333333306</v>
          </cell>
          <cell r="BW323">
            <v>21.419230769230769</v>
          </cell>
          <cell r="BX323">
            <v>22.5717948717949</v>
          </cell>
          <cell r="BY323">
            <v>24.335897435897468</v>
          </cell>
          <cell r="BZ323">
            <v>20.70769230769228</v>
          </cell>
          <cell r="CA323">
            <v>23.603846153846181</v>
          </cell>
          <cell r="CB323">
            <v>24.376923076923077</v>
          </cell>
          <cell r="CC323">
            <v>24.597435897435929</v>
          </cell>
          <cell r="CD323">
            <v>25.615384615384645</v>
          </cell>
          <cell r="CE323">
            <v>21.733333333333309</v>
          </cell>
          <cell r="CF323">
            <v>22.612820512820488</v>
          </cell>
        </row>
        <row r="324">
          <cell r="C324" t="str">
            <v>Grupo São Paulo Interior</v>
          </cell>
          <cell r="D324">
            <v>7.274358974358976</v>
          </cell>
          <cell r="E324">
            <v>21.733333333333338</v>
          </cell>
          <cell r="F324">
            <v>0.60000000000000087</v>
          </cell>
          <cell r="G324">
            <v>0</v>
          </cell>
          <cell r="H324">
            <v>1</v>
          </cell>
          <cell r="I324">
            <v>0.98717948717948723</v>
          </cell>
          <cell r="J324">
            <v>0.98717948717948723</v>
          </cell>
          <cell r="K324">
            <v>1</v>
          </cell>
          <cell r="L324">
            <v>1</v>
          </cell>
          <cell r="M324">
            <v>0.60000000000000087</v>
          </cell>
          <cell r="N324">
            <v>9.9999999999999853E-2</v>
          </cell>
          <cell r="O324">
            <v>1</v>
          </cell>
          <cell r="P324">
            <v>1</v>
          </cell>
          <cell r="Q324">
            <v>1</v>
          </cell>
          <cell r="R324">
            <v>1</v>
          </cell>
          <cell r="S324">
            <v>0.98717948717948723</v>
          </cell>
          <cell r="T324">
            <v>0</v>
          </cell>
          <cell r="U324">
            <v>9.9999999999999853E-2</v>
          </cell>
          <cell r="V324">
            <v>1</v>
          </cell>
          <cell r="W324">
            <v>1</v>
          </cell>
          <cell r="X324">
            <v>1</v>
          </cell>
          <cell r="Y324">
            <v>0</v>
          </cell>
          <cell r="Z324">
            <v>1</v>
          </cell>
          <cell r="AA324">
            <v>0.60000000000000087</v>
          </cell>
          <cell r="AB324">
            <v>9.9999999999999853E-2</v>
          </cell>
          <cell r="AC324">
            <v>1</v>
          </cell>
          <cell r="AD324">
            <v>1</v>
          </cell>
          <cell r="AE324">
            <v>1</v>
          </cell>
          <cell r="AF324">
            <v>0.98717948717948723</v>
          </cell>
          <cell r="AG324">
            <v>0.98717948717948723</v>
          </cell>
          <cell r="AH324">
            <v>0.60000000000000087</v>
          </cell>
          <cell r="AI324">
            <v>9.7435897435897298E-2</v>
          </cell>
          <cell r="AJ324">
            <v>0</v>
          </cell>
          <cell r="AK324">
            <v>25.502875000000003</v>
          </cell>
          <cell r="AL324">
            <v>23.840054924242423</v>
          </cell>
          <cell r="AM324">
            <v>25.795321969696971</v>
          </cell>
          <cell r="AN324">
            <v>24.726700757575756</v>
          </cell>
          <cell r="AO324">
            <v>26.442830176767679</v>
          </cell>
          <cell r="AP324">
            <v>25.456398358585858</v>
          </cell>
          <cell r="AQ324">
            <v>25.953271464646463</v>
          </cell>
          <cell r="AR324">
            <v>26.615698863636364</v>
          </cell>
          <cell r="AS324">
            <v>25.419664772727273</v>
          </cell>
          <cell r="AT324">
            <v>25.460443813131313</v>
          </cell>
          <cell r="AU324">
            <v>24.568390151515146</v>
          </cell>
          <cell r="AV324">
            <v>26.503854166666667</v>
          </cell>
          <cell r="AW324">
            <v>25.822339015151517</v>
          </cell>
          <cell r="AX324">
            <v>21.64817351598175</v>
          </cell>
          <cell r="AY324">
            <v>24.855783866057838</v>
          </cell>
          <cell r="AZ324">
            <v>22.657138508371371</v>
          </cell>
          <cell r="BA324">
            <v>24.528630136986298</v>
          </cell>
          <cell r="BB324">
            <v>22.967214611872148</v>
          </cell>
          <cell r="BC324">
            <v>24.164855403348565</v>
          </cell>
          <cell r="BD324">
            <v>25.30983257229833</v>
          </cell>
          <cell r="BE324">
            <v>21.989162861491639</v>
          </cell>
          <cell r="BF324">
            <v>24.458630136986301</v>
          </cell>
          <cell r="BG324">
            <v>21.776955859969547</v>
          </cell>
          <cell r="BH324">
            <v>21.451537290715368</v>
          </cell>
          <cell r="BI324">
            <v>24.775641025640997</v>
          </cell>
          <cell r="BJ324">
            <v>20.219230769230744</v>
          </cell>
          <cell r="BK324">
            <v>23.330769230769263</v>
          </cell>
          <cell r="BL324">
            <v>24.642307692307725</v>
          </cell>
          <cell r="BM324">
            <v>23.38717948717952</v>
          </cell>
          <cell r="BN324">
            <v>23.39358974358974</v>
          </cell>
          <cell r="BO324">
            <v>24.352564102564134</v>
          </cell>
          <cell r="BP324">
            <v>25.274358974359004</v>
          </cell>
          <cell r="BQ324">
            <v>23.294871794871767</v>
          </cell>
          <cell r="BR324">
            <v>25.160256410256441</v>
          </cell>
          <cell r="BS324">
            <v>21.73589743589741</v>
          </cell>
          <cell r="BT324">
            <v>21.039743589743573</v>
          </cell>
          <cell r="BU324">
            <v>24.738461538461507</v>
          </cell>
          <cell r="BV324">
            <v>22.733333333333306</v>
          </cell>
          <cell r="BW324">
            <v>21.419230769230769</v>
          </cell>
          <cell r="BX324">
            <v>22.5717948717949</v>
          </cell>
          <cell r="BY324">
            <v>24.335897435897468</v>
          </cell>
          <cell r="BZ324">
            <v>20.70769230769228</v>
          </cell>
          <cell r="CA324">
            <v>23.603846153846181</v>
          </cell>
          <cell r="CB324">
            <v>24.376923076923077</v>
          </cell>
          <cell r="CC324">
            <v>24.597435897435929</v>
          </cell>
          <cell r="CD324">
            <v>25.615384615384645</v>
          </cell>
          <cell r="CE324">
            <v>21.733333333333309</v>
          </cell>
          <cell r="CF324">
            <v>22.612820512820488</v>
          </cell>
        </row>
        <row r="325">
          <cell r="C325" t="str">
            <v>Grupo São Paulo Novas Cidades</v>
          </cell>
          <cell r="D325">
            <v>7.274358974358976</v>
          </cell>
          <cell r="E325">
            <v>21.733333333333338</v>
          </cell>
          <cell r="F325">
            <v>0.60000000000000087</v>
          </cell>
          <cell r="G325">
            <v>0</v>
          </cell>
          <cell r="H325">
            <v>1</v>
          </cell>
          <cell r="I325">
            <v>0.98717948717948723</v>
          </cell>
          <cell r="J325">
            <v>0.98717948717948723</v>
          </cell>
          <cell r="K325">
            <v>1</v>
          </cell>
          <cell r="L325">
            <v>1</v>
          </cell>
          <cell r="M325">
            <v>0.60000000000000087</v>
          </cell>
          <cell r="N325">
            <v>9.9999999999999853E-2</v>
          </cell>
          <cell r="O325">
            <v>1</v>
          </cell>
          <cell r="P325">
            <v>1</v>
          </cell>
          <cell r="Q325">
            <v>1</v>
          </cell>
          <cell r="R325">
            <v>1</v>
          </cell>
          <cell r="S325">
            <v>0.98717948717948723</v>
          </cell>
          <cell r="T325">
            <v>0</v>
          </cell>
          <cell r="U325">
            <v>9.9999999999999853E-2</v>
          </cell>
          <cell r="V325">
            <v>1</v>
          </cell>
          <cell r="W325">
            <v>1</v>
          </cell>
          <cell r="X325">
            <v>1</v>
          </cell>
          <cell r="Y325">
            <v>0</v>
          </cell>
          <cell r="Z325">
            <v>1</v>
          </cell>
          <cell r="AA325">
            <v>0.60000000000000087</v>
          </cell>
          <cell r="AB325">
            <v>9.9999999999999853E-2</v>
          </cell>
          <cell r="AC325">
            <v>1</v>
          </cell>
          <cell r="AD325">
            <v>1</v>
          </cell>
          <cell r="AE325">
            <v>1</v>
          </cell>
          <cell r="AF325">
            <v>0.98717948717948723</v>
          </cell>
          <cell r="AG325">
            <v>0.98717948717948723</v>
          </cell>
          <cell r="AH325">
            <v>0.60000000000000087</v>
          </cell>
          <cell r="AI325">
            <v>9.7435897435897298E-2</v>
          </cell>
          <cell r="AJ325">
            <v>0</v>
          </cell>
          <cell r="AK325">
            <v>25.502875000000003</v>
          </cell>
          <cell r="AL325">
            <v>23.840054924242423</v>
          </cell>
          <cell r="AM325">
            <v>25.795321969696971</v>
          </cell>
          <cell r="AN325">
            <v>24.726700757575756</v>
          </cell>
          <cell r="AO325">
            <v>26.442830176767679</v>
          </cell>
          <cell r="AP325">
            <v>25.456398358585858</v>
          </cell>
          <cell r="AQ325">
            <v>25.953271464646463</v>
          </cell>
          <cell r="AR325">
            <v>26.615698863636364</v>
          </cell>
          <cell r="AS325">
            <v>25.419664772727273</v>
          </cell>
          <cell r="AT325">
            <v>25.460443813131313</v>
          </cell>
          <cell r="AU325">
            <v>24.568390151515146</v>
          </cell>
          <cell r="AV325">
            <v>26.503854166666667</v>
          </cell>
          <cell r="AW325">
            <v>25.822339015151517</v>
          </cell>
          <cell r="AX325">
            <v>21.64817351598175</v>
          </cell>
          <cell r="AY325">
            <v>24.855783866057838</v>
          </cell>
          <cell r="AZ325">
            <v>22.657138508371371</v>
          </cell>
          <cell r="BA325">
            <v>24.528630136986298</v>
          </cell>
          <cell r="BB325">
            <v>22.967214611872148</v>
          </cell>
          <cell r="BC325">
            <v>24.164855403348565</v>
          </cell>
          <cell r="BD325">
            <v>25.30983257229833</v>
          </cell>
          <cell r="BE325">
            <v>21.989162861491639</v>
          </cell>
          <cell r="BF325">
            <v>24.458630136986301</v>
          </cell>
          <cell r="BG325">
            <v>21.776955859969547</v>
          </cell>
          <cell r="BH325">
            <v>21.451537290715368</v>
          </cell>
          <cell r="BI325">
            <v>24.775641025640997</v>
          </cell>
          <cell r="BJ325">
            <v>20.219230769230744</v>
          </cell>
          <cell r="BK325">
            <v>23.330769230769263</v>
          </cell>
          <cell r="BL325">
            <v>24.642307692307725</v>
          </cell>
          <cell r="BM325">
            <v>23.38717948717952</v>
          </cell>
          <cell r="BN325">
            <v>23.39358974358974</v>
          </cell>
          <cell r="BO325">
            <v>24.352564102564134</v>
          </cell>
          <cell r="BP325">
            <v>25.274358974359004</v>
          </cell>
          <cell r="BQ325">
            <v>23.294871794871767</v>
          </cell>
          <cell r="BR325">
            <v>25.160256410256441</v>
          </cell>
          <cell r="BS325">
            <v>21.73589743589741</v>
          </cell>
          <cell r="BT325">
            <v>21.039743589743573</v>
          </cell>
          <cell r="BU325">
            <v>24.738461538461507</v>
          </cell>
          <cell r="BV325">
            <v>22.733333333333306</v>
          </cell>
          <cell r="BW325">
            <v>21.419230769230769</v>
          </cell>
          <cell r="BX325">
            <v>22.5717948717949</v>
          </cell>
          <cell r="BY325">
            <v>24.335897435897468</v>
          </cell>
          <cell r="BZ325">
            <v>20.70769230769228</v>
          </cell>
          <cell r="CA325">
            <v>23.603846153846181</v>
          </cell>
          <cell r="CB325">
            <v>24.376923076923077</v>
          </cell>
          <cell r="CC325">
            <v>24.597435897435929</v>
          </cell>
          <cell r="CD325">
            <v>25.615384615384645</v>
          </cell>
          <cell r="CE325">
            <v>21.733333333333309</v>
          </cell>
          <cell r="CF325">
            <v>22.612820512820488</v>
          </cell>
        </row>
        <row r="326">
          <cell r="C326" t="str">
            <v>Cluster São Paulo Novas</v>
          </cell>
          <cell r="D326">
            <v>7.274358974358976</v>
          </cell>
          <cell r="E326">
            <v>21.733333333333338</v>
          </cell>
          <cell r="F326">
            <v>0.60000000000000087</v>
          </cell>
          <cell r="G326">
            <v>0</v>
          </cell>
          <cell r="H326">
            <v>1</v>
          </cell>
          <cell r="I326">
            <v>0.98717948717948723</v>
          </cell>
          <cell r="J326">
            <v>0.98717948717948723</v>
          </cell>
          <cell r="K326">
            <v>1</v>
          </cell>
          <cell r="L326">
            <v>1</v>
          </cell>
          <cell r="M326">
            <v>0.60000000000000087</v>
          </cell>
          <cell r="N326">
            <v>9.9999999999999853E-2</v>
          </cell>
          <cell r="O326">
            <v>1</v>
          </cell>
          <cell r="P326">
            <v>1</v>
          </cell>
          <cell r="Q326">
            <v>1</v>
          </cell>
          <cell r="R326">
            <v>1</v>
          </cell>
          <cell r="S326">
            <v>0.98717948717948723</v>
          </cell>
          <cell r="T326">
            <v>0</v>
          </cell>
          <cell r="U326">
            <v>9.9999999999999853E-2</v>
          </cell>
          <cell r="V326">
            <v>1</v>
          </cell>
          <cell r="W326">
            <v>1</v>
          </cell>
          <cell r="X326">
            <v>1</v>
          </cell>
          <cell r="Y326">
            <v>0</v>
          </cell>
          <cell r="Z326">
            <v>1</v>
          </cell>
          <cell r="AA326">
            <v>0.60000000000000087</v>
          </cell>
          <cell r="AB326">
            <v>9.9999999999999853E-2</v>
          </cell>
          <cell r="AC326">
            <v>1</v>
          </cell>
          <cell r="AD326">
            <v>1</v>
          </cell>
          <cell r="AE326">
            <v>1</v>
          </cell>
          <cell r="AF326">
            <v>0.98717948717948723</v>
          </cell>
          <cell r="AG326">
            <v>0.98717948717948723</v>
          </cell>
          <cell r="AH326">
            <v>0.60000000000000087</v>
          </cell>
          <cell r="AI326">
            <v>9.7435897435897298E-2</v>
          </cell>
          <cell r="AJ326">
            <v>0</v>
          </cell>
          <cell r="AK326">
            <v>25.502875000000003</v>
          </cell>
          <cell r="AL326">
            <v>23.840054924242423</v>
          </cell>
          <cell r="AM326">
            <v>25.795321969696971</v>
          </cell>
          <cell r="AN326">
            <v>24.726700757575756</v>
          </cell>
          <cell r="AO326">
            <v>26.442830176767679</v>
          </cell>
          <cell r="AP326">
            <v>25.456398358585858</v>
          </cell>
          <cell r="AQ326">
            <v>25.953271464646463</v>
          </cell>
          <cell r="AR326">
            <v>26.615698863636364</v>
          </cell>
          <cell r="AS326">
            <v>25.419664772727273</v>
          </cell>
          <cell r="AT326">
            <v>25.460443813131313</v>
          </cell>
          <cell r="AU326">
            <v>24.568390151515146</v>
          </cell>
          <cell r="AV326">
            <v>26.503854166666667</v>
          </cell>
          <cell r="AW326">
            <v>25.822339015151517</v>
          </cell>
          <cell r="AX326">
            <v>21.64817351598175</v>
          </cell>
          <cell r="AY326">
            <v>24.855783866057838</v>
          </cell>
          <cell r="AZ326">
            <v>22.657138508371371</v>
          </cell>
          <cell r="BA326">
            <v>24.528630136986298</v>
          </cell>
          <cell r="BB326">
            <v>22.967214611872148</v>
          </cell>
          <cell r="BC326">
            <v>24.164855403348565</v>
          </cell>
          <cell r="BD326">
            <v>25.30983257229833</v>
          </cell>
          <cell r="BE326">
            <v>21.989162861491639</v>
          </cell>
          <cell r="BF326">
            <v>24.458630136986301</v>
          </cell>
          <cell r="BG326">
            <v>21.776955859969547</v>
          </cell>
          <cell r="BH326">
            <v>21.451537290715368</v>
          </cell>
          <cell r="BI326">
            <v>24.775641025640997</v>
          </cell>
          <cell r="BJ326">
            <v>20.219230769230744</v>
          </cell>
          <cell r="BK326">
            <v>23.330769230769263</v>
          </cell>
          <cell r="BL326">
            <v>24.642307692307725</v>
          </cell>
          <cell r="BM326">
            <v>23.38717948717952</v>
          </cell>
          <cell r="BN326">
            <v>23.39358974358974</v>
          </cell>
          <cell r="BO326">
            <v>24.352564102564134</v>
          </cell>
          <cell r="BP326">
            <v>25.274358974359004</v>
          </cell>
          <cell r="BQ326">
            <v>23.294871794871767</v>
          </cell>
          <cell r="BR326">
            <v>25.160256410256441</v>
          </cell>
          <cell r="BS326">
            <v>21.73589743589741</v>
          </cell>
          <cell r="BT326">
            <v>21.039743589743573</v>
          </cell>
          <cell r="BU326">
            <v>24.738461538461507</v>
          </cell>
          <cell r="BV326">
            <v>22.733333333333306</v>
          </cell>
          <cell r="BW326">
            <v>21.419230769230769</v>
          </cell>
          <cell r="BX326">
            <v>22.5717948717949</v>
          </cell>
          <cell r="BY326">
            <v>24.335897435897468</v>
          </cell>
          <cell r="BZ326">
            <v>20.70769230769228</v>
          </cell>
          <cell r="CA326">
            <v>23.603846153846181</v>
          </cell>
          <cell r="CB326">
            <v>24.376923076923077</v>
          </cell>
          <cell r="CC326">
            <v>24.597435897435929</v>
          </cell>
          <cell r="CD326">
            <v>25.615384615384645</v>
          </cell>
          <cell r="CE326">
            <v>21.733333333333309</v>
          </cell>
          <cell r="CF326">
            <v>22.612820512820488</v>
          </cell>
        </row>
        <row r="327">
          <cell r="C327" t="str">
            <v>Cluster São Paulo Antigas</v>
          </cell>
          <cell r="D327">
            <v>7.274358974358976</v>
          </cell>
          <cell r="E327">
            <v>21.733333333333338</v>
          </cell>
          <cell r="F327">
            <v>0.60000000000000087</v>
          </cell>
          <cell r="G327">
            <v>0</v>
          </cell>
          <cell r="H327">
            <v>1</v>
          </cell>
          <cell r="I327">
            <v>0.98717948717948723</v>
          </cell>
          <cell r="J327">
            <v>0.98717948717948723</v>
          </cell>
          <cell r="K327">
            <v>1</v>
          </cell>
          <cell r="L327">
            <v>1</v>
          </cell>
          <cell r="M327">
            <v>0.60000000000000087</v>
          </cell>
          <cell r="N327">
            <v>9.9999999999999853E-2</v>
          </cell>
          <cell r="O327">
            <v>1</v>
          </cell>
          <cell r="P327">
            <v>1</v>
          </cell>
          <cell r="Q327">
            <v>1</v>
          </cell>
          <cell r="R327">
            <v>1</v>
          </cell>
          <cell r="S327">
            <v>0.98717948717948723</v>
          </cell>
          <cell r="T327">
            <v>0</v>
          </cell>
          <cell r="U327">
            <v>9.9999999999999853E-2</v>
          </cell>
          <cell r="V327">
            <v>1</v>
          </cell>
          <cell r="W327">
            <v>1</v>
          </cell>
          <cell r="X327">
            <v>1</v>
          </cell>
          <cell r="Y327">
            <v>0</v>
          </cell>
          <cell r="Z327">
            <v>1</v>
          </cell>
          <cell r="AA327">
            <v>0.60000000000000087</v>
          </cell>
          <cell r="AB327">
            <v>9.9999999999999853E-2</v>
          </cell>
          <cell r="AC327">
            <v>1</v>
          </cell>
          <cell r="AD327">
            <v>1</v>
          </cell>
          <cell r="AE327">
            <v>1</v>
          </cell>
          <cell r="AF327">
            <v>0.98717948717948723</v>
          </cell>
          <cell r="AG327">
            <v>0.98717948717948723</v>
          </cell>
          <cell r="AH327">
            <v>0.60000000000000087</v>
          </cell>
          <cell r="AI327">
            <v>9.7435897435897298E-2</v>
          </cell>
          <cell r="AJ327">
            <v>0</v>
          </cell>
          <cell r="AK327">
            <v>25.502875000000003</v>
          </cell>
          <cell r="AL327">
            <v>23.840054924242423</v>
          </cell>
          <cell r="AM327">
            <v>25.795321969696971</v>
          </cell>
          <cell r="AN327">
            <v>24.726700757575756</v>
          </cell>
          <cell r="AO327">
            <v>26.442830176767679</v>
          </cell>
          <cell r="AP327">
            <v>25.456398358585858</v>
          </cell>
          <cell r="AQ327">
            <v>25.953271464646463</v>
          </cell>
          <cell r="AR327">
            <v>26.615698863636364</v>
          </cell>
          <cell r="AS327">
            <v>25.419664772727273</v>
          </cell>
          <cell r="AT327">
            <v>25.460443813131313</v>
          </cell>
          <cell r="AU327">
            <v>24.568390151515146</v>
          </cell>
          <cell r="AV327">
            <v>26.503854166666667</v>
          </cell>
          <cell r="AW327">
            <v>25.822339015151517</v>
          </cell>
          <cell r="AX327">
            <v>21.64817351598175</v>
          </cell>
          <cell r="AY327">
            <v>24.855783866057838</v>
          </cell>
          <cell r="AZ327">
            <v>22.657138508371371</v>
          </cell>
          <cell r="BA327">
            <v>24.528630136986298</v>
          </cell>
          <cell r="BB327">
            <v>22.967214611872148</v>
          </cell>
          <cell r="BC327">
            <v>24.164855403348565</v>
          </cell>
          <cell r="BD327">
            <v>25.30983257229833</v>
          </cell>
          <cell r="BE327">
            <v>21.989162861491639</v>
          </cell>
          <cell r="BF327">
            <v>24.458630136986301</v>
          </cell>
          <cell r="BG327">
            <v>21.776955859969547</v>
          </cell>
          <cell r="BH327">
            <v>21.451537290715368</v>
          </cell>
          <cell r="BI327">
            <v>24.775641025640997</v>
          </cell>
          <cell r="BJ327">
            <v>20.219230769230744</v>
          </cell>
          <cell r="BK327">
            <v>23.330769230769263</v>
          </cell>
          <cell r="BL327">
            <v>24.642307692307725</v>
          </cell>
          <cell r="BM327">
            <v>23.38717948717952</v>
          </cell>
          <cell r="BN327">
            <v>23.39358974358974</v>
          </cell>
          <cell r="BO327">
            <v>24.352564102564134</v>
          </cell>
          <cell r="BP327">
            <v>25.274358974359004</v>
          </cell>
          <cell r="BQ327">
            <v>23.294871794871767</v>
          </cell>
          <cell r="BR327">
            <v>25.160256410256441</v>
          </cell>
          <cell r="BS327">
            <v>21.73589743589741</v>
          </cell>
          <cell r="BT327">
            <v>21.039743589743573</v>
          </cell>
          <cell r="BU327">
            <v>24.738461538461507</v>
          </cell>
          <cell r="BV327">
            <v>22.733333333333306</v>
          </cell>
          <cell r="BW327">
            <v>21.419230769230769</v>
          </cell>
          <cell r="BX327">
            <v>22.5717948717949</v>
          </cell>
          <cell r="BY327">
            <v>24.335897435897468</v>
          </cell>
          <cell r="BZ327">
            <v>20.70769230769228</v>
          </cell>
          <cell r="CA327">
            <v>23.603846153846181</v>
          </cell>
          <cell r="CB327">
            <v>24.376923076923077</v>
          </cell>
          <cell r="CC327">
            <v>24.597435897435929</v>
          </cell>
          <cell r="CD327">
            <v>25.615384615384645</v>
          </cell>
          <cell r="CE327">
            <v>21.733333333333309</v>
          </cell>
          <cell r="CF327">
            <v>22.612820512820488</v>
          </cell>
        </row>
        <row r="328">
          <cell r="C328" t="str">
            <v>Cluster São Paulo</v>
          </cell>
          <cell r="D328">
            <v>7.2999999999999989</v>
          </cell>
          <cell r="E328">
            <v>21.7</v>
          </cell>
          <cell r="F328">
            <v>0.59999999999999987</v>
          </cell>
          <cell r="G328">
            <v>0</v>
          </cell>
          <cell r="H328">
            <v>1</v>
          </cell>
          <cell r="I328">
            <v>1</v>
          </cell>
          <cell r="J328">
            <v>1</v>
          </cell>
          <cell r="K328">
            <v>1</v>
          </cell>
          <cell r="L328">
            <v>1</v>
          </cell>
          <cell r="M328">
            <v>0.59999999999999987</v>
          </cell>
          <cell r="N328">
            <v>0.10000000000000002</v>
          </cell>
          <cell r="O328">
            <v>1</v>
          </cell>
          <cell r="P328">
            <v>1</v>
          </cell>
          <cell r="Q328">
            <v>1</v>
          </cell>
          <cell r="R328">
            <v>1</v>
          </cell>
          <cell r="S328">
            <v>0.95</v>
          </cell>
          <cell r="T328">
            <v>0</v>
          </cell>
          <cell r="U328">
            <v>0.10000000000000002</v>
          </cell>
          <cell r="V328">
            <v>1</v>
          </cell>
          <cell r="W328">
            <v>1</v>
          </cell>
          <cell r="X328">
            <v>1</v>
          </cell>
          <cell r="Y328">
            <v>0</v>
          </cell>
          <cell r="Z328">
            <v>1</v>
          </cell>
          <cell r="AA328">
            <v>0.59999999999999987</v>
          </cell>
          <cell r="AB328">
            <v>0.10000000000000002</v>
          </cell>
          <cell r="AC328">
            <v>1</v>
          </cell>
          <cell r="AD328">
            <v>1</v>
          </cell>
          <cell r="AE328">
            <v>1</v>
          </cell>
          <cell r="AF328">
            <v>0.95</v>
          </cell>
          <cell r="AG328">
            <v>1</v>
          </cell>
          <cell r="AH328">
            <v>0.59999999999999987</v>
          </cell>
          <cell r="AI328">
            <v>0.10000000000000002</v>
          </cell>
          <cell r="AJ328">
            <v>0</v>
          </cell>
          <cell r="AK328">
            <v>25.502875000000003</v>
          </cell>
          <cell r="AL328">
            <v>23.840054924242423</v>
          </cell>
          <cell r="AM328">
            <v>25.795321969696971</v>
          </cell>
          <cell r="AN328">
            <v>24.726700757575756</v>
          </cell>
          <cell r="AO328">
            <v>26.442830176767679</v>
          </cell>
          <cell r="AP328">
            <v>25.456398358585858</v>
          </cell>
          <cell r="AQ328">
            <v>25.953271464646463</v>
          </cell>
          <cell r="AR328">
            <v>26.615698863636364</v>
          </cell>
          <cell r="AS328">
            <v>25.419664772727273</v>
          </cell>
          <cell r="AT328">
            <v>25.460443813131313</v>
          </cell>
          <cell r="AU328">
            <v>24.568390151515146</v>
          </cell>
          <cell r="AV328">
            <v>26.503854166666667</v>
          </cell>
          <cell r="AW328">
            <v>25.822339015151517</v>
          </cell>
          <cell r="AX328">
            <v>21.64817351598175</v>
          </cell>
          <cell r="AY328">
            <v>24.855783866057838</v>
          </cell>
          <cell r="AZ328">
            <v>22.657138508371371</v>
          </cell>
          <cell r="BA328">
            <v>24.528630136986298</v>
          </cell>
          <cell r="BB328">
            <v>22.967214611872148</v>
          </cell>
          <cell r="BC328">
            <v>24.164855403348565</v>
          </cell>
          <cell r="BD328">
            <v>25.30983257229833</v>
          </cell>
          <cell r="BE328">
            <v>21.989162861491639</v>
          </cell>
          <cell r="BF328">
            <v>24.458630136986301</v>
          </cell>
          <cell r="BG328">
            <v>21.776955859969547</v>
          </cell>
          <cell r="BH328">
            <v>21.451537290715368</v>
          </cell>
          <cell r="BI328">
            <v>24.750000000000007</v>
          </cell>
          <cell r="BJ328">
            <v>20.035000000000004</v>
          </cell>
          <cell r="BK328">
            <v>23.349999999999991</v>
          </cell>
          <cell r="BL328">
            <v>24.579999999999991</v>
          </cell>
          <cell r="BM328">
            <v>23.349999999999991</v>
          </cell>
          <cell r="BN328">
            <v>23.35</v>
          </cell>
          <cell r="BO328">
            <v>24.294999999999991</v>
          </cell>
          <cell r="BP328">
            <v>25.329999999999991</v>
          </cell>
          <cell r="BQ328">
            <v>23.295000000000009</v>
          </cell>
          <cell r="BR328">
            <v>25.149999999999991</v>
          </cell>
          <cell r="BS328">
            <v>21.70000000000001</v>
          </cell>
          <cell r="BT328">
            <v>21.080000000000005</v>
          </cell>
          <cell r="BU328">
            <v>24.770000000000007</v>
          </cell>
          <cell r="BV328">
            <v>22.600000000000009</v>
          </cell>
          <cell r="BW328">
            <v>21.35</v>
          </cell>
          <cell r="BX328">
            <v>22.599999999999991</v>
          </cell>
          <cell r="BY328">
            <v>24.349999999999991</v>
          </cell>
          <cell r="BZ328">
            <v>20.645000000000003</v>
          </cell>
          <cell r="CA328">
            <v>23.539999999999996</v>
          </cell>
          <cell r="CB328">
            <v>24.45</v>
          </cell>
          <cell r="CC328">
            <v>24.599999999999991</v>
          </cell>
          <cell r="CD328">
            <v>25.649999999999995</v>
          </cell>
          <cell r="CE328">
            <v>21.70000000000001</v>
          </cell>
          <cell r="CF328">
            <v>22.600000000000009</v>
          </cell>
        </row>
        <row r="329">
          <cell r="C329" t="str">
            <v>São Paulo</v>
          </cell>
          <cell r="D329">
            <v>7.2999999999999989</v>
          </cell>
          <cell r="E329">
            <v>21.8</v>
          </cell>
          <cell r="F329">
            <v>0.6</v>
          </cell>
          <cell r="G329">
            <v>0</v>
          </cell>
          <cell r="H329">
            <v>1</v>
          </cell>
          <cell r="I329">
            <v>1</v>
          </cell>
          <cell r="J329">
            <v>1</v>
          </cell>
          <cell r="K329">
            <v>1</v>
          </cell>
          <cell r="L329">
            <v>1</v>
          </cell>
          <cell r="M329">
            <v>0.6</v>
          </cell>
          <cell r="N329">
            <v>0.1</v>
          </cell>
          <cell r="O329">
            <v>1</v>
          </cell>
          <cell r="P329">
            <v>1</v>
          </cell>
          <cell r="Q329">
            <v>1</v>
          </cell>
          <cell r="R329">
            <v>1</v>
          </cell>
          <cell r="S329">
            <v>1</v>
          </cell>
          <cell r="T329">
            <v>0</v>
          </cell>
          <cell r="U329">
            <v>0.1</v>
          </cell>
          <cell r="V329">
            <v>1</v>
          </cell>
          <cell r="W329">
            <v>1</v>
          </cell>
          <cell r="X329">
            <v>1</v>
          </cell>
          <cell r="Y329">
            <v>0</v>
          </cell>
          <cell r="Z329">
            <v>1</v>
          </cell>
          <cell r="AA329">
            <v>0.6</v>
          </cell>
          <cell r="AB329">
            <v>0.1</v>
          </cell>
          <cell r="AC329">
            <v>1</v>
          </cell>
          <cell r="AD329">
            <v>1</v>
          </cell>
          <cell r="AE329">
            <v>1</v>
          </cell>
          <cell r="AF329">
            <v>1</v>
          </cell>
          <cell r="AG329">
            <v>1</v>
          </cell>
          <cell r="AH329">
            <v>0.6</v>
          </cell>
          <cell r="AI329">
            <v>0.1</v>
          </cell>
          <cell r="AJ329">
            <v>0</v>
          </cell>
          <cell r="AK329">
            <v>25.502875000000003</v>
          </cell>
          <cell r="AL329">
            <v>23.840054924242423</v>
          </cell>
          <cell r="AM329">
            <v>25.795321969696971</v>
          </cell>
          <cell r="AN329">
            <v>24.726700757575756</v>
          </cell>
          <cell r="AO329">
            <v>26.442830176767679</v>
          </cell>
          <cell r="AP329">
            <v>25.456398358585858</v>
          </cell>
          <cell r="AQ329">
            <v>25.953271464646463</v>
          </cell>
          <cell r="AR329">
            <v>26.615698863636364</v>
          </cell>
          <cell r="AS329">
            <v>25.419664772727273</v>
          </cell>
          <cell r="AT329">
            <v>25.460443813131313</v>
          </cell>
          <cell r="AU329">
            <v>24.568390151515146</v>
          </cell>
          <cell r="AV329">
            <v>26.503854166666667</v>
          </cell>
          <cell r="AW329">
            <v>25.822339015151517</v>
          </cell>
          <cell r="AX329">
            <v>21.64817351598175</v>
          </cell>
          <cell r="AY329">
            <v>24.855783866057838</v>
          </cell>
          <cell r="AZ329">
            <v>22.657138508371371</v>
          </cell>
          <cell r="BA329">
            <v>24.528630136986298</v>
          </cell>
          <cell r="BB329">
            <v>22.967214611872148</v>
          </cell>
          <cell r="BC329">
            <v>24.164855403348565</v>
          </cell>
          <cell r="BD329">
            <v>25.30983257229833</v>
          </cell>
          <cell r="BE329">
            <v>21.989162861491639</v>
          </cell>
          <cell r="BF329">
            <v>24.458630136986301</v>
          </cell>
          <cell r="BG329">
            <v>21.776955859969547</v>
          </cell>
          <cell r="BH329">
            <v>21.451537290715368</v>
          </cell>
          <cell r="BI329">
            <v>23.8</v>
          </cell>
          <cell r="BJ329">
            <v>19.8</v>
          </cell>
          <cell r="BK329">
            <v>23.4</v>
          </cell>
          <cell r="BL329">
            <v>24.7</v>
          </cell>
          <cell r="BM329">
            <v>23.4</v>
          </cell>
          <cell r="BN329">
            <v>23.5</v>
          </cell>
          <cell r="BO329">
            <v>24.4</v>
          </cell>
          <cell r="BP329">
            <v>25.4</v>
          </cell>
          <cell r="BQ329">
            <v>23.3</v>
          </cell>
          <cell r="BR329">
            <v>25.2</v>
          </cell>
          <cell r="BS329">
            <v>21.8</v>
          </cell>
          <cell r="BT329">
            <v>21.1</v>
          </cell>
          <cell r="BU329">
            <v>24.2</v>
          </cell>
          <cell r="BV329">
            <v>22.8</v>
          </cell>
          <cell r="BW329">
            <v>21.5</v>
          </cell>
          <cell r="BX329">
            <v>22.7</v>
          </cell>
          <cell r="BY329">
            <v>24.4</v>
          </cell>
          <cell r="BZ329">
            <v>19.8</v>
          </cell>
          <cell r="CA329">
            <v>22.7</v>
          </cell>
          <cell r="CB329">
            <v>24.5</v>
          </cell>
          <cell r="CC329">
            <v>24.7</v>
          </cell>
          <cell r="CD329">
            <v>25.7</v>
          </cell>
          <cell r="CE329">
            <v>21.8</v>
          </cell>
          <cell r="CF329">
            <v>22.8</v>
          </cell>
        </row>
        <row r="330">
          <cell r="C330" t="str">
            <v>SPO - Black</v>
          </cell>
          <cell r="D330">
            <v>7.2999999999999989</v>
          </cell>
          <cell r="E330">
            <v>21.8</v>
          </cell>
          <cell r="F330">
            <v>0.6</v>
          </cell>
          <cell r="G330">
            <v>0</v>
          </cell>
          <cell r="H330">
            <v>1</v>
          </cell>
          <cell r="I330">
            <v>1</v>
          </cell>
          <cell r="J330">
            <v>1</v>
          </cell>
          <cell r="K330">
            <v>1</v>
          </cell>
          <cell r="L330">
            <v>1</v>
          </cell>
          <cell r="M330">
            <v>0.6</v>
          </cell>
          <cell r="N330">
            <v>0.1</v>
          </cell>
          <cell r="O330">
            <v>1</v>
          </cell>
          <cell r="P330">
            <v>1</v>
          </cell>
          <cell r="Q330">
            <v>1</v>
          </cell>
          <cell r="R330">
            <v>1</v>
          </cell>
          <cell r="S330">
            <v>1</v>
          </cell>
          <cell r="T330">
            <v>0</v>
          </cell>
          <cell r="U330">
            <v>0.1</v>
          </cell>
          <cell r="V330">
            <v>1</v>
          </cell>
          <cell r="W330">
            <v>1</v>
          </cell>
          <cell r="X330">
            <v>1</v>
          </cell>
          <cell r="Y330">
            <v>0</v>
          </cell>
          <cell r="Z330">
            <v>1</v>
          </cell>
          <cell r="AA330">
            <v>0.6</v>
          </cell>
          <cell r="AB330">
            <v>0.1</v>
          </cell>
          <cell r="AC330">
            <v>1</v>
          </cell>
          <cell r="AD330">
            <v>1</v>
          </cell>
          <cell r="AE330">
            <v>1</v>
          </cell>
          <cell r="AF330">
            <v>1</v>
          </cell>
          <cell r="AG330">
            <v>1</v>
          </cell>
          <cell r="AH330">
            <v>0.6</v>
          </cell>
          <cell r="AI330">
            <v>0.1</v>
          </cell>
          <cell r="AJ330">
            <v>0</v>
          </cell>
          <cell r="AK330">
            <v>24.85</v>
          </cell>
          <cell r="AL330">
            <v>23.9375</v>
          </cell>
          <cell r="AM330">
            <v>24.992045454545455</v>
          </cell>
          <cell r="AN330">
            <v>23.668560606060606</v>
          </cell>
          <cell r="AO330">
            <v>25.910890151515151</v>
          </cell>
          <cell r="AP330">
            <v>24.945265151515152</v>
          </cell>
          <cell r="AQ330">
            <v>25.118257575757578</v>
          </cell>
          <cell r="AR330">
            <v>26.950965909090911</v>
          </cell>
          <cell r="AS330">
            <v>24.945833333333333</v>
          </cell>
          <cell r="AT330">
            <v>24.99431818181818</v>
          </cell>
          <cell r="AU330">
            <v>23.682954545454542</v>
          </cell>
          <cell r="AV330">
            <v>24.646666666666665</v>
          </cell>
          <cell r="AW330">
            <v>25.621969696969696</v>
          </cell>
          <cell r="AX330">
            <v>21.694520547945235</v>
          </cell>
          <cell r="AY330">
            <v>24.85068493150688</v>
          </cell>
          <cell r="AZ330">
            <v>22.678082191780796</v>
          </cell>
          <cell r="BA330">
            <v>24.595890410958873</v>
          </cell>
          <cell r="BB330">
            <v>22.961643835616439</v>
          </cell>
          <cell r="BC330">
            <v>23.671232876712352</v>
          </cell>
          <cell r="BD330">
            <v>25.356164383561669</v>
          </cell>
          <cell r="BE330">
            <v>22.180821917808249</v>
          </cell>
          <cell r="BF330">
            <v>24.595890410958873</v>
          </cell>
          <cell r="BG330">
            <v>21.757534246575318</v>
          </cell>
          <cell r="BH330">
            <v>21.547945205479433</v>
          </cell>
          <cell r="BI330">
            <v>23.8</v>
          </cell>
          <cell r="BJ330">
            <v>19.8</v>
          </cell>
          <cell r="BK330">
            <v>23.4</v>
          </cell>
          <cell r="BL330">
            <v>24.7</v>
          </cell>
          <cell r="BM330">
            <v>23.4</v>
          </cell>
          <cell r="BN330">
            <v>23.5</v>
          </cell>
          <cell r="BO330">
            <v>24.4</v>
          </cell>
          <cell r="BP330">
            <v>25.4</v>
          </cell>
          <cell r="BQ330">
            <v>23.3</v>
          </cell>
          <cell r="BR330">
            <v>25.2</v>
          </cell>
          <cell r="BS330">
            <v>21.8</v>
          </cell>
          <cell r="BT330">
            <v>21.1</v>
          </cell>
          <cell r="BU330">
            <v>24.2</v>
          </cell>
          <cell r="BV330">
            <v>22.8</v>
          </cell>
          <cell r="BW330">
            <v>21.5</v>
          </cell>
          <cell r="BX330">
            <v>22.7</v>
          </cell>
          <cell r="BY330">
            <v>24.4</v>
          </cell>
          <cell r="BZ330">
            <v>19.8</v>
          </cell>
          <cell r="CA330">
            <v>22.7</v>
          </cell>
          <cell r="CB330">
            <v>24.5</v>
          </cell>
          <cell r="CC330">
            <v>24.7</v>
          </cell>
          <cell r="CD330">
            <v>25.7</v>
          </cell>
          <cell r="CE330">
            <v>21.8</v>
          </cell>
          <cell r="CF330">
            <v>22.8</v>
          </cell>
        </row>
        <row r="331">
          <cell r="C331" t="str">
            <v>SPO - Sul</v>
          </cell>
          <cell r="D331">
            <v>7.2999999999999989</v>
          </cell>
          <cell r="E331">
            <v>21.8</v>
          </cell>
          <cell r="F331">
            <v>0.6</v>
          </cell>
          <cell r="G331">
            <v>0</v>
          </cell>
          <cell r="H331">
            <v>1</v>
          </cell>
          <cell r="I331">
            <v>1</v>
          </cell>
          <cell r="J331">
            <v>1</v>
          </cell>
          <cell r="K331">
            <v>1</v>
          </cell>
          <cell r="L331">
            <v>1</v>
          </cell>
          <cell r="M331">
            <v>0.6</v>
          </cell>
          <cell r="N331">
            <v>0.1</v>
          </cell>
          <cell r="O331">
            <v>1</v>
          </cell>
          <cell r="P331">
            <v>1</v>
          </cell>
          <cell r="Q331">
            <v>1</v>
          </cell>
          <cell r="R331">
            <v>1</v>
          </cell>
          <cell r="S331">
            <v>1</v>
          </cell>
          <cell r="T331">
            <v>0</v>
          </cell>
          <cell r="U331">
            <v>0.1</v>
          </cell>
          <cell r="V331">
            <v>1</v>
          </cell>
          <cell r="W331">
            <v>1</v>
          </cell>
          <cell r="X331">
            <v>1</v>
          </cell>
          <cell r="Y331">
            <v>0</v>
          </cell>
          <cell r="Z331">
            <v>1</v>
          </cell>
          <cell r="AA331">
            <v>0.6</v>
          </cell>
          <cell r="AB331">
            <v>0.1</v>
          </cell>
          <cell r="AC331">
            <v>1</v>
          </cell>
          <cell r="AD331">
            <v>1</v>
          </cell>
          <cell r="AE331">
            <v>1</v>
          </cell>
          <cell r="AF331">
            <v>1</v>
          </cell>
          <cell r="AG331">
            <v>1</v>
          </cell>
          <cell r="AH331">
            <v>0.6</v>
          </cell>
          <cell r="AI331">
            <v>0.1</v>
          </cell>
          <cell r="AJ331">
            <v>0</v>
          </cell>
          <cell r="AK331">
            <v>24</v>
          </cell>
          <cell r="AL331">
            <v>24</v>
          </cell>
          <cell r="AM331">
            <v>25</v>
          </cell>
          <cell r="AN331">
            <v>23.7</v>
          </cell>
          <cell r="AO331">
            <v>26</v>
          </cell>
          <cell r="AP331">
            <v>25</v>
          </cell>
          <cell r="AQ331">
            <v>25.3</v>
          </cell>
          <cell r="AR331">
            <v>27</v>
          </cell>
          <cell r="AS331">
            <v>25</v>
          </cell>
          <cell r="AT331">
            <v>25</v>
          </cell>
          <cell r="AU331">
            <v>23.7</v>
          </cell>
          <cell r="AV331">
            <v>25</v>
          </cell>
          <cell r="AW331">
            <v>25</v>
          </cell>
          <cell r="AX331">
            <v>21.699999999999996</v>
          </cell>
          <cell r="AY331">
            <v>24.900000000000002</v>
          </cell>
          <cell r="AZ331">
            <v>22.800000000000004</v>
          </cell>
          <cell r="BA331">
            <v>24.599999999999998</v>
          </cell>
          <cell r="BB331">
            <v>23</v>
          </cell>
          <cell r="BC331">
            <v>23.657142857142851</v>
          </cell>
          <cell r="BD331">
            <v>25.285714285714285</v>
          </cell>
          <cell r="BE331">
            <v>22.200000000000006</v>
          </cell>
          <cell r="BF331">
            <v>24.599999999999998</v>
          </cell>
          <cell r="BG331">
            <v>21.799999999999994</v>
          </cell>
          <cell r="BH331">
            <v>21.471428571428568</v>
          </cell>
          <cell r="BI331">
            <v>23.8</v>
          </cell>
          <cell r="BJ331">
            <v>19.8</v>
          </cell>
          <cell r="BK331">
            <v>23.4</v>
          </cell>
          <cell r="BL331">
            <v>24.7</v>
          </cell>
          <cell r="BM331">
            <v>23.4</v>
          </cell>
          <cell r="BN331">
            <v>23.5</v>
          </cell>
          <cell r="BO331">
            <v>24.4</v>
          </cell>
          <cell r="BP331">
            <v>25.4</v>
          </cell>
          <cell r="BQ331">
            <v>23.3</v>
          </cell>
          <cell r="BR331">
            <v>25.2</v>
          </cell>
          <cell r="BS331">
            <v>21.8</v>
          </cell>
          <cell r="BT331">
            <v>21.1</v>
          </cell>
          <cell r="BU331">
            <v>24.2</v>
          </cell>
          <cell r="BV331">
            <v>22.8</v>
          </cell>
          <cell r="BW331">
            <v>21.5</v>
          </cell>
          <cell r="BX331">
            <v>22.7</v>
          </cell>
          <cell r="BY331">
            <v>24.4</v>
          </cell>
          <cell r="BZ331">
            <v>19.8</v>
          </cell>
          <cell r="CA331">
            <v>22.7</v>
          </cell>
          <cell r="CB331">
            <v>24.5</v>
          </cell>
          <cell r="CC331">
            <v>24.7</v>
          </cell>
          <cell r="CD331">
            <v>25.7</v>
          </cell>
          <cell r="CE331">
            <v>21.8</v>
          </cell>
          <cell r="CF331">
            <v>22.8</v>
          </cell>
        </row>
        <row r="332">
          <cell r="C332" t="str">
            <v>SPO - Leste1</v>
          </cell>
          <cell r="D332">
            <v>7.2999999999999989</v>
          </cell>
          <cell r="E332">
            <v>21.8</v>
          </cell>
          <cell r="F332">
            <v>0.6</v>
          </cell>
          <cell r="G332">
            <v>0</v>
          </cell>
          <cell r="H332">
            <v>1</v>
          </cell>
          <cell r="I332">
            <v>1</v>
          </cell>
          <cell r="J332">
            <v>1</v>
          </cell>
          <cell r="K332">
            <v>1</v>
          </cell>
          <cell r="L332">
            <v>1</v>
          </cell>
          <cell r="M332">
            <v>0.6</v>
          </cell>
          <cell r="N332">
            <v>0.1</v>
          </cell>
          <cell r="O332">
            <v>1</v>
          </cell>
          <cell r="P332">
            <v>1</v>
          </cell>
          <cell r="Q332">
            <v>1</v>
          </cell>
          <cell r="R332">
            <v>1</v>
          </cell>
          <cell r="S332">
            <v>1</v>
          </cell>
          <cell r="T332">
            <v>0</v>
          </cell>
          <cell r="U332">
            <v>0.1</v>
          </cell>
          <cell r="V332">
            <v>1</v>
          </cell>
          <cell r="W332">
            <v>1</v>
          </cell>
          <cell r="X332">
            <v>1</v>
          </cell>
          <cell r="Y332">
            <v>0</v>
          </cell>
          <cell r="Z332">
            <v>1</v>
          </cell>
          <cell r="AA332">
            <v>0.6</v>
          </cell>
          <cell r="AB332">
            <v>0.1</v>
          </cell>
          <cell r="AC332">
            <v>1</v>
          </cell>
          <cell r="AD332">
            <v>1</v>
          </cell>
          <cell r="AE332">
            <v>1</v>
          </cell>
          <cell r="AF332">
            <v>1</v>
          </cell>
          <cell r="AG332">
            <v>1</v>
          </cell>
          <cell r="AH332">
            <v>0.6</v>
          </cell>
          <cell r="AI332">
            <v>0.1</v>
          </cell>
          <cell r="AJ332">
            <v>0</v>
          </cell>
          <cell r="AK332">
            <v>24</v>
          </cell>
          <cell r="AL332">
            <v>24</v>
          </cell>
          <cell r="AM332">
            <v>25</v>
          </cell>
          <cell r="AN332">
            <v>23.7</v>
          </cell>
          <cell r="AO332">
            <v>26</v>
          </cell>
          <cell r="AP332">
            <v>25</v>
          </cell>
          <cell r="AQ332">
            <v>25.3</v>
          </cell>
          <cell r="AR332">
            <v>27</v>
          </cell>
          <cell r="AS332">
            <v>25</v>
          </cell>
          <cell r="AT332">
            <v>25</v>
          </cell>
          <cell r="AU332">
            <v>23.7</v>
          </cell>
          <cell r="AV332">
            <v>25</v>
          </cell>
          <cell r="AW332">
            <v>25</v>
          </cell>
          <cell r="AX332">
            <v>21.7</v>
          </cell>
          <cell r="AY332">
            <v>24.9</v>
          </cell>
          <cell r="AZ332">
            <v>22.8</v>
          </cell>
          <cell r="BA332">
            <v>24.6</v>
          </cell>
          <cell r="BB332">
            <v>23</v>
          </cell>
          <cell r="BC332">
            <v>23.7</v>
          </cell>
          <cell r="BD332">
            <v>25.4</v>
          </cell>
          <cell r="BE332">
            <v>22.200000000000003</v>
          </cell>
          <cell r="BF332">
            <v>24.6</v>
          </cell>
          <cell r="BG332">
            <v>21.799999999999997</v>
          </cell>
          <cell r="BH332">
            <v>21.599999999999998</v>
          </cell>
          <cell r="BI332">
            <v>23.8</v>
          </cell>
          <cell r="BJ332">
            <v>19.8</v>
          </cell>
          <cell r="BK332">
            <v>23.4</v>
          </cell>
          <cell r="BL332">
            <v>24.7</v>
          </cell>
          <cell r="BM332">
            <v>23.4</v>
          </cell>
          <cell r="BN332">
            <v>23.5</v>
          </cell>
          <cell r="BO332">
            <v>24.4</v>
          </cell>
          <cell r="BP332">
            <v>25.4</v>
          </cell>
          <cell r="BQ332">
            <v>23.3</v>
          </cell>
          <cell r="BR332">
            <v>25.2</v>
          </cell>
          <cell r="BS332">
            <v>21.8</v>
          </cell>
          <cell r="BT332">
            <v>21.1</v>
          </cell>
          <cell r="BU332">
            <v>24.2</v>
          </cell>
          <cell r="BV332">
            <v>22.8</v>
          </cell>
          <cell r="BW332">
            <v>21.5</v>
          </cell>
          <cell r="BX332">
            <v>22.7</v>
          </cell>
          <cell r="BY332">
            <v>24.4</v>
          </cell>
          <cell r="BZ332">
            <v>19.8</v>
          </cell>
          <cell r="CA332">
            <v>22.7</v>
          </cell>
          <cell r="CB332">
            <v>24.5</v>
          </cell>
          <cell r="CC332">
            <v>24.7</v>
          </cell>
          <cell r="CD332">
            <v>25.7</v>
          </cell>
          <cell r="CE332">
            <v>21.8</v>
          </cell>
          <cell r="CF332">
            <v>22.8</v>
          </cell>
        </row>
        <row r="333">
          <cell r="C333" t="str">
            <v>SPO - Leste2</v>
          </cell>
          <cell r="D333">
            <v>7.2999999999999989</v>
          </cell>
          <cell r="E333">
            <v>21.8</v>
          </cell>
          <cell r="F333">
            <v>0.6</v>
          </cell>
          <cell r="G333">
            <v>0</v>
          </cell>
          <cell r="H333">
            <v>1</v>
          </cell>
          <cell r="I333">
            <v>1</v>
          </cell>
          <cell r="J333">
            <v>1</v>
          </cell>
          <cell r="K333">
            <v>1</v>
          </cell>
          <cell r="L333">
            <v>1</v>
          </cell>
          <cell r="M333">
            <v>0.6</v>
          </cell>
          <cell r="N333">
            <v>0.1</v>
          </cell>
          <cell r="O333">
            <v>1</v>
          </cell>
          <cell r="P333">
            <v>1</v>
          </cell>
          <cell r="Q333">
            <v>1</v>
          </cell>
          <cell r="R333">
            <v>1</v>
          </cell>
          <cell r="S333">
            <v>1</v>
          </cell>
          <cell r="T333">
            <v>0</v>
          </cell>
          <cell r="U333">
            <v>0.1</v>
          </cell>
          <cell r="V333">
            <v>1</v>
          </cell>
          <cell r="W333">
            <v>1</v>
          </cell>
          <cell r="X333">
            <v>1</v>
          </cell>
          <cell r="Y333">
            <v>0</v>
          </cell>
          <cell r="Z333">
            <v>1</v>
          </cell>
          <cell r="AA333">
            <v>0.6</v>
          </cell>
          <cell r="AB333">
            <v>0.1</v>
          </cell>
          <cell r="AC333">
            <v>1</v>
          </cell>
          <cell r="AD333">
            <v>1</v>
          </cell>
          <cell r="AE333">
            <v>1</v>
          </cell>
          <cell r="AF333">
            <v>1</v>
          </cell>
          <cell r="AG333">
            <v>1</v>
          </cell>
          <cell r="AH333">
            <v>0.6</v>
          </cell>
          <cell r="AI333">
            <v>0.1</v>
          </cell>
          <cell r="AJ333">
            <v>0</v>
          </cell>
          <cell r="AK333">
            <v>24</v>
          </cell>
          <cell r="AL333">
            <v>24</v>
          </cell>
          <cell r="AM333">
            <v>25</v>
          </cell>
          <cell r="AN333">
            <v>23.7</v>
          </cell>
          <cell r="AO333">
            <v>26</v>
          </cell>
          <cell r="AP333">
            <v>25</v>
          </cell>
          <cell r="AQ333">
            <v>25.3</v>
          </cell>
          <cell r="AR333">
            <v>27</v>
          </cell>
          <cell r="AS333">
            <v>25</v>
          </cell>
          <cell r="AT333">
            <v>25</v>
          </cell>
          <cell r="AU333">
            <v>23.7</v>
          </cell>
          <cell r="AV333">
            <v>25</v>
          </cell>
          <cell r="AW333">
            <v>25</v>
          </cell>
          <cell r="AX333">
            <v>21.7</v>
          </cell>
          <cell r="AY333">
            <v>24.9</v>
          </cell>
          <cell r="AZ333">
            <v>22.8</v>
          </cell>
          <cell r="BA333">
            <v>24.6</v>
          </cell>
          <cell r="BB333">
            <v>23</v>
          </cell>
          <cell r="BC333">
            <v>23.7</v>
          </cell>
          <cell r="BD333">
            <v>25.4</v>
          </cell>
          <cell r="BE333">
            <v>22.200000000000003</v>
          </cell>
          <cell r="BF333">
            <v>24.6</v>
          </cell>
          <cell r="BG333">
            <v>21.799999999999997</v>
          </cell>
          <cell r="BH333">
            <v>21.599999999999998</v>
          </cell>
          <cell r="BI333">
            <v>23.8</v>
          </cell>
          <cell r="BJ333">
            <v>19.8</v>
          </cell>
          <cell r="BK333">
            <v>23.4</v>
          </cell>
          <cell r="BL333">
            <v>24.7</v>
          </cell>
          <cell r="BM333">
            <v>23.4</v>
          </cell>
          <cell r="BN333">
            <v>23.5</v>
          </cell>
          <cell r="BO333">
            <v>24.4</v>
          </cell>
          <cell r="BP333">
            <v>25.4</v>
          </cell>
          <cell r="BQ333">
            <v>23.3</v>
          </cell>
          <cell r="BR333">
            <v>25.2</v>
          </cell>
          <cell r="BS333">
            <v>21.8</v>
          </cell>
          <cell r="BT333">
            <v>21.1</v>
          </cell>
          <cell r="BU333">
            <v>24.2</v>
          </cell>
          <cell r="BV333">
            <v>22.8</v>
          </cell>
          <cell r="BW333">
            <v>21.5</v>
          </cell>
          <cell r="BX333">
            <v>22.7</v>
          </cell>
          <cell r="BY333">
            <v>24.4</v>
          </cell>
          <cell r="BZ333">
            <v>19.8</v>
          </cell>
          <cell r="CA333">
            <v>22.7</v>
          </cell>
          <cell r="CB333">
            <v>24.5</v>
          </cell>
          <cell r="CC333">
            <v>24.7</v>
          </cell>
          <cell r="CD333">
            <v>25.7</v>
          </cell>
          <cell r="CE333">
            <v>21.8</v>
          </cell>
          <cell r="CF333">
            <v>22.8</v>
          </cell>
        </row>
        <row r="334">
          <cell r="C334" t="str">
            <v>SPO - Norte1</v>
          </cell>
          <cell r="D334">
            <v>7.2999999999999989</v>
          </cell>
          <cell r="E334">
            <v>21.8</v>
          </cell>
          <cell r="F334">
            <v>0.6</v>
          </cell>
          <cell r="G334">
            <v>0</v>
          </cell>
          <cell r="H334">
            <v>1</v>
          </cell>
          <cell r="I334">
            <v>1</v>
          </cell>
          <cell r="J334">
            <v>1</v>
          </cell>
          <cell r="K334">
            <v>1</v>
          </cell>
          <cell r="L334">
            <v>1</v>
          </cell>
          <cell r="M334">
            <v>0.6</v>
          </cell>
          <cell r="N334">
            <v>0.1</v>
          </cell>
          <cell r="O334">
            <v>1</v>
          </cell>
          <cell r="P334">
            <v>1</v>
          </cell>
          <cell r="Q334">
            <v>1</v>
          </cell>
          <cell r="R334">
            <v>1</v>
          </cell>
          <cell r="S334">
            <v>1</v>
          </cell>
          <cell r="T334">
            <v>0</v>
          </cell>
          <cell r="U334">
            <v>0.1</v>
          </cell>
          <cell r="V334">
            <v>1</v>
          </cell>
          <cell r="W334">
            <v>1</v>
          </cell>
          <cell r="X334">
            <v>1</v>
          </cell>
          <cell r="Y334">
            <v>0</v>
          </cell>
          <cell r="Z334">
            <v>1</v>
          </cell>
          <cell r="AA334">
            <v>0.6</v>
          </cell>
          <cell r="AB334">
            <v>0.1</v>
          </cell>
          <cell r="AC334">
            <v>1</v>
          </cell>
          <cell r="AD334">
            <v>1</v>
          </cell>
          <cell r="AE334">
            <v>1</v>
          </cell>
          <cell r="AF334">
            <v>1</v>
          </cell>
          <cell r="AG334">
            <v>1</v>
          </cell>
          <cell r="AH334">
            <v>0.6</v>
          </cell>
          <cell r="AI334">
            <v>0.1</v>
          </cell>
          <cell r="AJ334">
            <v>0</v>
          </cell>
          <cell r="AK334">
            <v>24</v>
          </cell>
          <cell r="AL334">
            <v>24</v>
          </cell>
          <cell r="AM334">
            <v>25</v>
          </cell>
          <cell r="AN334">
            <v>23.7</v>
          </cell>
          <cell r="AO334">
            <v>26</v>
          </cell>
          <cell r="AP334">
            <v>25</v>
          </cell>
          <cell r="AQ334">
            <v>25.3</v>
          </cell>
          <cell r="AR334">
            <v>27</v>
          </cell>
          <cell r="AS334">
            <v>25</v>
          </cell>
          <cell r="AT334">
            <v>25</v>
          </cell>
          <cell r="AU334">
            <v>23.7</v>
          </cell>
          <cell r="AV334">
            <v>25</v>
          </cell>
          <cell r="AW334">
            <v>25</v>
          </cell>
          <cell r="AX334">
            <v>21.7</v>
          </cell>
          <cell r="AY334">
            <v>24.9</v>
          </cell>
          <cell r="AZ334">
            <v>22.8</v>
          </cell>
          <cell r="BA334">
            <v>24.6</v>
          </cell>
          <cell r="BB334">
            <v>23</v>
          </cell>
          <cell r="BC334">
            <v>23.7</v>
          </cell>
          <cell r="BD334">
            <v>25.4</v>
          </cell>
          <cell r="BE334">
            <v>22.200000000000003</v>
          </cell>
          <cell r="BF334">
            <v>24.6</v>
          </cell>
          <cell r="BG334">
            <v>21.799999999999997</v>
          </cell>
          <cell r="BH334">
            <v>21.599999999999998</v>
          </cell>
          <cell r="BI334">
            <v>23.8</v>
          </cell>
          <cell r="BJ334">
            <v>19.8</v>
          </cell>
          <cell r="BK334">
            <v>23.4</v>
          </cell>
          <cell r="BL334">
            <v>24.7</v>
          </cell>
          <cell r="BM334">
            <v>23.4</v>
          </cell>
          <cell r="BN334">
            <v>23.5</v>
          </cell>
          <cell r="BO334">
            <v>24.4</v>
          </cell>
          <cell r="BP334">
            <v>25.4</v>
          </cell>
          <cell r="BQ334">
            <v>23.3</v>
          </cell>
          <cell r="BR334">
            <v>25.2</v>
          </cell>
          <cell r="BS334">
            <v>21.8</v>
          </cell>
          <cell r="BT334">
            <v>21.1</v>
          </cell>
          <cell r="BU334">
            <v>24.2</v>
          </cell>
          <cell r="BV334">
            <v>22.8</v>
          </cell>
          <cell r="BW334">
            <v>21.5</v>
          </cell>
          <cell r="BX334">
            <v>22.7</v>
          </cell>
          <cell r="BY334">
            <v>24.4</v>
          </cell>
          <cell r="BZ334">
            <v>19.8</v>
          </cell>
          <cell r="CA334">
            <v>22.7</v>
          </cell>
          <cell r="CB334">
            <v>24.5</v>
          </cell>
          <cell r="CC334">
            <v>24.7</v>
          </cell>
          <cell r="CD334">
            <v>25.7</v>
          </cell>
          <cell r="CE334">
            <v>21.8</v>
          </cell>
          <cell r="CF334">
            <v>22.8</v>
          </cell>
        </row>
        <row r="335">
          <cell r="C335" t="str">
            <v>SPO - Norte2</v>
          </cell>
          <cell r="D335">
            <v>7.2999999999999989</v>
          </cell>
          <cell r="E335">
            <v>21.8</v>
          </cell>
          <cell r="F335">
            <v>0.6</v>
          </cell>
          <cell r="G335">
            <v>0</v>
          </cell>
          <cell r="H335">
            <v>1</v>
          </cell>
          <cell r="I335">
            <v>1</v>
          </cell>
          <cell r="J335">
            <v>1</v>
          </cell>
          <cell r="K335">
            <v>1</v>
          </cell>
          <cell r="L335">
            <v>1</v>
          </cell>
          <cell r="M335">
            <v>0.6</v>
          </cell>
          <cell r="N335">
            <v>0.1</v>
          </cell>
          <cell r="O335">
            <v>1</v>
          </cell>
          <cell r="P335">
            <v>1</v>
          </cell>
          <cell r="Q335">
            <v>1</v>
          </cell>
          <cell r="R335">
            <v>1</v>
          </cell>
          <cell r="S335">
            <v>1</v>
          </cell>
          <cell r="T335">
            <v>0</v>
          </cell>
          <cell r="U335">
            <v>0.1</v>
          </cell>
          <cell r="V335">
            <v>1</v>
          </cell>
          <cell r="W335">
            <v>1</v>
          </cell>
          <cell r="X335">
            <v>1</v>
          </cell>
          <cell r="Y335">
            <v>0</v>
          </cell>
          <cell r="Z335">
            <v>1</v>
          </cell>
          <cell r="AA335">
            <v>0.6</v>
          </cell>
          <cell r="AB335">
            <v>0.1</v>
          </cell>
          <cell r="AC335">
            <v>1</v>
          </cell>
          <cell r="AD335">
            <v>1</v>
          </cell>
          <cell r="AE335">
            <v>1</v>
          </cell>
          <cell r="AF335">
            <v>1</v>
          </cell>
          <cell r="AG335">
            <v>1</v>
          </cell>
          <cell r="AH335">
            <v>0.6</v>
          </cell>
          <cell r="AI335">
            <v>0.1</v>
          </cell>
          <cell r="AJ335">
            <v>0</v>
          </cell>
          <cell r="AK335">
            <v>24</v>
          </cell>
          <cell r="AL335">
            <v>24</v>
          </cell>
          <cell r="AM335">
            <v>25</v>
          </cell>
          <cell r="AN335">
            <v>23.7</v>
          </cell>
          <cell r="AO335">
            <v>26</v>
          </cell>
          <cell r="AP335">
            <v>25</v>
          </cell>
          <cell r="AQ335">
            <v>25.3</v>
          </cell>
          <cell r="AR335">
            <v>27</v>
          </cell>
          <cell r="AS335">
            <v>25</v>
          </cell>
          <cell r="AT335">
            <v>25</v>
          </cell>
          <cell r="AU335">
            <v>23.7</v>
          </cell>
          <cell r="AV335">
            <v>25</v>
          </cell>
          <cell r="AW335">
            <v>25</v>
          </cell>
          <cell r="AX335">
            <v>21.7</v>
          </cell>
          <cell r="AY335">
            <v>24.9</v>
          </cell>
          <cell r="AZ335">
            <v>22.8</v>
          </cell>
          <cell r="BA335">
            <v>24.6</v>
          </cell>
          <cell r="BB335">
            <v>23</v>
          </cell>
          <cell r="BC335">
            <v>23.7</v>
          </cell>
          <cell r="BD335">
            <v>25.4</v>
          </cell>
          <cell r="BE335">
            <v>22.200000000000003</v>
          </cell>
          <cell r="BF335">
            <v>24.6</v>
          </cell>
          <cell r="BG335">
            <v>21.799999999999997</v>
          </cell>
          <cell r="BH335">
            <v>21.599999999999998</v>
          </cell>
          <cell r="BI335">
            <v>23.8</v>
          </cell>
          <cell r="BJ335">
            <v>19.8</v>
          </cell>
          <cell r="BK335">
            <v>23.4</v>
          </cell>
          <cell r="BL335">
            <v>24.7</v>
          </cell>
          <cell r="BM335">
            <v>23.4</v>
          </cell>
          <cell r="BN335">
            <v>23.5</v>
          </cell>
          <cell r="BO335">
            <v>24.4</v>
          </cell>
          <cell r="BP335">
            <v>25.4</v>
          </cell>
          <cell r="BQ335">
            <v>23.3</v>
          </cell>
          <cell r="BR335">
            <v>25.2</v>
          </cell>
          <cell r="BS335">
            <v>21.8</v>
          </cell>
          <cell r="BT335">
            <v>21.1</v>
          </cell>
          <cell r="BU335">
            <v>24.2</v>
          </cell>
          <cell r="BV335">
            <v>22.8</v>
          </cell>
          <cell r="BW335">
            <v>21.5</v>
          </cell>
          <cell r="BX335">
            <v>22.7</v>
          </cell>
          <cell r="BY335">
            <v>24.4</v>
          </cell>
          <cell r="BZ335">
            <v>19.8</v>
          </cell>
          <cell r="CA335">
            <v>22.7</v>
          </cell>
          <cell r="CB335">
            <v>24.5</v>
          </cell>
          <cell r="CC335">
            <v>24.7</v>
          </cell>
          <cell r="CD335">
            <v>25.7</v>
          </cell>
          <cell r="CE335">
            <v>21.8</v>
          </cell>
          <cell r="CF335">
            <v>22.8</v>
          </cell>
        </row>
        <row r="336">
          <cell r="C336" t="str">
            <v>SPO - Não Identificado</v>
          </cell>
          <cell r="D336">
            <v>7.2999999999999989</v>
          </cell>
          <cell r="E336">
            <v>21.8</v>
          </cell>
          <cell r="F336">
            <v>0.6</v>
          </cell>
          <cell r="G336">
            <v>0</v>
          </cell>
          <cell r="H336">
            <v>1</v>
          </cell>
          <cell r="I336">
            <v>1</v>
          </cell>
          <cell r="J336">
            <v>1</v>
          </cell>
          <cell r="K336">
            <v>1</v>
          </cell>
          <cell r="L336">
            <v>1</v>
          </cell>
          <cell r="M336">
            <v>0.6</v>
          </cell>
          <cell r="N336">
            <v>0.1</v>
          </cell>
          <cell r="O336">
            <v>1</v>
          </cell>
          <cell r="P336">
            <v>1</v>
          </cell>
          <cell r="Q336">
            <v>1</v>
          </cell>
          <cell r="R336">
            <v>1</v>
          </cell>
          <cell r="S336">
            <v>1</v>
          </cell>
          <cell r="T336">
            <v>0</v>
          </cell>
          <cell r="U336">
            <v>0.1</v>
          </cell>
          <cell r="V336">
            <v>1</v>
          </cell>
          <cell r="W336">
            <v>1</v>
          </cell>
          <cell r="X336">
            <v>1</v>
          </cell>
          <cell r="Y336">
            <v>0</v>
          </cell>
          <cell r="Z336">
            <v>1</v>
          </cell>
          <cell r="AA336">
            <v>0.6</v>
          </cell>
          <cell r="AB336">
            <v>0.1</v>
          </cell>
          <cell r="AC336">
            <v>1</v>
          </cell>
          <cell r="AD336">
            <v>1</v>
          </cell>
          <cell r="AE336">
            <v>1</v>
          </cell>
          <cell r="AF336">
            <v>1</v>
          </cell>
          <cell r="AG336">
            <v>1</v>
          </cell>
          <cell r="AH336">
            <v>0.6</v>
          </cell>
          <cell r="AI336">
            <v>0.1</v>
          </cell>
          <cell r="AJ336">
            <v>0</v>
          </cell>
          <cell r="AK336">
            <v>24</v>
          </cell>
          <cell r="AL336">
            <v>24</v>
          </cell>
          <cell r="AM336">
            <v>25</v>
          </cell>
          <cell r="AN336">
            <v>23.7</v>
          </cell>
          <cell r="AO336">
            <v>26</v>
          </cell>
          <cell r="AP336">
            <v>25</v>
          </cell>
          <cell r="AQ336">
            <v>25.3</v>
          </cell>
          <cell r="AR336">
            <v>27</v>
          </cell>
          <cell r="AS336">
            <v>25</v>
          </cell>
          <cell r="AT336">
            <v>25</v>
          </cell>
          <cell r="AU336">
            <v>23.7</v>
          </cell>
          <cell r="AV336">
            <v>25</v>
          </cell>
          <cell r="AW336">
            <v>25</v>
          </cell>
          <cell r="AX336">
            <v>21.7</v>
          </cell>
          <cell r="AY336">
            <v>24.9</v>
          </cell>
          <cell r="AZ336">
            <v>22.8</v>
          </cell>
          <cell r="BA336">
            <v>24.6</v>
          </cell>
          <cell r="BB336">
            <v>23</v>
          </cell>
          <cell r="BC336">
            <v>23.7</v>
          </cell>
          <cell r="BD336">
            <v>25.4</v>
          </cell>
          <cell r="BE336">
            <v>22.200000000000003</v>
          </cell>
          <cell r="BF336">
            <v>24.6</v>
          </cell>
          <cell r="BG336">
            <v>21.799999999999997</v>
          </cell>
          <cell r="BH336">
            <v>21.599999999999998</v>
          </cell>
          <cell r="BI336">
            <v>23.8</v>
          </cell>
          <cell r="BJ336">
            <v>19.8</v>
          </cell>
          <cell r="BK336">
            <v>23.4</v>
          </cell>
          <cell r="BL336">
            <v>24.7</v>
          </cell>
          <cell r="BM336">
            <v>23.4</v>
          </cell>
          <cell r="BN336">
            <v>23.5</v>
          </cell>
          <cell r="BO336">
            <v>24.4</v>
          </cell>
          <cell r="BP336">
            <v>25.4</v>
          </cell>
          <cell r="BQ336">
            <v>23.3</v>
          </cell>
          <cell r="BR336">
            <v>25.2</v>
          </cell>
          <cell r="BS336">
            <v>21.8</v>
          </cell>
          <cell r="BT336">
            <v>21.1</v>
          </cell>
          <cell r="BU336">
            <v>24.2</v>
          </cell>
          <cell r="BV336">
            <v>22.8</v>
          </cell>
          <cell r="BW336">
            <v>21.5</v>
          </cell>
          <cell r="BX336">
            <v>22.7</v>
          </cell>
          <cell r="BY336">
            <v>24.4</v>
          </cell>
          <cell r="BZ336">
            <v>19.8</v>
          </cell>
          <cell r="CA336">
            <v>22.7</v>
          </cell>
          <cell r="CB336">
            <v>24.5</v>
          </cell>
          <cell r="CC336">
            <v>24.7</v>
          </cell>
          <cell r="CD336">
            <v>25.7</v>
          </cell>
          <cell r="CE336">
            <v>21.8</v>
          </cell>
          <cell r="CF336">
            <v>22.8</v>
          </cell>
        </row>
        <row r="337">
          <cell r="C337" t="str">
            <v>Subcluster ABCDM</v>
          </cell>
          <cell r="D337">
            <v>7.2999999999999989</v>
          </cell>
          <cell r="E337">
            <v>21.8</v>
          </cell>
          <cell r="F337">
            <v>0.6</v>
          </cell>
          <cell r="G337">
            <v>0</v>
          </cell>
          <cell r="H337">
            <v>1</v>
          </cell>
          <cell r="I337">
            <v>1</v>
          </cell>
          <cell r="J337">
            <v>1</v>
          </cell>
          <cell r="K337">
            <v>1</v>
          </cell>
          <cell r="L337">
            <v>1</v>
          </cell>
          <cell r="M337">
            <v>0.6</v>
          </cell>
          <cell r="N337">
            <v>9.9999999999999992E-2</v>
          </cell>
          <cell r="O337">
            <v>1</v>
          </cell>
          <cell r="P337">
            <v>1</v>
          </cell>
          <cell r="Q337">
            <v>1</v>
          </cell>
          <cell r="R337">
            <v>1</v>
          </cell>
          <cell r="S337">
            <v>1</v>
          </cell>
          <cell r="T337">
            <v>0</v>
          </cell>
          <cell r="U337">
            <v>9.9999999999999992E-2</v>
          </cell>
          <cell r="V337">
            <v>1</v>
          </cell>
          <cell r="W337">
            <v>1</v>
          </cell>
          <cell r="X337">
            <v>1</v>
          </cell>
          <cell r="Y337">
            <v>0</v>
          </cell>
          <cell r="Z337">
            <v>1</v>
          </cell>
          <cell r="AA337">
            <v>0.6</v>
          </cell>
          <cell r="AB337">
            <v>9.9999999999999992E-2</v>
          </cell>
          <cell r="AC337">
            <v>1</v>
          </cell>
          <cell r="AD337">
            <v>1</v>
          </cell>
          <cell r="AE337">
            <v>1</v>
          </cell>
          <cell r="AF337">
            <v>1</v>
          </cell>
          <cell r="AG337">
            <v>1</v>
          </cell>
          <cell r="AH337">
            <v>0.6</v>
          </cell>
          <cell r="AI337">
            <v>9.9999999999999992E-2</v>
          </cell>
          <cell r="AJ337">
            <v>0</v>
          </cell>
          <cell r="AK337">
            <v>24</v>
          </cell>
          <cell r="AL337">
            <v>24</v>
          </cell>
          <cell r="AM337">
            <v>25</v>
          </cell>
          <cell r="AN337">
            <v>23.7</v>
          </cell>
          <cell r="AO337">
            <v>26</v>
          </cell>
          <cell r="AP337">
            <v>25</v>
          </cell>
          <cell r="AQ337">
            <v>25.3</v>
          </cell>
          <cell r="AR337">
            <v>27</v>
          </cell>
          <cell r="AS337">
            <v>25</v>
          </cell>
          <cell r="AT337">
            <v>25</v>
          </cell>
          <cell r="AU337">
            <v>23.7</v>
          </cell>
          <cell r="AV337">
            <v>25</v>
          </cell>
          <cell r="AW337">
            <v>25</v>
          </cell>
          <cell r="AX337">
            <v>21.7</v>
          </cell>
          <cell r="AY337">
            <v>24.9</v>
          </cell>
          <cell r="AZ337">
            <v>22.8</v>
          </cell>
          <cell r="BA337">
            <v>24.6</v>
          </cell>
          <cell r="BB337">
            <v>23</v>
          </cell>
          <cell r="BC337">
            <v>23.7</v>
          </cell>
          <cell r="BD337">
            <v>25.4</v>
          </cell>
          <cell r="BE337">
            <v>22.200000000000003</v>
          </cell>
          <cell r="BF337">
            <v>24.6</v>
          </cell>
          <cell r="BG337">
            <v>21.799999999999997</v>
          </cell>
          <cell r="BH337">
            <v>21.599999999999998</v>
          </cell>
          <cell r="BI337">
            <v>24.8</v>
          </cell>
          <cell r="BJ337">
            <v>20.3</v>
          </cell>
          <cell r="BK337">
            <v>23.400000000000002</v>
          </cell>
          <cell r="BL337">
            <v>24.533333333333331</v>
          </cell>
          <cell r="BM337">
            <v>23.400000000000002</v>
          </cell>
          <cell r="BN337">
            <v>23.5</v>
          </cell>
          <cell r="BO337">
            <v>24.383333333333336</v>
          </cell>
          <cell r="BP337">
            <v>25.166666666666668</v>
          </cell>
          <cell r="BQ337">
            <v>23.3</v>
          </cell>
          <cell r="BR337">
            <v>25.2</v>
          </cell>
          <cell r="BS337">
            <v>21.8</v>
          </cell>
          <cell r="BT337">
            <v>21.066666666666666</v>
          </cell>
          <cell r="BU337">
            <v>24.8</v>
          </cell>
          <cell r="BV337">
            <v>22.8</v>
          </cell>
          <cell r="BW337">
            <v>21.333333333333332</v>
          </cell>
          <cell r="BX337">
            <v>22.533333333333331</v>
          </cell>
          <cell r="BY337">
            <v>24.400000000000002</v>
          </cell>
          <cell r="BZ337">
            <v>20.8</v>
          </cell>
          <cell r="CA337">
            <v>23.533333333333331</v>
          </cell>
          <cell r="CB337">
            <v>24.333333333333332</v>
          </cell>
          <cell r="CC337">
            <v>24.7</v>
          </cell>
          <cell r="CD337">
            <v>25.7</v>
          </cell>
          <cell r="CE337">
            <v>21.8</v>
          </cell>
          <cell r="CF337">
            <v>22.466666666666669</v>
          </cell>
        </row>
        <row r="338">
          <cell r="C338" t="str">
            <v>Santo André</v>
          </cell>
          <cell r="D338">
            <v>7.2999999999999989</v>
          </cell>
          <cell r="E338">
            <v>21.8</v>
          </cell>
          <cell r="F338">
            <v>0.6</v>
          </cell>
          <cell r="G338">
            <v>0</v>
          </cell>
          <cell r="H338">
            <v>1</v>
          </cell>
          <cell r="I338">
            <v>1</v>
          </cell>
          <cell r="J338">
            <v>1</v>
          </cell>
          <cell r="K338">
            <v>1</v>
          </cell>
          <cell r="L338">
            <v>1</v>
          </cell>
          <cell r="M338">
            <v>0.6</v>
          </cell>
          <cell r="N338">
            <v>0.1</v>
          </cell>
          <cell r="O338">
            <v>1</v>
          </cell>
          <cell r="P338">
            <v>1</v>
          </cell>
          <cell r="Q338">
            <v>1</v>
          </cell>
          <cell r="R338">
            <v>1</v>
          </cell>
          <cell r="S338">
            <v>1</v>
          </cell>
          <cell r="T338">
            <v>0</v>
          </cell>
          <cell r="U338">
            <v>0.1</v>
          </cell>
          <cell r="V338">
            <v>1</v>
          </cell>
          <cell r="W338">
            <v>1</v>
          </cell>
          <cell r="X338">
            <v>1</v>
          </cell>
          <cell r="Y338">
            <v>0</v>
          </cell>
          <cell r="Z338">
            <v>1</v>
          </cell>
          <cell r="AA338">
            <v>0.6</v>
          </cell>
          <cell r="AB338">
            <v>0.1</v>
          </cell>
          <cell r="AC338">
            <v>1</v>
          </cell>
          <cell r="AD338">
            <v>1</v>
          </cell>
          <cell r="AE338">
            <v>1</v>
          </cell>
          <cell r="AF338">
            <v>1</v>
          </cell>
          <cell r="AG338">
            <v>1</v>
          </cell>
          <cell r="AH338">
            <v>0.6</v>
          </cell>
          <cell r="AI338">
            <v>0.1</v>
          </cell>
          <cell r="AJ338">
            <v>0</v>
          </cell>
          <cell r="AK338">
            <v>24</v>
          </cell>
          <cell r="AL338">
            <v>24</v>
          </cell>
          <cell r="AM338">
            <v>25</v>
          </cell>
          <cell r="AN338">
            <v>23.7</v>
          </cell>
          <cell r="AO338">
            <v>26</v>
          </cell>
          <cell r="AP338">
            <v>25</v>
          </cell>
          <cell r="AQ338">
            <v>25.3</v>
          </cell>
          <cell r="AR338">
            <v>27</v>
          </cell>
          <cell r="AS338">
            <v>25</v>
          </cell>
          <cell r="AT338">
            <v>25</v>
          </cell>
          <cell r="AU338">
            <v>23.7</v>
          </cell>
          <cell r="AV338">
            <v>25</v>
          </cell>
          <cell r="AW338">
            <v>25</v>
          </cell>
          <cell r="AX338">
            <v>21.7</v>
          </cell>
          <cell r="AY338">
            <v>24.9</v>
          </cell>
          <cell r="AZ338">
            <v>22.8</v>
          </cell>
          <cell r="BA338">
            <v>24.6</v>
          </cell>
          <cell r="BB338">
            <v>23</v>
          </cell>
          <cell r="BC338">
            <v>23.7</v>
          </cell>
          <cell r="BD338">
            <v>25.4</v>
          </cell>
          <cell r="BE338">
            <v>22.200000000000003</v>
          </cell>
          <cell r="BF338">
            <v>24.6</v>
          </cell>
          <cell r="BG338">
            <v>21.799999999999997</v>
          </cell>
          <cell r="BH338">
            <v>21.599999999999998</v>
          </cell>
          <cell r="BI338">
            <v>24.8</v>
          </cell>
          <cell r="BJ338">
            <v>20.3</v>
          </cell>
          <cell r="BK338">
            <v>23.4</v>
          </cell>
          <cell r="BL338">
            <v>23.7</v>
          </cell>
          <cell r="BM338">
            <v>23.4</v>
          </cell>
          <cell r="BN338">
            <v>23.5</v>
          </cell>
          <cell r="BO338">
            <v>24.4</v>
          </cell>
          <cell r="BP338">
            <v>25.4</v>
          </cell>
          <cell r="BQ338">
            <v>23.3</v>
          </cell>
          <cell r="BR338">
            <v>25.2</v>
          </cell>
          <cell r="BS338">
            <v>21.8</v>
          </cell>
          <cell r="BT338">
            <v>21.1</v>
          </cell>
          <cell r="BU338">
            <v>24.8</v>
          </cell>
          <cell r="BV338">
            <v>22.8</v>
          </cell>
          <cell r="BW338">
            <v>21.5</v>
          </cell>
          <cell r="BX338">
            <v>21.7</v>
          </cell>
          <cell r="BY338">
            <v>24.4</v>
          </cell>
          <cell r="BZ338">
            <v>20.8</v>
          </cell>
          <cell r="CA338">
            <v>23.7</v>
          </cell>
          <cell r="CB338">
            <v>24.5</v>
          </cell>
          <cell r="CC338">
            <v>24.7</v>
          </cell>
          <cell r="CD338">
            <v>25.7</v>
          </cell>
          <cell r="CE338">
            <v>21.8</v>
          </cell>
          <cell r="CF338">
            <v>22.8</v>
          </cell>
        </row>
        <row r="339">
          <cell r="C339" t="str">
            <v>São Bernardo do Campo</v>
          </cell>
          <cell r="D339">
            <v>7.2999999999999989</v>
          </cell>
          <cell r="E339">
            <v>21.8</v>
          </cell>
          <cell r="F339">
            <v>0.6</v>
          </cell>
          <cell r="G339">
            <v>0</v>
          </cell>
          <cell r="H339">
            <v>1</v>
          </cell>
          <cell r="I339">
            <v>1</v>
          </cell>
          <cell r="J339">
            <v>1</v>
          </cell>
          <cell r="K339">
            <v>1</v>
          </cell>
          <cell r="L339">
            <v>1</v>
          </cell>
          <cell r="M339">
            <v>0.6</v>
          </cell>
          <cell r="N339">
            <v>0.1</v>
          </cell>
          <cell r="O339">
            <v>1</v>
          </cell>
          <cell r="P339">
            <v>1</v>
          </cell>
          <cell r="Q339">
            <v>1</v>
          </cell>
          <cell r="R339">
            <v>1</v>
          </cell>
          <cell r="S339">
            <v>1</v>
          </cell>
          <cell r="T339">
            <v>0</v>
          </cell>
          <cell r="U339">
            <v>0.1</v>
          </cell>
          <cell r="V339">
            <v>1</v>
          </cell>
          <cell r="W339">
            <v>1</v>
          </cell>
          <cell r="X339">
            <v>1</v>
          </cell>
          <cell r="Y339">
            <v>0</v>
          </cell>
          <cell r="Z339">
            <v>1</v>
          </cell>
          <cell r="AA339">
            <v>0.6</v>
          </cell>
          <cell r="AB339">
            <v>0.1</v>
          </cell>
          <cell r="AC339">
            <v>1</v>
          </cell>
          <cell r="AD339">
            <v>1</v>
          </cell>
          <cell r="AE339">
            <v>1</v>
          </cell>
          <cell r="AF339">
            <v>1</v>
          </cell>
          <cell r="AG339">
            <v>1</v>
          </cell>
          <cell r="AH339">
            <v>0.6</v>
          </cell>
          <cell r="AI339">
            <v>0.1</v>
          </cell>
          <cell r="AJ339">
            <v>0</v>
          </cell>
          <cell r="AK339">
            <v>24</v>
          </cell>
          <cell r="AL339">
            <v>24</v>
          </cell>
          <cell r="AM339">
            <v>25</v>
          </cell>
          <cell r="AN339">
            <v>23.7</v>
          </cell>
          <cell r="AO339">
            <v>26</v>
          </cell>
          <cell r="AP339">
            <v>25</v>
          </cell>
          <cell r="AQ339">
            <v>25.3</v>
          </cell>
          <cell r="AR339">
            <v>27</v>
          </cell>
          <cell r="AS339">
            <v>25</v>
          </cell>
          <cell r="AT339">
            <v>25</v>
          </cell>
          <cell r="AU339">
            <v>23.7</v>
          </cell>
          <cell r="AV339">
            <v>25</v>
          </cell>
          <cell r="AW339">
            <v>25</v>
          </cell>
          <cell r="AX339">
            <v>21.7</v>
          </cell>
          <cell r="AY339">
            <v>24.9</v>
          </cell>
          <cell r="AZ339">
            <v>22.8</v>
          </cell>
          <cell r="BA339">
            <v>24.6</v>
          </cell>
          <cell r="BB339">
            <v>23</v>
          </cell>
          <cell r="BC339">
            <v>23.7</v>
          </cell>
          <cell r="BD339">
            <v>25.4</v>
          </cell>
          <cell r="BE339">
            <v>22.200000000000003</v>
          </cell>
          <cell r="BF339">
            <v>24.6</v>
          </cell>
          <cell r="BG339">
            <v>21.799999999999997</v>
          </cell>
          <cell r="BH339">
            <v>21.599999999999998</v>
          </cell>
          <cell r="BI339">
            <v>24.8</v>
          </cell>
          <cell r="BJ339">
            <v>20.3</v>
          </cell>
          <cell r="BK339">
            <v>23.4</v>
          </cell>
          <cell r="BL339">
            <v>24.7</v>
          </cell>
          <cell r="BM339">
            <v>23.4</v>
          </cell>
          <cell r="BN339">
            <v>23.5</v>
          </cell>
          <cell r="BO339">
            <v>24.4</v>
          </cell>
          <cell r="BP339">
            <v>24</v>
          </cell>
          <cell r="BQ339">
            <v>23.3</v>
          </cell>
          <cell r="BR339">
            <v>25.2</v>
          </cell>
          <cell r="BS339">
            <v>21.8</v>
          </cell>
          <cell r="BT339">
            <v>21.1</v>
          </cell>
          <cell r="BU339">
            <v>24.8</v>
          </cell>
          <cell r="BV339">
            <v>22.8</v>
          </cell>
          <cell r="BW339">
            <v>21.5</v>
          </cell>
          <cell r="BX339">
            <v>22.7</v>
          </cell>
          <cell r="BY339">
            <v>24.4</v>
          </cell>
          <cell r="BZ339">
            <v>20.8</v>
          </cell>
          <cell r="CA339">
            <v>23.7</v>
          </cell>
          <cell r="CB339">
            <v>23.5</v>
          </cell>
          <cell r="CC339">
            <v>24.7</v>
          </cell>
          <cell r="CD339">
            <v>25.7</v>
          </cell>
          <cell r="CE339">
            <v>21.8</v>
          </cell>
          <cell r="CF339">
            <v>22.8</v>
          </cell>
        </row>
        <row r="340">
          <cell r="C340" t="str">
            <v>São Caetano do Sul</v>
          </cell>
          <cell r="D340">
            <v>7.2999999999999989</v>
          </cell>
          <cell r="E340">
            <v>21.8</v>
          </cell>
          <cell r="F340">
            <v>0.6</v>
          </cell>
          <cell r="G340">
            <v>0</v>
          </cell>
          <cell r="H340">
            <v>1</v>
          </cell>
          <cell r="I340">
            <v>1</v>
          </cell>
          <cell r="J340">
            <v>1</v>
          </cell>
          <cell r="K340">
            <v>1</v>
          </cell>
          <cell r="L340">
            <v>1</v>
          </cell>
          <cell r="M340">
            <v>0.6</v>
          </cell>
          <cell r="N340">
            <v>0.1</v>
          </cell>
          <cell r="O340">
            <v>1</v>
          </cell>
          <cell r="P340">
            <v>1</v>
          </cell>
          <cell r="Q340">
            <v>1</v>
          </cell>
          <cell r="R340">
            <v>1</v>
          </cell>
          <cell r="S340">
            <v>1</v>
          </cell>
          <cell r="T340">
            <v>0</v>
          </cell>
          <cell r="U340">
            <v>0.1</v>
          </cell>
          <cell r="V340">
            <v>1</v>
          </cell>
          <cell r="W340">
            <v>1</v>
          </cell>
          <cell r="X340">
            <v>1</v>
          </cell>
          <cell r="Y340">
            <v>0</v>
          </cell>
          <cell r="Z340">
            <v>1</v>
          </cell>
          <cell r="AA340">
            <v>0.6</v>
          </cell>
          <cell r="AB340">
            <v>0.1</v>
          </cell>
          <cell r="AC340">
            <v>1</v>
          </cell>
          <cell r="AD340">
            <v>1</v>
          </cell>
          <cell r="AE340">
            <v>1</v>
          </cell>
          <cell r="AF340">
            <v>1</v>
          </cell>
          <cell r="AG340">
            <v>1</v>
          </cell>
          <cell r="AH340">
            <v>0.6</v>
          </cell>
          <cell r="AI340">
            <v>0.1</v>
          </cell>
          <cell r="AJ340">
            <v>0</v>
          </cell>
          <cell r="AK340">
            <v>25.3</v>
          </cell>
          <cell r="AL340">
            <v>23.75</v>
          </cell>
          <cell r="AM340">
            <v>25</v>
          </cell>
          <cell r="AN340">
            <v>23.7</v>
          </cell>
          <cell r="AO340">
            <v>25.824999999999999</v>
          </cell>
          <cell r="AP340">
            <v>25</v>
          </cell>
          <cell r="AQ340">
            <v>24.65</v>
          </cell>
          <cell r="AR340">
            <v>27</v>
          </cell>
          <cell r="AS340">
            <v>25</v>
          </cell>
          <cell r="AT340">
            <v>25</v>
          </cell>
          <cell r="AU340">
            <v>23.7</v>
          </cell>
          <cell r="AV340">
            <v>23.85</v>
          </cell>
          <cell r="AW340">
            <v>25.75</v>
          </cell>
          <cell r="AX340">
            <v>21.7</v>
          </cell>
          <cell r="AY340">
            <v>24.899999999999995</v>
          </cell>
          <cell r="AZ340">
            <v>22.8</v>
          </cell>
          <cell r="BA340">
            <v>24.600000000000005</v>
          </cell>
          <cell r="BB340">
            <v>23</v>
          </cell>
          <cell r="BC340">
            <v>23.7</v>
          </cell>
          <cell r="BD340">
            <v>25.399999999999995</v>
          </cell>
          <cell r="BE340">
            <v>22.200000000000003</v>
          </cell>
          <cell r="BF340">
            <v>24.600000000000005</v>
          </cell>
          <cell r="BG340">
            <v>21.799999999999997</v>
          </cell>
          <cell r="BH340">
            <v>21.599999999999998</v>
          </cell>
          <cell r="BI340">
            <v>24.8</v>
          </cell>
          <cell r="BJ340">
            <v>20.3</v>
          </cell>
          <cell r="BK340">
            <v>23.4</v>
          </cell>
          <cell r="BL340">
            <v>24.7</v>
          </cell>
          <cell r="BM340">
            <v>23.4</v>
          </cell>
          <cell r="BN340">
            <v>23.5</v>
          </cell>
          <cell r="BO340">
            <v>24.3</v>
          </cell>
          <cell r="BP340">
            <v>25.4</v>
          </cell>
          <cell r="BQ340">
            <v>23.3</v>
          </cell>
          <cell r="BR340">
            <v>25.2</v>
          </cell>
          <cell r="BS340">
            <v>21.8</v>
          </cell>
          <cell r="BT340">
            <v>21.1</v>
          </cell>
          <cell r="BU340">
            <v>24.8</v>
          </cell>
          <cell r="BV340">
            <v>22.8</v>
          </cell>
          <cell r="BW340">
            <v>21.5</v>
          </cell>
          <cell r="BX340">
            <v>22.7</v>
          </cell>
          <cell r="BY340">
            <v>24.4</v>
          </cell>
          <cell r="BZ340">
            <v>20.8</v>
          </cell>
          <cell r="CA340">
            <v>22.7</v>
          </cell>
          <cell r="CB340">
            <v>24.5</v>
          </cell>
          <cell r="CC340">
            <v>24.7</v>
          </cell>
          <cell r="CD340">
            <v>25.7</v>
          </cell>
          <cell r="CE340">
            <v>21.8</v>
          </cell>
          <cell r="CF340">
            <v>22.8</v>
          </cell>
        </row>
        <row r="341">
          <cell r="C341" t="str">
            <v>Diadema</v>
          </cell>
          <cell r="D341">
            <v>7.2999999999999989</v>
          </cell>
          <cell r="E341">
            <v>21.8</v>
          </cell>
          <cell r="F341">
            <v>0.6</v>
          </cell>
          <cell r="G341">
            <v>0</v>
          </cell>
          <cell r="H341">
            <v>1</v>
          </cell>
          <cell r="I341">
            <v>1</v>
          </cell>
          <cell r="J341">
            <v>1</v>
          </cell>
          <cell r="K341">
            <v>1</v>
          </cell>
          <cell r="L341">
            <v>1</v>
          </cell>
          <cell r="M341">
            <v>0.6</v>
          </cell>
          <cell r="N341">
            <v>0.1</v>
          </cell>
          <cell r="O341">
            <v>1</v>
          </cell>
          <cell r="P341">
            <v>1</v>
          </cell>
          <cell r="Q341">
            <v>1</v>
          </cell>
          <cell r="R341">
            <v>1</v>
          </cell>
          <cell r="S341">
            <v>1</v>
          </cell>
          <cell r="T341">
            <v>0</v>
          </cell>
          <cell r="U341">
            <v>0.1</v>
          </cell>
          <cell r="V341">
            <v>1</v>
          </cell>
          <cell r="W341">
            <v>1</v>
          </cell>
          <cell r="X341">
            <v>1</v>
          </cell>
          <cell r="Y341">
            <v>0</v>
          </cell>
          <cell r="Z341">
            <v>1</v>
          </cell>
          <cell r="AA341">
            <v>0.6</v>
          </cell>
          <cell r="AB341">
            <v>0.1</v>
          </cell>
          <cell r="AC341">
            <v>1</v>
          </cell>
          <cell r="AD341">
            <v>1</v>
          </cell>
          <cell r="AE341">
            <v>1</v>
          </cell>
          <cell r="AF341">
            <v>1</v>
          </cell>
          <cell r="AG341">
            <v>1</v>
          </cell>
          <cell r="AH341">
            <v>0.6</v>
          </cell>
          <cell r="AI341">
            <v>0.1</v>
          </cell>
          <cell r="AJ341">
            <v>0</v>
          </cell>
          <cell r="AK341">
            <v>25.3</v>
          </cell>
          <cell r="AL341">
            <v>24</v>
          </cell>
          <cell r="AM341">
            <v>25</v>
          </cell>
          <cell r="AN341">
            <v>23.7</v>
          </cell>
          <cell r="AO341">
            <v>26</v>
          </cell>
          <cell r="AP341">
            <v>25</v>
          </cell>
          <cell r="AQ341">
            <v>24</v>
          </cell>
          <cell r="AR341">
            <v>27</v>
          </cell>
          <cell r="AS341">
            <v>25</v>
          </cell>
          <cell r="AT341">
            <v>25</v>
          </cell>
          <cell r="AU341">
            <v>23.7</v>
          </cell>
          <cell r="AV341">
            <v>23.7</v>
          </cell>
          <cell r="AW341">
            <v>26</v>
          </cell>
          <cell r="AX341">
            <v>21.7</v>
          </cell>
          <cell r="AY341">
            <v>24.9</v>
          </cell>
          <cell r="AZ341">
            <v>22.8</v>
          </cell>
          <cell r="BA341">
            <v>24.6</v>
          </cell>
          <cell r="BB341">
            <v>23</v>
          </cell>
          <cell r="BC341">
            <v>23.7</v>
          </cell>
          <cell r="BD341">
            <v>25.4</v>
          </cell>
          <cell r="BE341">
            <v>22.200000000000003</v>
          </cell>
          <cell r="BF341">
            <v>24.6</v>
          </cell>
          <cell r="BG341">
            <v>21.799999999999997</v>
          </cell>
          <cell r="BH341">
            <v>21.599999999999998</v>
          </cell>
          <cell r="BI341">
            <v>24.8</v>
          </cell>
          <cell r="BJ341">
            <v>20.3</v>
          </cell>
          <cell r="BK341">
            <v>23.4</v>
          </cell>
          <cell r="BL341">
            <v>24.7</v>
          </cell>
          <cell r="BM341">
            <v>23.4</v>
          </cell>
          <cell r="BN341">
            <v>23.5</v>
          </cell>
          <cell r="BO341">
            <v>24.4</v>
          </cell>
          <cell r="BP341">
            <v>25.4</v>
          </cell>
          <cell r="BQ341">
            <v>23.3</v>
          </cell>
          <cell r="BR341">
            <v>25.2</v>
          </cell>
          <cell r="BS341">
            <v>21.8</v>
          </cell>
          <cell r="BT341">
            <v>21</v>
          </cell>
          <cell r="BU341">
            <v>24.8</v>
          </cell>
          <cell r="BV341">
            <v>22.8</v>
          </cell>
          <cell r="BW341">
            <v>21.5</v>
          </cell>
          <cell r="BX341">
            <v>22.7</v>
          </cell>
          <cell r="BY341">
            <v>24.4</v>
          </cell>
          <cell r="BZ341">
            <v>20.8</v>
          </cell>
          <cell r="CA341">
            <v>23.7</v>
          </cell>
          <cell r="CB341">
            <v>24.5</v>
          </cell>
          <cell r="CC341">
            <v>24.7</v>
          </cell>
          <cell r="CD341">
            <v>25.7</v>
          </cell>
          <cell r="CE341">
            <v>21.8</v>
          </cell>
          <cell r="CF341">
            <v>21.8</v>
          </cell>
        </row>
        <row r="342">
          <cell r="C342" t="str">
            <v>Mauá</v>
          </cell>
          <cell r="D342">
            <v>7.2999999999999989</v>
          </cell>
          <cell r="E342">
            <v>21.8</v>
          </cell>
          <cell r="F342">
            <v>0.6</v>
          </cell>
          <cell r="G342">
            <v>0</v>
          </cell>
          <cell r="H342">
            <v>1</v>
          </cell>
          <cell r="I342">
            <v>1</v>
          </cell>
          <cell r="J342">
            <v>1</v>
          </cell>
          <cell r="K342">
            <v>1</v>
          </cell>
          <cell r="L342">
            <v>1</v>
          </cell>
          <cell r="M342">
            <v>0.6</v>
          </cell>
          <cell r="N342">
            <v>0.1</v>
          </cell>
          <cell r="O342">
            <v>1</v>
          </cell>
          <cell r="P342">
            <v>1</v>
          </cell>
          <cell r="Q342">
            <v>1</v>
          </cell>
          <cell r="R342">
            <v>1</v>
          </cell>
          <cell r="S342">
            <v>1</v>
          </cell>
          <cell r="T342">
            <v>0</v>
          </cell>
          <cell r="U342">
            <v>0.1</v>
          </cell>
          <cell r="V342">
            <v>1</v>
          </cell>
          <cell r="W342">
            <v>1</v>
          </cell>
          <cell r="X342">
            <v>1</v>
          </cell>
          <cell r="Y342">
            <v>0</v>
          </cell>
          <cell r="Z342">
            <v>1</v>
          </cell>
          <cell r="AA342">
            <v>0.6</v>
          </cell>
          <cell r="AB342">
            <v>0.1</v>
          </cell>
          <cell r="AC342">
            <v>1</v>
          </cell>
          <cell r="AD342">
            <v>1</v>
          </cell>
          <cell r="AE342">
            <v>1</v>
          </cell>
          <cell r="AF342">
            <v>1</v>
          </cell>
          <cell r="AG342">
            <v>1</v>
          </cell>
          <cell r="AH342">
            <v>0.6</v>
          </cell>
          <cell r="AI342">
            <v>0.1</v>
          </cell>
          <cell r="AJ342">
            <v>0</v>
          </cell>
          <cell r="AK342">
            <v>25.3</v>
          </cell>
          <cell r="AL342">
            <v>23.5</v>
          </cell>
          <cell r="AM342">
            <v>25</v>
          </cell>
          <cell r="AN342">
            <v>23.7</v>
          </cell>
          <cell r="AO342">
            <v>25.65</v>
          </cell>
          <cell r="AP342">
            <v>25</v>
          </cell>
          <cell r="AQ342">
            <v>25.3</v>
          </cell>
          <cell r="AR342">
            <v>27</v>
          </cell>
          <cell r="AS342">
            <v>25</v>
          </cell>
          <cell r="AT342">
            <v>25</v>
          </cell>
          <cell r="AU342">
            <v>23.7</v>
          </cell>
          <cell r="AV342">
            <v>24</v>
          </cell>
          <cell r="AW342">
            <v>25.5</v>
          </cell>
          <cell r="AX342">
            <v>21.7</v>
          </cell>
          <cell r="AY342">
            <v>24.9</v>
          </cell>
          <cell r="AZ342">
            <v>22.8</v>
          </cell>
          <cell r="BA342">
            <v>24.6</v>
          </cell>
          <cell r="BB342">
            <v>23</v>
          </cell>
          <cell r="BC342">
            <v>23.7</v>
          </cell>
          <cell r="BD342">
            <v>25.4</v>
          </cell>
          <cell r="BE342">
            <v>22.200000000000003</v>
          </cell>
          <cell r="BF342">
            <v>24.6</v>
          </cell>
          <cell r="BG342">
            <v>21.799999999999997</v>
          </cell>
          <cell r="BH342">
            <v>21.599999999999998</v>
          </cell>
          <cell r="BI342">
            <v>24.8</v>
          </cell>
          <cell r="BJ342">
            <v>20.3</v>
          </cell>
          <cell r="BK342">
            <v>23.4</v>
          </cell>
          <cell r="BL342">
            <v>24.7</v>
          </cell>
          <cell r="BM342">
            <v>23.4</v>
          </cell>
          <cell r="BN342">
            <v>23.5</v>
          </cell>
          <cell r="BO342">
            <v>24.4</v>
          </cell>
          <cell r="BP342">
            <v>25.4</v>
          </cell>
          <cell r="BQ342">
            <v>23.3</v>
          </cell>
          <cell r="BR342">
            <v>25.2</v>
          </cell>
          <cell r="BS342">
            <v>21.8</v>
          </cell>
          <cell r="BT342">
            <v>21</v>
          </cell>
          <cell r="BU342">
            <v>24.8</v>
          </cell>
          <cell r="BV342">
            <v>22.8</v>
          </cell>
          <cell r="BW342">
            <v>21.5</v>
          </cell>
          <cell r="BX342">
            <v>22.7</v>
          </cell>
          <cell r="BY342">
            <v>24.4</v>
          </cell>
          <cell r="BZ342">
            <v>20.8</v>
          </cell>
          <cell r="CA342">
            <v>23.7</v>
          </cell>
          <cell r="CB342">
            <v>24.5</v>
          </cell>
          <cell r="CC342">
            <v>24.7</v>
          </cell>
          <cell r="CD342">
            <v>25.7</v>
          </cell>
          <cell r="CE342">
            <v>21.8</v>
          </cell>
          <cell r="CF342">
            <v>21.8</v>
          </cell>
        </row>
        <row r="343">
          <cell r="C343" t="str">
            <v>Ribeirão Pires</v>
          </cell>
          <cell r="D343">
            <v>7.2999999999999989</v>
          </cell>
          <cell r="E343">
            <v>21.8</v>
          </cell>
          <cell r="F343">
            <v>0.6</v>
          </cell>
          <cell r="G343">
            <v>0</v>
          </cell>
          <cell r="H343">
            <v>1</v>
          </cell>
          <cell r="I343">
            <v>1</v>
          </cell>
          <cell r="J343">
            <v>1</v>
          </cell>
          <cell r="K343">
            <v>1</v>
          </cell>
          <cell r="L343">
            <v>1</v>
          </cell>
          <cell r="M343">
            <v>0.6</v>
          </cell>
          <cell r="N343">
            <v>0.1</v>
          </cell>
          <cell r="O343">
            <v>1</v>
          </cell>
          <cell r="P343">
            <v>1</v>
          </cell>
          <cell r="Q343">
            <v>1</v>
          </cell>
          <cell r="R343">
            <v>1</v>
          </cell>
          <cell r="S343">
            <v>1</v>
          </cell>
          <cell r="T343">
            <v>0</v>
          </cell>
          <cell r="U343">
            <v>0.1</v>
          </cell>
          <cell r="V343">
            <v>1</v>
          </cell>
          <cell r="W343">
            <v>1</v>
          </cell>
          <cell r="X343">
            <v>1</v>
          </cell>
          <cell r="Y343">
            <v>0</v>
          </cell>
          <cell r="Z343">
            <v>1</v>
          </cell>
          <cell r="AA343">
            <v>0.6</v>
          </cell>
          <cell r="AB343">
            <v>0.1</v>
          </cell>
          <cell r="AC343">
            <v>1</v>
          </cell>
          <cell r="AD343">
            <v>1</v>
          </cell>
          <cell r="AE343">
            <v>1</v>
          </cell>
          <cell r="AF343">
            <v>1</v>
          </cell>
          <cell r="AG343">
            <v>1</v>
          </cell>
          <cell r="AH343">
            <v>0.6</v>
          </cell>
          <cell r="AI343">
            <v>0.1</v>
          </cell>
          <cell r="AJ343">
            <v>0</v>
          </cell>
          <cell r="AK343">
            <v>25.3</v>
          </cell>
          <cell r="AL343">
            <v>23</v>
          </cell>
          <cell r="AM343">
            <v>25</v>
          </cell>
          <cell r="AN343">
            <v>23.7</v>
          </cell>
          <cell r="AO343">
            <v>26</v>
          </cell>
          <cell r="AP343">
            <v>25</v>
          </cell>
          <cell r="AQ343">
            <v>25.3</v>
          </cell>
          <cell r="AR343">
            <v>27</v>
          </cell>
          <cell r="AS343">
            <v>25</v>
          </cell>
          <cell r="AT343">
            <v>25</v>
          </cell>
          <cell r="AU343">
            <v>23.7</v>
          </cell>
          <cell r="AV343">
            <v>23</v>
          </cell>
          <cell r="AW343">
            <v>26</v>
          </cell>
          <cell r="AX343">
            <v>21.7</v>
          </cell>
          <cell r="AY343">
            <v>24.9</v>
          </cell>
          <cell r="AZ343">
            <v>22.8</v>
          </cell>
          <cell r="BA343">
            <v>24.6</v>
          </cell>
          <cell r="BB343">
            <v>23</v>
          </cell>
          <cell r="BC343">
            <v>23.7</v>
          </cell>
          <cell r="BD343">
            <v>25.4</v>
          </cell>
          <cell r="BE343">
            <v>22.200000000000003</v>
          </cell>
          <cell r="BF343">
            <v>24.6</v>
          </cell>
          <cell r="BG343">
            <v>21.799999999999997</v>
          </cell>
          <cell r="BH343">
            <v>21.599999999999998</v>
          </cell>
          <cell r="BI343">
            <v>24.8</v>
          </cell>
          <cell r="BJ343">
            <v>20.3</v>
          </cell>
          <cell r="BK343">
            <v>23.4</v>
          </cell>
          <cell r="BL343">
            <v>24.7</v>
          </cell>
          <cell r="BM343">
            <v>23.4</v>
          </cell>
          <cell r="BN343">
            <v>23.5</v>
          </cell>
          <cell r="BO343">
            <v>24.4</v>
          </cell>
          <cell r="BP343">
            <v>25.4</v>
          </cell>
          <cell r="BQ343">
            <v>23.3</v>
          </cell>
          <cell r="BR343">
            <v>25.2</v>
          </cell>
          <cell r="BS343">
            <v>21.8</v>
          </cell>
          <cell r="BT343">
            <v>21.1</v>
          </cell>
          <cell r="BU343">
            <v>24.8</v>
          </cell>
          <cell r="BV343">
            <v>22.8</v>
          </cell>
          <cell r="BW343">
            <v>20.5</v>
          </cell>
          <cell r="BX343">
            <v>22.7</v>
          </cell>
          <cell r="BY343">
            <v>24.4</v>
          </cell>
          <cell r="BZ343">
            <v>20.8</v>
          </cell>
          <cell r="CA343">
            <v>23.7</v>
          </cell>
          <cell r="CB343">
            <v>24.5</v>
          </cell>
          <cell r="CC343">
            <v>24.7</v>
          </cell>
          <cell r="CD343">
            <v>25.7</v>
          </cell>
          <cell r="CE343">
            <v>21.8</v>
          </cell>
          <cell r="CF343">
            <v>22.8</v>
          </cell>
        </row>
        <row r="344">
          <cell r="C344" t="str">
            <v>Subcluster SP Oeste</v>
          </cell>
          <cell r="D344">
            <v>7.2999999999999989</v>
          </cell>
          <cell r="E344">
            <v>21.618181818181821</v>
          </cell>
          <cell r="F344">
            <v>0.59999999999999987</v>
          </cell>
          <cell r="G344">
            <v>0</v>
          </cell>
          <cell r="H344">
            <v>1</v>
          </cell>
          <cell r="I344">
            <v>1</v>
          </cell>
          <cell r="J344">
            <v>1</v>
          </cell>
          <cell r="K344">
            <v>1</v>
          </cell>
          <cell r="L344">
            <v>1</v>
          </cell>
          <cell r="M344">
            <v>0.59999999999999987</v>
          </cell>
          <cell r="N344">
            <v>9.9999999999999992E-2</v>
          </cell>
          <cell r="O344">
            <v>1</v>
          </cell>
          <cell r="P344">
            <v>1</v>
          </cell>
          <cell r="Q344">
            <v>1</v>
          </cell>
          <cell r="R344">
            <v>1</v>
          </cell>
          <cell r="S344">
            <v>0.90909090909090906</v>
          </cell>
          <cell r="T344">
            <v>0</v>
          </cell>
          <cell r="U344">
            <v>9.9999999999999992E-2</v>
          </cell>
          <cell r="V344">
            <v>1</v>
          </cell>
          <cell r="W344">
            <v>1</v>
          </cell>
          <cell r="X344">
            <v>1</v>
          </cell>
          <cell r="Y344">
            <v>0</v>
          </cell>
          <cell r="Z344">
            <v>1</v>
          </cell>
          <cell r="AA344">
            <v>0.59999999999999987</v>
          </cell>
          <cell r="AB344">
            <v>9.9999999999999992E-2</v>
          </cell>
          <cell r="AC344">
            <v>1</v>
          </cell>
          <cell r="AD344">
            <v>1</v>
          </cell>
          <cell r="AE344">
            <v>1</v>
          </cell>
          <cell r="AF344">
            <v>0.90909090909090906</v>
          </cell>
          <cell r="AG344">
            <v>1</v>
          </cell>
          <cell r="AH344">
            <v>0.59999999999999987</v>
          </cell>
          <cell r="AI344">
            <v>9.9999999999999992E-2</v>
          </cell>
          <cell r="AJ344">
            <v>0</v>
          </cell>
          <cell r="AK344">
            <v>25.3</v>
          </cell>
          <cell r="AL344">
            <v>24</v>
          </cell>
          <cell r="AM344">
            <v>25</v>
          </cell>
          <cell r="AN344">
            <v>23.7</v>
          </cell>
          <cell r="AO344">
            <v>25.3</v>
          </cell>
          <cell r="AP344">
            <v>25</v>
          </cell>
          <cell r="AQ344">
            <v>25.3</v>
          </cell>
          <cell r="AR344">
            <v>27</v>
          </cell>
          <cell r="AS344">
            <v>25</v>
          </cell>
          <cell r="AT344">
            <v>25</v>
          </cell>
          <cell r="AU344">
            <v>23.7</v>
          </cell>
          <cell r="AV344">
            <v>25</v>
          </cell>
          <cell r="AW344">
            <v>25</v>
          </cell>
          <cell r="AX344">
            <v>21.7</v>
          </cell>
          <cell r="AY344">
            <v>24.9</v>
          </cell>
          <cell r="AZ344">
            <v>22.8</v>
          </cell>
          <cell r="BA344">
            <v>24.6</v>
          </cell>
          <cell r="BB344">
            <v>23</v>
          </cell>
          <cell r="BC344">
            <v>23.7</v>
          </cell>
          <cell r="BD344">
            <v>25.4</v>
          </cell>
          <cell r="BE344">
            <v>22.200000000000003</v>
          </cell>
          <cell r="BF344">
            <v>24.6</v>
          </cell>
          <cell r="BG344">
            <v>21.799999999999997</v>
          </cell>
          <cell r="BH344">
            <v>21.599999999999998</v>
          </cell>
          <cell r="BI344">
            <v>24.800000000000008</v>
          </cell>
          <cell r="BJ344">
            <v>19.863636363636367</v>
          </cell>
          <cell r="BK344">
            <v>23.309090909090912</v>
          </cell>
          <cell r="BL344">
            <v>24.572727272727267</v>
          </cell>
          <cell r="BM344">
            <v>23.309090909090912</v>
          </cell>
          <cell r="BN344">
            <v>23.227272727272727</v>
          </cell>
          <cell r="BO344">
            <v>24.309090909090912</v>
          </cell>
          <cell r="BP344">
            <v>25.400000000000002</v>
          </cell>
          <cell r="BQ344">
            <v>23.300000000000008</v>
          </cell>
          <cell r="BR344">
            <v>25.109090909090902</v>
          </cell>
          <cell r="BS344">
            <v>21.618181818181824</v>
          </cell>
          <cell r="BT344">
            <v>21.09090909090909</v>
          </cell>
          <cell r="BU344">
            <v>24.800000000000008</v>
          </cell>
          <cell r="BV344">
            <v>22.436363636363641</v>
          </cell>
          <cell r="BW344">
            <v>21.318181818181817</v>
          </cell>
          <cell r="BX344">
            <v>22.609090909090902</v>
          </cell>
          <cell r="BY344">
            <v>24.309090909090912</v>
          </cell>
          <cell r="BZ344">
            <v>20.609090909090913</v>
          </cell>
          <cell r="CA344">
            <v>23.645454545454541</v>
          </cell>
          <cell r="CB344">
            <v>24.5</v>
          </cell>
          <cell r="CC344">
            <v>24.609090909090902</v>
          </cell>
          <cell r="CD344">
            <v>25.609090909090902</v>
          </cell>
          <cell r="CE344">
            <v>21.618181818181824</v>
          </cell>
          <cell r="CF344">
            <v>22.709090909090914</v>
          </cell>
        </row>
        <row r="345">
          <cell r="C345" t="str">
            <v>Osasco</v>
          </cell>
          <cell r="D345">
            <v>7.2999999999999989</v>
          </cell>
          <cell r="E345">
            <v>21.8</v>
          </cell>
          <cell r="F345">
            <v>0.6</v>
          </cell>
          <cell r="G345">
            <v>0</v>
          </cell>
          <cell r="H345">
            <v>1</v>
          </cell>
          <cell r="I345">
            <v>1</v>
          </cell>
          <cell r="J345">
            <v>1</v>
          </cell>
          <cell r="K345">
            <v>1</v>
          </cell>
          <cell r="L345">
            <v>1</v>
          </cell>
          <cell r="M345">
            <v>0.6</v>
          </cell>
          <cell r="N345">
            <v>0.1</v>
          </cell>
          <cell r="O345">
            <v>1</v>
          </cell>
          <cell r="P345">
            <v>1</v>
          </cell>
          <cell r="Q345">
            <v>1</v>
          </cell>
          <cell r="R345">
            <v>1</v>
          </cell>
          <cell r="S345">
            <v>1</v>
          </cell>
          <cell r="T345">
            <v>0</v>
          </cell>
          <cell r="U345">
            <v>0.1</v>
          </cell>
          <cell r="V345">
            <v>1</v>
          </cell>
          <cell r="W345">
            <v>1</v>
          </cell>
          <cell r="X345">
            <v>1</v>
          </cell>
          <cell r="Y345">
            <v>0</v>
          </cell>
          <cell r="Z345">
            <v>1</v>
          </cell>
          <cell r="AA345">
            <v>0.6</v>
          </cell>
          <cell r="AB345">
            <v>0.1</v>
          </cell>
          <cell r="AC345">
            <v>1</v>
          </cell>
          <cell r="AD345">
            <v>1</v>
          </cell>
          <cell r="AE345">
            <v>1</v>
          </cell>
          <cell r="AF345">
            <v>1</v>
          </cell>
          <cell r="AG345">
            <v>1</v>
          </cell>
          <cell r="AH345">
            <v>0.6</v>
          </cell>
          <cell r="AI345">
            <v>0.1</v>
          </cell>
          <cell r="AJ345">
            <v>0</v>
          </cell>
          <cell r="AK345">
            <v>24.8</v>
          </cell>
          <cell r="AL345">
            <v>24</v>
          </cell>
          <cell r="AM345">
            <v>25</v>
          </cell>
          <cell r="AN345">
            <v>23.583333333333332</v>
          </cell>
          <cell r="AO345">
            <v>25.833333333333332</v>
          </cell>
          <cell r="AP345">
            <v>24.833333333333332</v>
          </cell>
          <cell r="AQ345">
            <v>25.25</v>
          </cell>
          <cell r="AR345">
            <v>27</v>
          </cell>
          <cell r="AS345">
            <v>24.783333333333331</v>
          </cell>
          <cell r="AT345">
            <v>25</v>
          </cell>
          <cell r="AU345">
            <v>23.7</v>
          </cell>
          <cell r="AV345">
            <v>25</v>
          </cell>
          <cell r="AW345">
            <v>25.783333333333331</v>
          </cell>
          <cell r="AX345">
            <v>21.7</v>
          </cell>
          <cell r="AY345">
            <v>24.900000000000002</v>
          </cell>
          <cell r="AZ345">
            <v>22.8</v>
          </cell>
          <cell r="BA345">
            <v>24.599999999999998</v>
          </cell>
          <cell r="BB345">
            <v>23</v>
          </cell>
          <cell r="BC345">
            <v>23.833333333333332</v>
          </cell>
          <cell r="BD345">
            <v>25.400000000000002</v>
          </cell>
          <cell r="BE345">
            <v>22.150000000000006</v>
          </cell>
          <cell r="BF345">
            <v>24.599999999999998</v>
          </cell>
          <cell r="BG345">
            <v>21.799999999999997</v>
          </cell>
          <cell r="BH345">
            <v>21.599999999999998</v>
          </cell>
          <cell r="BI345">
            <v>24.8</v>
          </cell>
          <cell r="BJ345">
            <v>18.899999999999999</v>
          </cell>
          <cell r="BK345">
            <v>23.4</v>
          </cell>
          <cell r="BL345">
            <v>24.7</v>
          </cell>
          <cell r="BM345">
            <v>23.4</v>
          </cell>
          <cell r="BN345">
            <v>22.1</v>
          </cell>
          <cell r="BO345">
            <v>24.4</v>
          </cell>
          <cell r="BP345">
            <v>25.4</v>
          </cell>
          <cell r="BQ345">
            <v>23.3</v>
          </cell>
          <cell r="BR345">
            <v>25.2</v>
          </cell>
          <cell r="BS345">
            <v>21.8</v>
          </cell>
          <cell r="BT345">
            <v>21.1</v>
          </cell>
          <cell r="BU345">
            <v>24.8</v>
          </cell>
          <cell r="BV345">
            <v>21.8</v>
          </cell>
          <cell r="BW345">
            <v>21.5</v>
          </cell>
          <cell r="BX345">
            <v>22.7</v>
          </cell>
          <cell r="BY345">
            <v>24.4</v>
          </cell>
          <cell r="BZ345">
            <v>19.8</v>
          </cell>
          <cell r="CA345">
            <v>23.7</v>
          </cell>
          <cell r="CB345">
            <v>24.5</v>
          </cell>
          <cell r="CC345">
            <v>24.7</v>
          </cell>
          <cell r="CD345">
            <v>25.7</v>
          </cell>
          <cell r="CE345">
            <v>21.8</v>
          </cell>
          <cell r="CF345">
            <v>22.8</v>
          </cell>
        </row>
        <row r="346">
          <cell r="C346" t="str">
            <v>Barueri</v>
          </cell>
          <cell r="D346">
            <v>7.2999999999999989</v>
          </cell>
          <cell r="E346">
            <v>21.8</v>
          </cell>
          <cell r="F346">
            <v>0.6</v>
          </cell>
          <cell r="G346">
            <v>0</v>
          </cell>
          <cell r="H346">
            <v>1</v>
          </cell>
          <cell r="I346">
            <v>1</v>
          </cell>
          <cell r="J346">
            <v>1</v>
          </cell>
          <cell r="K346">
            <v>1</v>
          </cell>
          <cell r="L346">
            <v>1</v>
          </cell>
          <cell r="M346">
            <v>0.6</v>
          </cell>
          <cell r="N346">
            <v>0.1</v>
          </cell>
          <cell r="O346">
            <v>1</v>
          </cell>
          <cell r="P346">
            <v>1</v>
          </cell>
          <cell r="Q346">
            <v>1</v>
          </cell>
          <cell r="R346">
            <v>1</v>
          </cell>
          <cell r="S346">
            <v>1</v>
          </cell>
          <cell r="T346">
            <v>0</v>
          </cell>
          <cell r="U346">
            <v>0.1</v>
          </cell>
          <cell r="V346">
            <v>1</v>
          </cell>
          <cell r="W346">
            <v>1</v>
          </cell>
          <cell r="X346">
            <v>1</v>
          </cell>
          <cell r="Y346">
            <v>0</v>
          </cell>
          <cell r="Z346">
            <v>1</v>
          </cell>
          <cell r="AA346">
            <v>0.6</v>
          </cell>
          <cell r="AB346">
            <v>0.1</v>
          </cell>
          <cell r="AC346">
            <v>1</v>
          </cell>
          <cell r="AD346">
            <v>1</v>
          </cell>
          <cell r="AE346">
            <v>1</v>
          </cell>
          <cell r="AF346">
            <v>1</v>
          </cell>
          <cell r="AG346">
            <v>1</v>
          </cell>
          <cell r="AH346">
            <v>0.6</v>
          </cell>
          <cell r="AI346">
            <v>0.1</v>
          </cell>
          <cell r="AJ346">
            <v>0</v>
          </cell>
          <cell r="AK346">
            <v>24.3</v>
          </cell>
          <cell r="AL346">
            <v>24</v>
          </cell>
          <cell r="AM346">
            <v>25</v>
          </cell>
          <cell r="AN346">
            <v>23.7</v>
          </cell>
          <cell r="AO346">
            <v>26</v>
          </cell>
          <cell r="AP346">
            <v>25</v>
          </cell>
          <cell r="AQ346">
            <v>25.3</v>
          </cell>
          <cell r="AR346">
            <v>27</v>
          </cell>
          <cell r="AS346">
            <v>23.7</v>
          </cell>
          <cell r="AT346">
            <v>25</v>
          </cell>
          <cell r="AU346">
            <v>23.7</v>
          </cell>
          <cell r="AV346">
            <v>25</v>
          </cell>
          <cell r="AW346">
            <v>24.7</v>
          </cell>
          <cell r="AX346">
            <v>21.7</v>
          </cell>
          <cell r="AY346">
            <v>24.9</v>
          </cell>
          <cell r="AZ346">
            <v>22.8</v>
          </cell>
          <cell r="BA346">
            <v>24.6</v>
          </cell>
          <cell r="BB346">
            <v>23</v>
          </cell>
          <cell r="BC346">
            <v>24.5</v>
          </cell>
          <cell r="BD346">
            <v>25.4</v>
          </cell>
          <cell r="BE346">
            <v>21.900000000000002</v>
          </cell>
          <cell r="BF346">
            <v>24.6</v>
          </cell>
          <cell r="BG346">
            <v>21.799999999999997</v>
          </cell>
          <cell r="BH346">
            <v>21.599999999999998</v>
          </cell>
          <cell r="BI346">
            <v>24.8</v>
          </cell>
          <cell r="BJ346">
            <v>20.3</v>
          </cell>
          <cell r="BK346">
            <v>23.4</v>
          </cell>
          <cell r="BL346">
            <v>24.7</v>
          </cell>
          <cell r="BM346">
            <v>23.4</v>
          </cell>
          <cell r="BN346">
            <v>22.5</v>
          </cell>
          <cell r="BO346">
            <v>24.4</v>
          </cell>
          <cell r="BP346">
            <v>25.4</v>
          </cell>
          <cell r="BQ346">
            <v>23.3</v>
          </cell>
          <cell r="BR346">
            <v>25.2</v>
          </cell>
          <cell r="BS346">
            <v>21.8</v>
          </cell>
          <cell r="BT346">
            <v>21.1</v>
          </cell>
          <cell r="BU346">
            <v>24.8</v>
          </cell>
          <cell r="BV346">
            <v>22.8</v>
          </cell>
          <cell r="BW346">
            <v>20.5</v>
          </cell>
          <cell r="BX346">
            <v>22.7</v>
          </cell>
          <cell r="BY346">
            <v>24.4</v>
          </cell>
          <cell r="BZ346">
            <v>19.8</v>
          </cell>
          <cell r="CA346">
            <v>23.7</v>
          </cell>
          <cell r="CB346">
            <v>24.5</v>
          </cell>
          <cell r="CC346">
            <v>24.7</v>
          </cell>
          <cell r="CD346">
            <v>25.7</v>
          </cell>
          <cell r="CE346">
            <v>21.8</v>
          </cell>
          <cell r="CF346">
            <v>22.8</v>
          </cell>
        </row>
        <row r="347">
          <cell r="C347" t="str">
            <v>Carapicuíba</v>
          </cell>
          <cell r="D347">
            <v>7.2999999999999989</v>
          </cell>
          <cell r="E347">
            <v>21.8</v>
          </cell>
          <cell r="F347">
            <v>0.6</v>
          </cell>
          <cell r="G347">
            <v>0</v>
          </cell>
          <cell r="H347">
            <v>1</v>
          </cell>
          <cell r="I347">
            <v>1</v>
          </cell>
          <cell r="J347">
            <v>1</v>
          </cell>
          <cell r="K347">
            <v>1</v>
          </cell>
          <cell r="L347">
            <v>1</v>
          </cell>
          <cell r="M347">
            <v>0.6</v>
          </cell>
          <cell r="N347">
            <v>0.1</v>
          </cell>
          <cell r="O347">
            <v>1</v>
          </cell>
          <cell r="P347">
            <v>1</v>
          </cell>
          <cell r="Q347">
            <v>1</v>
          </cell>
          <cell r="R347">
            <v>1</v>
          </cell>
          <cell r="S347">
            <v>1</v>
          </cell>
          <cell r="T347">
            <v>0</v>
          </cell>
          <cell r="U347">
            <v>0.1</v>
          </cell>
          <cell r="V347">
            <v>1</v>
          </cell>
          <cell r="W347">
            <v>1</v>
          </cell>
          <cell r="X347">
            <v>1</v>
          </cell>
          <cell r="Y347">
            <v>0</v>
          </cell>
          <cell r="Z347">
            <v>1</v>
          </cell>
          <cell r="AA347">
            <v>0.6</v>
          </cell>
          <cell r="AB347">
            <v>0.1</v>
          </cell>
          <cell r="AC347">
            <v>1</v>
          </cell>
          <cell r="AD347">
            <v>1</v>
          </cell>
          <cell r="AE347">
            <v>1</v>
          </cell>
          <cell r="AF347">
            <v>1</v>
          </cell>
          <cell r="AG347">
            <v>1</v>
          </cell>
          <cell r="AH347">
            <v>0.6</v>
          </cell>
          <cell r="AI347">
            <v>0.1</v>
          </cell>
          <cell r="AJ347">
            <v>0</v>
          </cell>
          <cell r="AK347">
            <v>25.3</v>
          </cell>
          <cell r="AL347">
            <v>24</v>
          </cell>
          <cell r="AM347">
            <v>25</v>
          </cell>
          <cell r="AN347">
            <v>23.7</v>
          </cell>
          <cell r="AO347">
            <v>25</v>
          </cell>
          <cell r="AP347">
            <v>25</v>
          </cell>
          <cell r="AQ347">
            <v>25.3</v>
          </cell>
          <cell r="AR347">
            <v>27</v>
          </cell>
          <cell r="AS347">
            <v>25</v>
          </cell>
          <cell r="AT347">
            <v>25</v>
          </cell>
          <cell r="AU347">
            <v>23.7</v>
          </cell>
          <cell r="AV347">
            <v>25</v>
          </cell>
          <cell r="AW347">
            <v>26</v>
          </cell>
          <cell r="AX347">
            <v>21.7</v>
          </cell>
          <cell r="AY347">
            <v>24.9</v>
          </cell>
          <cell r="AZ347">
            <v>22.8</v>
          </cell>
          <cell r="BA347">
            <v>24.6</v>
          </cell>
          <cell r="BB347">
            <v>23</v>
          </cell>
          <cell r="BC347">
            <v>23.7</v>
          </cell>
          <cell r="BD347">
            <v>25.4</v>
          </cell>
          <cell r="BE347">
            <v>22.200000000000003</v>
          </cell>
          <cell r="BF347">
            <v>24.6</v>
          </cell>
          <cell r="BG347">
            <v>21.799999999999997</v>
          </cell>
          <cell r="BH347">
            <v>21.599999999999998</v>
          </cell>
          <cell r="BI347">
            <v>24.8</v>
          </cell>
          <cell r="BJ347">
            <v>20.3</v>
          </cell>
          <cell r="BK347">
            <v>22.4</v>
          </cell>
          <cell r="BL347">
            <v>24.7</v>
          </cell>
          <cell r="BM347">
            <v>23.4</v>
          </cell>
          <cell r="BN347">
            <v>22.9</v>
          </cell>
          <cell r="BO347">
            <v>24.4</v>
          </cell>
          <cell r="BP347">
            <v>25.4</v>
          </cell>
          <cell r="BQ347">
            <v>23.3</v>
          </cell>
          <cell r="BR347">
            <v>25.2</v>
          </cell>
          <cell r="BS347">
            <v>21.8</v>
          </cell>
          <cell r="BT347">
            <v>21.1</v>
          </cell>
          <cell r="BU347">
            <v>24.8</v>
          </cell>
          <cell r="BV347">
            <v>22.8</v>
          </cell>
          <cell r="BW347">
            <v>20.5</v>
          </cell>
          <cell r="BX347">
            <v>22.7</v>
          </cell>
          <cell r="BY347">
            <v>24.4</v>
          </cell>
          <cell r="BZ347">
            <v>20.7</v>
          </cell>
          <cell r="CA347">
            <v>23.7</v>
          </cell>
          <cell r="CB347">
            <v>24.5</v>
          </cell>
          <cell r="CC347">
            <v>24.7</v>
          </cell>
          <cell r="CD347">
            <v>25.7</v>
          </cell>
          <cell r="CE347">
            <v>21.8</v>
          </cell>
          <cell r="CF347">
            <v>22.8</v>
          </cell>
        </row>
        <row r="348">
          <cell r="C348" t="str">
            <v>Cotia</v>
          </cell>
          <cell r="D348">
            <v>7.2999999999999989</v>
          </cell>
          <cell r="E348">
            <v>21.8</v>
          </cell>
          <cell r="F348">
            <v>0.6</v>
          </cell>
          <cell r="G348">
            <v>0</v>
          </cell>
          <cell r="H348">
            <v>1</v>
          </cell>
          <cell r="I348">
            <v>1</v>
          </cell>
          <cell r="J348">
            <v>1</v>
          </cell>
          <cell r="K348">
            <v>1</v>
          </cell>
          <cell r="L348">
            <v>1</v>
          </cell>
          <cell r="M348">
            <v>0.6</v>
          </cell>
          <cell r="N348">
            <v>0.1</v>
          </cell>
          <cell r="O348">
            <v>1</v>
          </cell>
          <cell r="P348">
            <v>1</v>
          </cell>
          <cell r="Q348">
            <v>1</v>
          </cell>
          <cell r="R348">
            <v>1</v>
          </cell>
          <cell r="S348">
            <v>1</v>
          </cell>
          <cell r="T348">
            <v>0</v>
          </cell>
          <cell r="U348">
            <v>0.1</v>
          </cell>
          <cell r="V348">
            <v>1</v>
          </cell>
          <cell r="W348">
            <v>1</v>
          </cell>
          <cell r="X348">
            <v>1</v>
          </cell>
          <cell r="Y348">
            <v>0</v>
          </cell>
          <cell r="Z348">
            <v>1</v>
          </cell>
          <cell r="AA348">
            <v>0.6</v>
          </cell>
          <cell r="AB348">
            <v>0.1</v>
          </cell>
          <cell r="AC348">
            <v>1</v>
          </cell>
          <cell r="AD348">
            <v>1</v>
          </cell>
          <cell r="AE348">
            <v>1</v>
          </cell>
          <cell r="AF348">
            <v>1</v>
          </cell>
          <cell r="AG348">
            <v>1</v>
          </cell>
          <cell r="AH348">
            <v>0.6</v>
          </cell>
          <cell r="AI348">
            <v>0.1</v>
          </cell>
          <cell r="AJ348">
            <v>0</v>
          </cell>
          <cell r="AK348">
            <v>25.3</v>
          </cell>
          <cell r="AL348">
            <v>24</v>
          </cell>
          <cell r="AM348">
            <v>25</v>
          </cell>
          <cell r="AN348">
            <v>23</v>
          </cell>
          <cell r="AO348">
            <v>26</v>
          </cell>
          <cell r="AP348">
            <v>25</v>
          </cell>
          <cell r="AQ348">
            <v>25.3</v>
          </cell>
          <cell r="AR348">
            <v>27</v>
          </cell>
          <cell r="AS348">
            <v>25</v>
          </cell>
          <cell r="AT348">
            <v>25</v>
          </cell>
          <cell r="AU348">
            <v>23.7</v>
          </cell>
          <cell r="AV348">
            <v>25</v>
          </cell>
          <cell r="AW348">
            <v>26</v>
          </cell>
          <cell r="AX348">
            <v>21.7</v>
          </cell>
          <cell r="AY348">
            <v>24.9</v>
          </cell>
          <cell r="AZ348">
            <v>22.8</v>
          </cell>
          <cell r="BA348">
            <v>24.6</v>
          </cell>
          <cell r="BB348">
            <v>23</v>
          </cell>
          <cell r="BC348">
            <v>23.7</v>
          </cell>
          <cell r="BD348">
            <v>25.4</v>
          </cell>
          <cell r="BE348">
            <v>22.200000000000003</v>
          </cell>
          <cell r="BF348">
            <v>24.6</v>
          </cell>
          <cell r="BG348">
            <v>21.799999999999997</v>
          </cell>
          <cell r="BH348">
            <v>21.599999999999998</v>
          </cell>
          <cell r="BI348">
            <v>24.8</v>
          </cell>
          <cell r="BJ348">
            <v>20.3</v>
          </cell>
          <cell r="BK348">
            <v>23.4</v>
          </cell>
          <cell r="BL348">
            <v>23.3</v>
          </cell>
          <cell r="BM348">
            <v>23.4</v>
          </cell>
          <cell r="BN348">
            <v>23.5</v>
          </cell>
          <cell r="BO348">
            <v>24.4</v>
          </cell>
          <cell r="BP348">
            <v>25.4</v>
          </cell>
          <cell r="BQ348">
            <v>23.3</v>
          </cell>
          <cell r="BR348">
            <v>25.2</v>
          </cell>
          <cell r="BS348">
            <v>21.8</v>
          </cell>
          <cell r="BT348">
            <v>21.1</v>
          </cell>
          <cell r="BU348">
            <v>24.8</v>
          </cell>
          <cell r="BV348">
            <v>22.8</v>
          </cell>
          <cell r="BW348">
            <v>21.5</v>
          </cell>
          <cell r="BX348">
            <v>21.7</v>
          </cell>
          <cell r="BY348">
            <v>24.4</v>
          </cell>
          <cell r="BZ348">
            <v>20.8</v>
          </cell>
          <cell r="CA348">
            <v>23.7</v>
          </cell>
          <cell r="CB348">
            <v>24.5</v>
          </cell>
          <cell r="CC348">
            <v>23.7</v>
          </cell>
          <cell r="CD348">
            <v>25.7</v>
          </cell>
          <cell r="CE348">
            <v>21.8</v>
          </cell>
          <cell r="CF348">
            <v>22.8</v>
          </cell>
        </row>
        <row r="349">
          <cell r="C349" t="str">
            <v>Embu</v>
          </cell>
          <cell r="D349">
            <v>7.2999999999999989</v>
          </cell>
          <cell r="E349">
            <v>21.8</v>
          </cell>
          <cell r="F349">
            <v>0.6</v>
          </cell>
          <cell r="G349">
            <v>0</v>
          </cell>
          <cell r="H349">
            <v>1</v>
          </cell>
          <cell r="I349">
            <v>1</v>
          </cell>
          <cell r="J349">
            <v>1</v>
          </cell>
          <cell r="K349">
            <v>1</v>
          </cell>
          <cell r="L349">
            <v>1</v>
          </cell>
          <cell r="M349">
            <v>0.6</v>
          </cell>
          <cell r="N349">
            <v>0.1</v>
          </cell>
          <cell r="O349">
            <v>1</v>
          </cell>
          <cell r="P349">
            <v>1</v>
          </cell>
          <cell r="Q349">
            <v>1</v>
          </cell>
          <cell r="R349">
            <v>1</v>
          </cell>
          <cell r="S349">
            <v>1</v>
          </cell>
          <cell r="T349">
            <v>0</v>
          </cell>
          <cell r="U349">
            <v>0.1</v>
          </cell>
          <cell r="V349">
            <v>1</v>
          </cell>
          <cell r="W349">
            <v>1</v>
          </cell>
          <cell r="X349">
            <v>1</v>
          </cell>
          <cell r="Y349">
            <v>0</v>
          </cell>
          <cell r="Z349">
            <v>1</v>
          </cell>
          <cell r="AA349">
            <v>0.6</v>
          </cell>
          <cell r="AB349">
            <v>0.1</v>
          </cell>
          <cell r="AC349">
            <v>1</v>
          </cell>
          <cell r="AD349">
            <v>1</v>
          </cell>
          <cell r="AE349">
            <v>1</v>
          </cell>
          <cell r="AF349">
            <v>1</v>
          </cell>
          <cell r="AG349">
            <v>1</v>
          </cell>
          <cell r="AH349">
            <v>0.6</v>
          </cell>
          <cell r="AI349">
            <v>0.1</v>
          </cell>
          <cell r="AJ349">
            <v>0</v>
          </cell>
          <cell r="AK349">
            <v>25.3</v>
          </cell>
          <cell r="AL349">
            <v>24</v>
          </cell>
          <cell r="AM349">
            <v>25</v>
          </cell>
          <cell r="AN349">
            <v>23.7</v>
          </cell>
          <cell r="AO349">
            <v>26</v>
          </cell>
          <cell r="AP349">
            <v>24</v>
          </cell>
          <cell r="AQ349">
            <v>25</v>
          </cell>
          <cell r="AR349">
            <v>27</v>
          </cell>
          <cell r="AS349">
            <v>25</v>
          </cell>
          <cell r="AT349">
            <v>25</v>
          </cell>
          <cell r="AU349">
            <v>23.7</v>
          </cell>
          <cell r="AV349">
            <v>25</v>
          </cell>
          <cell r="AW349">
            <v>26</v>
          </cell>
          <cell r="AX349">
            <v>21.7</v>
          </cell>
          <cell r="AY349">
            <v>24.9</v>
          </cell>
          <cell r="AZ349">
            <v>22.8</v>
          </cell>
          <cell r="BA349">
            <v>24.6</v>
          </cell>
          <cell r="BB349">
            <v>23</v>
          </cell>
          <cell r="BC349">
            <v>23.7</v>
          </cell>
          <cell r="BD349">
            <v>25.4</v>
          </cell>
          <cell r="BE349">
            <v>22.200000000000003</v>
          </cell>
          <cell r="BF349">
            <v>24.6</v>
          </cell>
          <cell r="BG349">
            <v>21.799999999999997</v>
          </cell>
          <cell r="BH349">
            <v>21.599999999999998</v>
          </cell>
          <cell r="BI349">
            <v>24.8</v>
          </cell>
          <cell r="BJ349">
            <v>19.3</v>
          </cell>
          <cell r="BK349">
            <v>23.4</v>
          </cell>
          <cell r="BL349">
            <v>24.7</v>
          </cell>
          <cell r="BM349">
            <v>23.4</v>
          </cell>
          <cell r="BN349">
            <v>23.5</v>
          </cell>
          <cell r="BO349">
            <v>24.4</v>
          </cell>
          <cell r="BP349">
            <v>25.4</v>
          </cell>
          <cell r="BQ349">
            <v>23.3</v>
          </cell>
          <cell r="BR349">
            <v>25.2</v>
          </cell>
          <cell r="BS349">
            <v>21.8</v>
          </cell>
          <cell r="BT349">
            <v>21.1</v>
          </cell>
          <cell r="BU349">
            <v>24.8</v>
          </cell>
          <cell r="BV349">
            <v>21.8</v>
          </cell>
          <cell r="BW349">
            <v>21.5</v>
          </cell>
          <cell r="BX349">
            <v>22.7</v>
          </cell>
          <cell r="BY349">
            <v>24.4</v>
          </cell>
          <cell r="BZ349">
            <v>20.8</v>
          </cell>
          <cell r="CA349">
            <v>23.7</v>
          </cell>
          <cell r="CB349">
            <v>24.5</v>
          </cell>
          <cell r="CC349">
            <v>24.7</v>
          </cell>
          <cell r="CD349">
            <v>25.7</v>
          </cell>
          <cell r="CE349">
            <v>21.8</v>
          </cell>
          <cell r="CF349">
            <v>22.8</v>
          </cell>
        </row>
        <row r="350">
          <cell r="C350" t="str">
            <v>Santana De Parnaiba</v>
          </cell>
          <cell r="D350">
            <v>7.2999999999999989</v>
          </cell>
          <cell r="E350">
            <v>20.8</v>
          </cell>
          <cell r="F350">
            <v>0.6</v>
          </cell>
          <cell r="G350">
            <v>0</v>
          </cell>
          <cell r="H350">
            <v>1</v>
          </cell>
          <cell r="I350">
            <v>1</v>
          </cell>
          <cell r="J350">
            <v>1</v>
          </cell>
          <cell r="K350">
            <v>1</v>
          </cell>
          <cell r="L350">
            <v>1</v>
          </cell>
          <cell r="M350">
            <v>0.6</v>
          </cell>
          <cell r="N350">
            <v>0.1</v>
          </cell>
          <cell r="O350">
            <v>1</v>
          </cell>
          <cell r="P350">
            <v>1</v>
          </cell>
          <cell r="Q350">
            <v>1</v>
          </cell>
          <cell r="R350">
            <v>1</v>
          </cell>
          <cell r="S350">
            <v>0</v>
          </cell>
          <cell r="T350">
            <v>0</v>
          </cell>
          <cell r="U350">
            <v>0.1</v>
          </cell>
          <cell r="V350">
            <v>1</v>
          </cell>
          <cell r="W350">
            <v>1</v>
          </cell>
          <cell r="X350">
            <v>1</v>
          </cell>
          <cell r="Y350">
            <v>0</v>
          </cell>
          <cell r="Z350">
            <v>1</v>
          </cell>
          <cell r="AA350">
            <v>0.6</v>
          </cell>
          <cell r="AB350">
            <v>0.1</v>
          </cell>
          <cell r="AC350">
            <v>1</v>
          </cell>
          <cell r="AD350">
            <v>1</v>
          </cell>
          <cell r="AE350">
            <v>1</v>
          </cell>
          <cell r="AF350">
            <v>1</v>
          </cell>
          <cell r="AG350">
            <v>1</v>
          </cell>
          <cell r="AH350">
            <v>0.6</v>
          </cell>
          <cell r="AI350">
            <v>0.1</v>
          </cell>
          <cell r="AJ350">
            <v>0</v>
          </cell>
          <cell r="AK350">
            <v>24</v>
          </cell>
          <cell r="AL350">
            <v>24</v>
          </cell>
          <cell r="AM350">
            <v>25</v>
          </cell>
          <cell r="AN350">
            <v>23.7</v>
          </cell>
          <cell r="AO350">
            <v>26</v>
          </cell>
          <cell r="AP350">
            <v>25</v>
          </cell>
          <cell r="AQ350">
            <v>25.3</v>
          </cell>
          <cell r="AR350">
            <v>27</v>
          </cell>
          <cell r="AS350">
            <v>25</v>
          </cell>
          <cell r="AT350">
            <v>25</v>
          </cell>
          <cell r="AU350">
            <v>23.7</v>
          </cell>
          <cell r="AV350">
            <v>25</v>
          </cell>
          <cell r="AW350">
            <v>26</v>
          </cell>
          <cell r="AX350">
            <v>21.7</v>
          </cell>
          <cell r="AY350">
            <v>24.9</v>
          </cell>
          <cell r="AZ350">
            <v>22.8</v>
          </cell>
          <cell r="BA350">
            <v>24.6</v>
          </cell>
          <cell r="BB350">
            <v>23</v>
          </cell>
          <cell r="BC350">
            <v>23.7</v>
          </cell>
          <cell r="BD350">
            <v>25.4</v>
          </cell>
          <cell r="BE350">
            <v>22.200000000000003</v>
          </cell>
          <cell r="BF350">
            <v>24.6</v>
          </cell>
          <cell r="BG350">
            <v>21.799999999999997</v>
          </cell>
          <cell r="BH350">
            <v>21.599999999999998</v>
          </cell>
          <cell r="BI350">
            <v>24.8</v>
          </cell>
          <cell r="BJ350">
            <v>20.3</v>
          </cell>
          <cell r="BK350">
            <v>23.4</v>
          </cell>
          <cell r="BL350">
            <v>24.7</v>
          </cell>
          <cell r="BM350">
            <v>23.4</v>
          </cell>
          <cell r="BN350">
            <v>23.5</v>
          </cell>
          <cell r="BO350">
            <v>23.4</v>
          </cell>
          <cell r="BP350">
            <v>25.4</v>
          </cell>
          <cell r="BQ350">
            <v>23.3</v>
          </cell>
          <cell r="BR350">
            <v>25.2</v>
          </cell>
          <cell r="BS350">
            <v>20.8</v>
          </cell>
          <cell r="BT350">
            <v>21.1</v>
          </cell>
          <cell r="BU350">
            <v>24.8</v>
          </cell>
          <cell r="BV350">
            <v>22.8</v>
          </cell>
          <cell r="BW350">
            <v>21.5</v>
          </cell>
          <cell r="BX350">
            <v>22.7</v>
          </cell>
          <cell r="BY350">
            <v>24.4</v>
          </cell>
          <cell r="BZ350">
            <v>20.8</v>
          </cell>
          <cell r="CA350">
            <v>23.1</v>
          </cell>
          <cell r="CB350">
            <v>24.5</v>
          </cell>
          <cell r="CC350">
            <v>24.7</v>
          </cell>
          <cell r="CD350">
            <v>25.7</v>
          </cell>
          <cell r="CE350">
            <v>20.8</v>
          </cell>
          <cell r="CF350">
            <v>22.8</v>
          </cell>
        </row>
        <row r="351">
          <cell r="C351" t="str">
            <v>Taboão da Serra</v>
          </cell>
          <cell r="D351">
            <v>7.2999999999999989</v>
          </cell>
          <cell r="E351">
            <v>21.8</v>
          </cell>
          <cell r="F351">
            <v>0.6</v>
          </cell>
          <cell r="G351">
            <v>0</v>
          </cell>
          <cell r="H351">
            <v>1</v>
          </cell>
          <cell r="I351">
            <v>1</v>
          </cell>
          <cell r="J351">
            <v>1</v>
          </cell>
          <cell r="K351">
            <v>1</v>
          </cell>
          <cell r="L351">
            <v>1</v>
          </cell>
          <cell r="M351">
            <v>0.6</v>
          </cell>
          <cell r="N351">
            <v>0.1</v>
          </cell>
          <cell r="O351">
            <v>1</v>
          </cell>
          <cell r="P351">
            <v>1</v>
          </cell>
          <cell r="Q351">
            <v>1</v>
          </cell>
          <cell r="R351">
            <v>1</v>
          </cell>
          <cell r="S351">
            <v>1</v>
          </cell>
          <cell r="T351">
            <v>0</v>
          </cell>
          <cell r="U351">
            <v>0.1</v>
          </cell>
          <cell r="V351">
            <v>1</v>
          </cell>
          <cell r="W351">
            <v>1</v>
          </cell>
          <cell r="X351">
            <v>1</v>
          </cell>
          <cell r="Y351">
            <v>0</v>
          </cell>
          <cell r="Z351">
            <v>1</v>
          </cell>
          <cell r="AA351">
            <v>0.6</v>
          </cell>
          <cell r="AB351">
            <v>0.1</v>
          </cell>
          <cell r="AC351">
            <v>1</v>
          </cell>
          <cell r="AD351">
            <v>1</v>
          </cell>
          <cell r="AE351">
            <v>1</v>
          </cell>
          <cell r="AF351">
            <v>1</v>
          </cell>
          <cell r="AG351">
            <v>1</v>
          </cell>
          <cell r="AH351">
            <v>0.6</v>
          </cell>
          <cell r="AI351">
            <v>0.1</v>
          </cell>
          <cell r="AJ351">
            <v>0</v>
          </cell>
          <cell r="AK351">
            <v>24.6</v>
          </cell>
          <cell r="AL351">
            <v>24</v>
          </cell>
          <cell r="AM351">
            <v>25</v>
          </cell>
          <cell r="AN351">
            <v>23.7</v>
          </cell>
          <cell r="AO351">
            <v>26</v>
          </cell>
          <cell r="AP351">
            <v>25</v>
          </cell>
          <cell r="AQ351">
            <v>25.3</v>
          </cell>
          <cell r="AR351">
            <v>27</v>
          </cell>
          <cell r="AS351">
            <v>25</v>
          </cell>
          <cell r="AT351">
            <v>25</v>
          </cell>
          <cell r="AU351">
            <v>23.7</v>
          </cell>
          <cell r="AV351">
            <v>25</v>
          </cell>
          <cell r="AW351">
            <v>26</v>
          </cell>
          <cell r="AX351">
            <v>21.7</v>
          </cell>
          <cell r="AY351">
            <v>24.9</v>
          </cell>
          <cell r="AZ351">
            <v>22.8</v>
          </cell>
          <cell r="BA351">
            <v>24.6</v>
          </cell>
          <cell r="BB351">
            <v>23</v>
          </cell>
          <cell r="BC351">
            <v>23.7</v>
          </cell>
          <cell r="BD351">
            <v>25.4</v>
          </cell>
          <cell r="BE351">
            <v>22.200000000000003</v>
          </cell>
          <cell r="BF351">
            <v>24.6</v>
          </cell>
          <cell r="BG351">
            <v>21.799999999999997</v>
          </cell>
          <cell r="BH351">
            <v>21.599999999999998</v>
          </cell>
          <cell r="BI351">
            <v>24.8</v>
          </cell>
          <cell r="BJ351">
            <v>18.899999999999999</v>
          </cell>
          <cell r="BK351">
            <v>23.4</v>
          </cell>
          <cell r="BL351">
            <v>24.7</v>
          </cell>
          <cell r="BM351">
            <v>23.4</v>
          </cell>
          <cell r="BN351">
            <v>23.5</v>
          </cell>
          <cell r="BO351">
            <v>24.4</v>
          </cell>
          <cell r="BP351">
            <v>25.4</v>
          </cell>
          <cell r="BQ351">
            <v>23.3</v>
          </cell>
          <cell r="BR351">
            <v>25.2</v>
          </cell>
          <cell r="BS351">
            <v>21.8</v>
          </cell>
          <cell r="BT351">
            <v>21.1</v>
          </cell>
          <cell r="BU351">
            <v>24.8</v>
          </cell>
          <cell r="BV351">
            <v>21.8</v>
          </cell>
          <cell r="BW351">
            <v>21.5</v>
          </cell>
          <cell r="BX351">
            <v>22.7</v>
          </cell>
          <cell r="BY351">
            <v>24.4</v>
          </cell>
          <cell r="BZ351">
            <v>20.8</v>
          </cell>
          <cell r="CA351">
            <v>23.7</v>
          </cell>
          <cell r="CB351">
            <v>24.5</v>
          </cell>
          <cell r="CC351">
            <v>24.7</v>
          </cell>
          <cell r="CD351">
            <v>25.7</v>
          </cell>
          <cell r="CE351">
            <v>21.8</v>
          </cell>
          <cell r="CF351">
            <v>22.8</v>
          </cell>
        </row>
        <row r="352">
          <cell r="C352" t="str">
            <v>Itapecerica da Serra</v>
          </cell>
          <cell r="D352">
            <v>7.2999999999999989</v>
          </cell>
          <cell r="E352">
            <v>21.8</v>
          </cell>
          <cell r="F352">
            <v>0.6</v>
          </cell>
          <cell r="G352">
            <v>0</v>
          </cell>
          <cell r="H352">
            <v>1</v>
          </cell>
          <cell r="I352">
            <v>1</v>
          </cell>
          <cell r="J352">
            <v>1</v>
          </cell>
          <cell r="K352">
            <v>1</v>
          </cell>
          <cell r="L352">
            <v>1</v>
          </cell>
          <cell r="M352">
            <v>0.6</v>
          </cell>
          <cell r="N352">
            <v>0.1</v>
          </cell>
          <cell r="O352">
            <v>1</v>
          </cell>
          <cell r="P352">
            <v>1</v>
          </cell>
          <cell r="Q352">
            <v>1</v>
          </cell>
          <cell r="R352">
            <v>1</v>
          </cell>
          <cell r="S352">
            <v>1</v>
          </cell>
          <cell r="T352">
            <v>0</v>
          </cell>
          <cell r="U352">
            <v>0.1</v>
          </cell>
          <cell r="V352">
            <v>1</v>
          </cell>
          <cell r="W352">
            <v>1</v>
          </cell>
          <cell r="X352">
            <v>1</v>
          </cell>
          <cell r="Y352">
            <v>0</v>
          </cell>
          <cell r="Z352">
            <v>1</v>
          </cell>
          <cell r="AA352">
            <v>0.6</v>
          </cell>
          <cell r="AB352">
            <v>0.1</v>
          </cell>
          <cell r="AC352">
            <v>1</v>
          </cell>
          <cell r="AD352">
            <v>1</v>
          </cell>
          <cell r="AE352">
            <v>1</v>
          </cell>
          <cell r="AF352">
            <v>1</v>
          </cell>
          <cell r="AG352">
            <v>1</v>
          </cell>
          <cell r="AH352">
            <v>0.6</v>
          </cell>
          <cell r="AI352">
            <v>0.1</v>
          </cell>
          <cell r="AJ352">
            <v>0</v>
          </cell>
          <cell r="AK352">
            <v>25.300000000000008</v>
          </cell>
          <cell r="AL352">
            <v>24</v>
          </cell>
          <cell r="AM352">
            <v>24.968181818181815</v>
          </cell>
          <cell r="AN352">
            <v>23.690909090909084</v>
          </cell>
          <cell r="AO352">
            <v>25.985227272727272</v>
          </cell>
          <cell r="AP352">
            <v>24.947727272727274</v>
          </cell>
          <cell r="AQ352">
            <v>25.273030303030307</v>
          </cell>
          <cell r="AR352">
            <v>26.803863636363641</v>
          </cell>
          <cell r="AS352">
            <v>25</v>
          </cell>
          <cell r="AT352">
            <v>24.977272727272727</v>
          </cell>
          <cell r="AU352">
            <v>23.631818181818176</v>
          </cell>
          <cell r="AV352">
            <v>24.736666666666668</v>
          </cell>
          <cell r="AW352">
            <v>25.954545454545453</v>
          </cell>
          <cell r="AX352">
            <v>21.70000000000001</v>
          </cell>
          <cell r="AY352">
            <v>24.876470588235282</v>
          </cell>
          <cell r="AZ352">
            <v>22.764705882352931</v>
          </cell>
          <cell r="BA352">
            <v>24.600000000000012</v>
          </cell>
          <cell r="BB352">
            <v>22.950000000000003</v>
          </cell>
          <cell r="BC352">
            <v>23.623529411764714</v>
          </cell>
          <cell r="BD352">
            <v>25.329411764705871</v>
          </cell>
          <cell r="BE352">
            <v>22.191176470588243</v>
          </cell>
          <cell r="BF352">
            <v>24.600000000000012</v>
          </cell>
          <cell r="BG352">
            <v>21.779411764705873</v>
          </cell>
          <cell r="BH352">
            <v>21.54411764705883</v>
          </cell>
          <cell r="BI352">
            <v>24.8</v>
          </cell>
          <cell r="BJ352">
            <v>20.3</v>
          </cell>
          <cell r="BK352">
            <v>23.4</v>
          </cell>
          <cell r="BL352">
            <v>24.7</v>
          </cell>
          <cell r="BM352">
            <v>22.4</v>
          </cell>
          <cell r="BN352">
            <v>23.5</v>
          </cell>
          <cell r="BO352">
            <v>24.4</v>
          </cell>
          <cell r="BP352">
            <v>25.4</v>
          </cell>
          <cell r="BQ352">
            <v>23.3</v>
          </cell>
          <cell r="BR352">
            <v>25.2</v>
          </cell>
          <cell r="BS352">
            <v>21.8</v>
          </cell>
          <cell r="BT352">
            <v>21.1</v>
          </cell>
          <cell r="BU352">
            <v>24.8</v>
          </cell>
          <cell r="BV352">
            <v>22.8</v>
          </cell>
          <cell r="BW352">
            <v>21.5</v>
          </cell>
          <cell r="BX352">
            <v>22.7</v>
          </cell>
          <cell r="BY352">
            <v>23.4</v>
          </cell>
          <cell r="BZ352">
            <v>20.8</v>
          </cell>
          <cell r="CA352">
            <v>23.7</v>
          </cell>
          <cell r="CB352">
            <v>24.5</v>
          </cell>
          <cell r="CC352">
            <v>24.7</v>
          </cell>
          <cell r="CD352">
            <v>25.7</v>
          </cell>
          <cell r="CE352">
            <v>21.8</v>
          </cell>
          <cell r="CF352">
            <v>22.8</v>
          </cell>
        </row>
        <row r="353">
          <cell r="C353" t="str">
            <v>Jandira</v>
          </cell>
          <cell r="D353">
            <v>7.2999999999999989</v>
          </cell>
          <cell r="E353">
            <v>21.8</v>
          </cell>
          <cell r="F353">
            <v>0.6</v>
          </cell>
          <cell r="G353">
            <v>0</v>
          </cell>
          <cell r="H353">
            <v>1</v>
          </cell>
          <cell r="I353">
            <v>1</v>
          </cell>
          <cell r="J353">
            <v>1</v>
          </cell>
          <cell r="K353">
            <v>1</v>
          </cell>
          <cell r="L353">
            <v>1</v>
          </cell>
          <cell r="M353">
            <v>0.6</v>
          </cell>
          <cell r="N353">
            <v>0.1</v>
          </cell>
          <cell r="O353">
            <v>1</v>
          </cell>
          <cell r="P353">
            <v>1</v>
          </cell>
          <cell r="Q353">
            <v>1</v>
          </cell>
          <cell r="R353">
            <v>1</v>
          </cell>
          <cell r="S353">
            <v>1</v>
          </cell>
          <cell r="T353">
            <v>0</v>
          </cell>
          <cell r="U353">
            <v>0.1</v>
          </cell>
          <cell r="V353">
            <v>1</v>
          </cell>
          <cell r="W353">
            <v>1</v>
          </cell>
          <cell r="X353">
            <v>1</v>
          </cell>
          <cell r="Y353">
            <v>0</v>
          </cell>
          <cell r="Z353">
            <v>1</v>
          </cell>
          <cell r="AA353">
            <v>0.6</v>
          </cell>
          <cell r="AB353">
            <v>0.1</v>
          </cell>
          <cell r="AC353">
            <v>1</v>
          </cell>
          <cell r="AD353">
            <v>1</v>
          </cell>
          <cell r="AE353">
            <v>1</v>
          </cell>
          <cell r="AF353">
            <v>1</v>
          </cell>
          <cell r="AG353">
            <v>1</v>
          </cell>
          <cell r="AH353">
            <v>0.6</v>
          </cell>
          <cell r="AI353">
            <v>0.1</v>
          </cell>
          <cell r="AJ353">
            <v>0</v>
          </cell>
          <cell r="AK353">
            <v>25.3</v>
          </cell>
          <cell r="AL353">
            <v>24</v>
          </cell>
          <cell r="AM353">
            <v>25</v>
          </cell>
          <cell r="AN353">
            <v>23.7</v>
          </cell>
          <cell r="AO353">
            <v>26</v>
          </cell>
          <cell r="AP353">
            <v>25</v>
          </cell>
          <cell r="AQ353">
            <v>25.3</v>
          </cell>
          <cell r="AR353">
            <v>27</v>
          </cell>
          <cell r="AS353">
            <v>25</v>
          </cell>
          <cell r="AT353">
            <v>25</v>
          </cell>
          <cell r="AU353">
            <v>23.7</v>
          </cell>
          <cell r="AV353">
            <v>25</v>
          </cell>
          <cell r="AW353">
            <v>26</v>
          </cell>
          <cell r="AX353">
            <v>21.7</v>
          </cell>
          <cell r="AY353">
            <v>24.9</v>
          </cell>
          <cell r="AZ353">
            <v>22.8</v>
          </cell>
          <cell r="BA353">
            <v>24.6</v>
          </cell>
          <cell r="BB353">
            <v>23</v>
          </cell>
          <cell r="BC353">
            <v>22.799999999999997</v>
          </cell>
          <cell r="BD353">
            <v>25.4</v>
          </cell>
          <cell r="BE353">
            <v>21.900000000000002</v>
          </cell>
          <cell r="BF353">
            <v>24.6</v>
          </cell>
          <cell r="BG353">
            <v>21.799999999999997</v>
          </cell>
          <cell r="BH353">
            <v>21.599999999999998</v>
          </cell>
          <cell r="BI353">
            <v>24.8</v>
          </cell>
          <cell r="BJ353">
            <v>20.3</v>
          </cell>
          <cell r="BK353">
            <v>23.4</v>
          </cell>
          <cell r="BL353">
            <v>24.7</v>
          </cell>
          <cell r="BM353">
            <v>23.4</v>
          </cell>
          <cell r="BN353">
            <v>23.5</v>
          </cell>
          <cell r="BO353">
            <v>24.4</v>
          </cell>
          <cell r="BP353">
            <v>25.4</v>
          </cell>
          <cell r="BQ353">
            <v>23.3</v>
          </cell>
          <cell r="BR353">
            <v>25.2</v>
          </cell>
          <cell r="BS353">
            <v>21.8</v>
          </cell>
          <cell r="BT353">
            <v>21</v>
          </cell>
          <cell r="BU353">
            <v>24.8</v>
          </cell>
          <cell r="BV353">
            <v>22.8</v>
          </cell>
          <cell r="BW353">
            <v>21.5</v>
          </cell>
          <cell r="BX353">
            <v>22.7</v>
          </cell>
          <cell r="BY353">
            <v>24.4</v>
          </cell>
          <cell r="BZ353">
            <v>20.8</v>
          </cell>
          <cell r="CA353">
            <v>23.7</v>
          </cell>
          <cell r="CB353">
            <v>24.5</v>
          </cell>
          <cell r="CC353">
            <v>24.7</v>
          </cell>
          <cell r="CD353">
            <v>25.7</v>
          </cell>
          <cell r="CE353">
            <v>21.8</v>
          </cell>
          <cell r="CF353">
            <v>21.8</v>
          </cell>
        </row>
        <row r="354">
          <cell r="C354" t="str">
            <v>Itapevi</v>
          </cell>
          <cell r="D354">
            <v>7.2999999999999989</v>
          </cell>
          <cell r="E354">
            <v>21.8</v>
          </cell>
          <cell r="F354">
            <v>0.6</v>
          </cell>
          <cell r="G354">
            <v>0</v>
          </cell>
          <cell r="H354">
            <v>1</v>
          </cell>
          <cell r="I354">
            <v>1</v>
          </cell>
          <cell r="J354">
            <v>1</v>
          </cell>
          <cell r="K354">
            <v>1</v>
          </cell>
          <cell r="L354">
            <v>1</v>
          </cell>
          <cell r="M354">
            <v>0.6</v>
          </cell>
          <cell r="N354">
            <v>0.1</v>
          </cell>
          <cell r="O354">
            <v>1</v>
          </cell>
          <cell r="P354">
            <v>1</v>
          </cell>
          <cell r="Q354">
            <v>1</v>
          </cell>
          <cell r="R354">
            <v>1</v>
          </cell>
          <cell r="S354">
            <v>1</v>
          </cell>
          <cell r="T354">
            <v>0</v>
          </cell>
          <cell r="U354">
            <v>0.1</v>
          </cell>
          <cell r="V354">
            <v>1</v>
          </cell>
          <cell r="W354">
            <v>1</v>
          </cell>
          <cell r="X354">
            <v>1</v>
          </cell>
          <cell r="Y354">
            <v>0</v>
          </cell>
          <cell r="Z354">
            <v>1</v>
          </cell>
          <cell r="AA354">
            <v>0.6</v>
          </cell>
          <cell r="AB354">
            <v>0.1</v>
          </cell>
          <cell r="AC354">
            <v>1</v>
          </cell>
          <cell r="AD354">
            <v>1</v>
          </cell>
          <cell r="AE354">
            <v>1</v>
          </cell>
          <cell r="AF354">
            <v>1</v>
          </cell>
          <cell r="AG354">
            <v>1</v>
          </cell>
          <cell r="AH354">
            <v>0.6</v>
          </cell>
          <cell r="AI354">
            <v>0.1</v>
          </cell>
          <cell r="AJ354">
            <v>0</v>
          </cell>
          <cell r="AK354">
            <v>25.3</v>
          </cell>
          <cell r="AL354">
            <v>24</v>
          </cell>
          <cell r="AM354">
            <v>25</v>
          </cell>
          <cell r="AN354">
            <v>23.7</v>
          </cell>
          <cell r="AO354">
            <v>26</v>
          </cell>
          <cell r="AP354">
            <v>25</v>
          </cell>
          <cell r="AQ354">
            <v>25.3</v>
          </cell>
          <cell r="AR354">
            <v>27</v>
          </cell>
          <cell r="AS354">
            <v>25</v>
          </cell>
          <cell r="AT354">
            <v>25</v>
          </cell>
          <cell r="AU354">
            <v>23.7</v>
          </cell>
          <cell r="AV354">
            <v>25</v>
          </cell>
          <cell r="AW354">
            <v>26</v>
          </cell>
          <cell r="AX354">
            <v>21.7</v>
          </cell>
          <cell r="AY354">
            <v>24.9</v>
          </cell>
          <cell r="AZ354">
            <v>22.8</v>
          </cell>
          <cell r="BA354">
            <v>24.6</v>
          </cell>
          <cell r="BB354">
            <v>23</v>
          </cell>
          <cell r="BC354">
            <v>22.799999999999997</v>
          </cell>
          <cell r="BD354">
            <v>25.4</v>
          </cell>
          <cell r="BE354">
            <v>21.900000000000002</v>
          </cell>
          <cell r="BF354">
            <v>24.6</v>
          </cell>
          <cell r="BG354">
            <v>21.799999999999997</v>
          </cell>
          <cell r="BH354">
            <v>21.599999999999998</v>
          </cell>
          <cell r="BI354">
            <v>24.8</v>
          </cell>
          <cell r="BJ354">
            <v>19.3</v>
          </cell>
          <cell r="BK354">
            <v>23.4</v>
          </cell>
          <cell r="BL354">
            <v>24.7</v>
          </cell>
          <cell r="BM354">
            <v>23.4</v>
          </cell>
          <cell r="BN354">
            <v>23.5</v>
          </cell>
          <cell r="BO354">
            <v>24.4</v>
          </cell>
          <cell r="BP354">
            <v>25.4</v>
          </cell>
          <cell r="BQ354">
            <v>23.3</v>
          </cell>
          <cell r="BR354">
            <v>24.2</v>
          </cell>
          <cell r="BS354">
            <v>21.8</v>
          </cell>
          <cell r="BT354">
            <v>21.1</v>
          </cell>
          <cell r="BU354">
            <v>24.8</v>
          </cell>
          <cell r="BV354">
            <v>21.8</v>
          </cell>
          <cell r="BW354">
            <v>21.5</v>
          </cell>
          <cell r="BX354">
            <v>22.7</v>
          </cell>
          <cell r="BY354">
            <v>24.4</v>
          </cell>
          <cell r="BZ354">
            <v>20.8</v>
          </cell>
          <cell r="CA354">
            <v>23.7</v>
          </cell>
          <cell r="CB354">
            <v>24.5</v>
          </cell>
          <cell r="CC354">
            <v>24.7</v>
          </cell>
          <cell r="CD354">
            <v>24.7</v>
          </cell>
          <cell r="CE354">
            <v>21.8</v>
          </cell>
          <cell r="CF354">
            <v>22.8</v>
          </cell>
        </row>
        <row r="355">
          <cell r="C355" t="str">
            <v>Vargem Grande Paulista</v>
          </cell>
          <cell r="D355">
            <v>7.2999999999999989</v>
          </cell>
          <cell r="E355">
            <v>20.8</v>
          </cell>
          <cell r="F355">
            <v>0.6</v>
          </cell>
          <cell r="G355">
            <v>0</v>
          </cell>
          <cell r="H355">
            <v>1</v>
          </cell>
          <cell r="I355">
            <v>1</v>
          </cell>
          <cell r="J355">
            <v>1</v>
          </cell>
          <cell r="K355">
            <v>1</v>
          </cell>
          <cell r="L355">
            <v>1</v>
          </cell>
          <cell r="M355">
            <v>0.6</v>
          </cell>
          <cell r="N355">
            <v>0.1</v>
          </cell>
          <cell r="O355">
            <v>1</v>
          </cell>
          <cell r="P355">
            <v>1</v>
          </cell>
          <cell r="Q355">
            <v>1</v>
          </cell>
          <cell r="R355">
            <v>1</v>
          </cell>
          <cell r="S355">
            <v>1</v>
          </cell>
          <cell r="T355">
            <v>0</v>
          </cell>
          <cell r="U355">
            <v>0.1</v>
          </cell>
          <cell r="V355">
            <v>1</v>
          </cell>
          <cell r="W355">
            <v>1</v>
          </cell>
          <cell r="X355">
            <v>1</v>
          </cell>
          <cell r="Y355">
            <v>0</v>
          </cell>
          <cell r="Z355">
            <v>1</v>
          </cell>
          <cell r="AA355">
            <v>0.6</v>
          </cell>
          <cell r="AB355">
            <v>0.1</v>
          </cell>
          <cell r="AC355">
            <v>1</v>
          </cell>
          <cell r="AD355">
            <v>1</v>
          </cell>
          <cell r="AE355">
            <v>1</v>
          </cell>
          <cell r="AF355">
            <v>0</v>
          </cell>
          <cell r="AG355">
            <v>1</v>
          </cell>
          <cell r="AH355">
            <v>0.6</v>
          </cell>
          <cell r="AI355">
            <v>0.1</v>
          </cell>
          <cell r="AJ355">
            <v>0</v>
          </cell>
          <cell r="AK355">
            <v>25.3</v>
          </cell>
          <cell r="AL355">
            <v>24</v>
          </cell>
          <cell r="AM355">
            <v>25</v>
          </cell>
          <cell r="AN355">
            <v>23.7</v>
          </cell>
          <cell r="AO355">
            <v>26</v>
          </cell>
          <cell r="AP355">
            <v>25</v>
          </cell>
          <cell r="AQ355">
            <v>25.3</v>
          </cell>
          <cell r="AR355">
            <v>27</v>
          </cell>
          <cell r="AS355">
            <v>25</v>
          </cell>
          <cell r="AT355">
            <v>25</v>
          </cell>
          <cell r="AU355">
            <v>23.7</v>
          </cell>
          <cell r="AV355">
            <v>25</v>
          </cell>
          <cell r="AW355">
            <v>26</v>
          </cell>
          <cell r="AX355">
            <v>21.7</v>
          </cell>
          <cell r="AY355">
            <v>24.9</v>
          </cell>
          <cell r="AZ355">
            <v>22.8</v>
          </cell>
          <cell r="BA355">
            <v>24.6</v>
          </cell>
          <cell r="BB355">
            <v>23</v>
          </cell>
          <cell r="BC355">
            <v>22.799999999999997</v>
          </cell>
          <cell r="BD355">
            <v>25.4</v>
          </cell>
          <cell r="BE355">
            <v>21.900000000000002</v>
          </cell>
          <cell r="BF355">
            <v>24.6</v>
          </cell>
          <cell r="BG355">
            <v>21.799999999999997</v>
          </cell>
          <cell r="BH355">
            <v>21.599999999999998</v>
          </cell>
          <cell r="BI355">
            <v>24.8</v>
          </cell>
          <cell r="BJ355">
            <v>20.3</v>
          </cell>
          <cell r="BK355">
            <v>23.4</v>
          </cell>
          <cell r="BL355">
            <v>24.7</v>
          </cell>
          <cell r="BM355">
            <v>23.4</v>
          </cell>
          <cell r="BN355">
            <v>23.5</v>
          </cell>
          <cell r="BO355">
            <v>24.4</v>
          </cell>
          <cell r="BP355">
            <v>25.4</v>
          </cell>
          <cell r="BQ355">
            <v>23.3</v>
          </cell>
          <cell r="BR355">
            <v>25.2</v>
          </cell>
          <cell r="BS355">
            <v>20.8</v>
          </cell>
          <cell r="BT355">
            <v>21.1</v>
          </cell>
          <cell r="BU355">
            <v>24.8</v>
          </cell>
          <cell r="BV355">
            <v>22.8</v>
          </cell>
          <cell r="BW355">
            <v>21.5</v>
          </cell>
          <cell r="BX355">
            <v>22.7</v>
          </cell>
          <cell r="BY355">
            <v>24.4</v>
          </cell>
          <cell r="BZ355">
            <v>20.8</v>
          </cell>
          <cell r="CA355">
            <v>23.7</v>
          </cell>
          <cell r="CB355">
            <v>24.5</v>
          </cell>
          <cell r="CC355">
            <v>24.7</v>
          </cell>
          <cell r="CD355">
            <v>25.7</v>
          </cell>
          <cell r="CE355">
            <v>20.8</v>
          </cell>
          <cell r="CF355">
            <v>22.8</v>
          </cell>
        </row>
        <row r="356">
          <cell r="C356" t="str">
            <v>Guarulhos</v>
          </cell>
          <cell r="D356">
            <v>7.2999999999999989</v>
          </cell>
          <cell r="E356">
            <v>21.8</v>
          </cell>
          <cell r="F356">
            <v>0.6</v>
          </cell>
          <cell r="G356">
            <v>0</v>
          </cell>
          <cell r="H356">
            <v>1</v>
          </cell>
          <cell r="I356">
            <v>1</v>
          </cell>
          <cell r="J356">
            <v>1</v>
          </cell>
          <cell r="K356">
            <v>1</v>
          </cell>
          <cell r="L356">
            <v>1</v>
          </cell>
          <cell r="M356">
            <v>0.6</v>
          </cell>
          <cell r="N356">
            <v>0.1</v>
          </cell>
          <cell r="O356">
            <v>1</v>
          </cell>
          <cell r="P356">
            <v>1</v>
          </cell>
          <cell r="Q356">
            <v>1</v>
          </cell>
          <cell r="R356">
            <v>1</v>
          </cell>
          <cell r="S356">
            <v>1</v>
          </cell>
          <cell r="T356">
            <v>0</v>
          </cell>
          <cell r="U356">
            <v>0.1</v>
          </cell>
          <cell r="V356">
            <v>1</v>
          </cell>
          <cell r="W356">
            <v>1</v>
          </cell>
          <cell r="X356">
            <v>1</v>
          </cell>
          <cell r="Y356">
            <v>0</v>
          </cell>
          <cell r="Z356">
            <v>1</v>
          </cell>
          <cell r="AA356">
            <v>0.6</v>
          </cell>
          <cell r="AB356">
            <v>0.1</v>
          </cell>
          <cell r="AC356">
            <v>1</v>
          </cell>
          <cell r="AD356">
            <v>1</v>
          </cell>
          <cell r="AE356">
            <v>1</v>
          </cell>
          <cell r="AF356">
            <v>1</v>
          </cell>
          <cell r="AG356">
            <v>1</v>
          </cell>
          <cell r="AH356">
            <v>0.6</v>
          </cell>
          <cell r="AI356">
            <v>0.1</v>
          </cell>
          <cell r="AJ356">
            <v>0</v>
          </cell>
          <cell r="AK356">
            <v>25.3</v>
          </cell>
          <cell r="AL356">
            <v>24</v>
          </cell>
          <cell r="AM356">
            <v>25</v>
          </cell>
          <cell r="AN356">
            <v>23.7</v>
          </cell>
          <cell r="AO356">
            <v>26</v>
          </cell>
          <cell r="AP356">
            <v>25</v>
          </cell>
          <cell r="AQ356">
            <v>25.3</v>
          </cell>
          <cell r="AR356">
            <v>27</v>
          </cell>
          <cell r="AS356">
            <v>25</v>
          </cell>
          <cell r="AT356">
            <v>25</v>
          </cell>
          <cell r="AU356">
            <v>23.7</v>
          </cell>
          <cell r="AV356">
            <v>23.7</v>
          </cell>
          <cell r="AW356">
            <v>26</v>
          </cell>
          <cell r="AX356">
            <v>21.7</v>
          </cell>
          <cell r="AY356">
            <v>24.9</v>
          </cell>
          <cell r="AZ356">
            <v>22.8</v>
          </cell>
          <cell r="BA356">
            <v>24.6</v>
          </cell>
          <cell r="BB356">
            <v>23</v>
          </cell>
          <cell r="BC356">
            <v>23.7</v>
          </cell>
          <cell r="BD356">
            <v>25.4</v>
          </cell>
          <cell r="BE356">
            <v>22.200000000000003</v>
          </cell>
          <cell r="BF356">
            <v>24.6</v>
          </cell>
          <cell r="BG356">
            <v>21.799999999999997</v>
          </cell>
          <cell r="BH356">
            <v>21.3</v>
          </cell>
          <cell r="BI356">
            <v>24.8</v>
          </cell>
          <cell r="BJ356">
            <v>20.3</v>
          </cell>
          <cell r="BK356">
            <v>23.4</v>
          </cell>
          <cell r="BL356">
            <v>24.7</v>
          </cell>
          <cell r="BM356">
            <v>23.4</v>
          </cell>
          <cell r="BN356">
            <v>23.5</v>
          </cell>
          <cell r="BO356">
            <v>24.4</v>
          </cell>
          <cell r="BP356">
            <v>25.4</v>
          </cell>
          <cell r="BQ356">
            <v>23.3</v>
          </cell>
          <cell r="BR356">
            <v>25.2</v>
          </cell>
          <cell r="BS356">
            <v>21.8</v>
          </cell>
          <cell r="BT356">
            <v>21</v>
          </cell>
          <cell r="BU356">
            <v>24.8</v>
          </cell>
          <cell r="BV356">
            <v>22.8</v>
          </cell>
          <cell r="BW356">
            <v>21.5</v>
          </cell>
          <cell r="BX356">
            <v>22.7</v>
          </cell>
          <cell r="BY356">
            <v>24.4</v>
          </cell>
          <cell r="BZ356">
            <v>20.8</v>
          </cell>
          <cell r="CA356">
            <v>23.7</v>
          </cell>
          <cell r="CB356">
            <v>24.5</v>
          </cell>
          <cell r="CC356">
            <v>24.7</v>
          </cell>
          <cell r="CD356">
            <v>25.7</v>
          </cell>
          <cell r="CE356">
            <v>21.8</v>
          </cell>
          <cell r="CF356">
            <v>21.8</v>
          </cell>
        </row>
        <row r="357">
          <cell r="C357" t="str">
            <v>Mogi das Cruzes</v>
          </cell>
          <cell r="D357">
            <v>7.2999999999999989</v>
          </cell>
          <cell r="E357">
            <v>21.8</v>
          </cell>
          <cell r="F357">
            <v>0.6</v>
          </cell>
          <cell r="G357">
            <v>0</v>
          </cell>
          <cell r="H357">
            <v>1</v>
          </cell>
          <cell r="I357">
            <v>1</v>
          </cell>
          <cell r="J357">
            <v>1</v>
          </cell>
          <cell r="K357">
            <v>1</v>
          </cell>
          <cell r="L357">
            <v>1</v>
          </cell>
          <cell r="M357">
            <v>0.6</v>
          </cell>
          <cell r="N357">
            <v>0.1</v>
          </cell>
          <cell r="O357">
            <v>1</v>
          </cell>
          <cell r="P357">
            <v>1</v>
          </cell>
          <cell r="Q357">
            <v>1</v>
          </cell>
          <cell r="R357">
            <v>1</v>
          </cell>
          <cell r="S357">
            <v>1</v>
          </cell>
          <cell r="T357">
            <v>0</v>
          </cell>
          <cell r="U357">
            <v>0.1</v>
          </cell>
          <cell r="V357">
            <v>1</v>
          </cell>
          <cell r="W357">
            <v>1</v>
          </cell>
          <cell r="X357">
            <v>1</v>
          </cell>
          <cell r="Y357">
            <v>0</v>
          </cell>
          <cell r="Z357">
            <v>1</v>
          </cell>
          <cell r="AA357">
            <v>0.6</v>
          </cell>
          <cell r="AB357">
            <v>0.1</v>
          </cell>
          <cell r="AC357">
            <v>1</v>
          </cell>
          <cell r="AD357">
            <v>1</v>
          </cell>
          <cell r="AE357">
            <v>1</v>
          </cell>
          <cell r="AF357">
            <v>1</v>
          </cell>
          <cell r="AG357">
            <v>1</v>
          </cell>
          <cell r="AH357">
            <v>0.6</v>
          </cell>
          <cell r="AI357">
            <v>0.1</v>
          </cell>
          <cell r="AJ357">
            <v>0</v>
          </cell>
          <cell r="AK357">
            <v>25.3</v>
          </cell>
          <cell r="AL357">
            <v>24</v>
          </cell>
          <cell r="AM357">
            <v>25</v>
          </cell>
          <cell r="AN357">
            <v>23.7</v>
          </cell>
          <cell r="AO357">
            <v>26</v>
          </cell>
          <cell r="AP357">
            <v>25</v>
          </cell>
          <cell r="AQ357">
            <v>25.3</v>
          </cell>
          <cell r="AR357">
            <v>26</v>
          </cell>
          <cell r="AS357">
            <v>25</v>
          </cell>
          <cell r="AT357">
            <v>25</v>
          </cell>
          <cell r="AU357">
            <v>23.7</v>
          </cell>
          <cell r="AV357">
            <v>25</v>
          </cell>
          <cell r="AW357">
            <v>26</v>
          </cell>
          <cell r="AX357">
            <v>21.7</v>
          </cell>
          <cell r="AY357">
            <v>24.9</v>
          </cell>
          <cell r="AZ357">
            <v>22.8</v>
          </cell>
          <cell r="BA357">
            <v>24.6</v>
          </cell>
          <cell r="BB357">
            <v>23</v>
          </cell>
          <cell r="BC357">
            <v>23.7</v>
          </cell>
          <cell r="BD357">
            <v>25.4</v>
          </cell>
          <cell r="BE357">
            <v>22.200000000000003</v>
          </cell>
          <cell r="BF357">
            <v>24.6</v>
          </cell>
          <cell r="BG357">
            <v>21.799999999999997</v>
          </cell>
          <cell r="BH357">
            <v>21.599999999999998</v>
          </cell>
          <cell r="BI357">
            <v>24.8</v>
          </cell>
          <cell r="BJ357">
            <v>20.3</v>
          </cell>
          <cell r="BK357">
            <v>23.4</v>
          </cell>
          <cell r="BL357">
            <v>24.7</v>
          </cell>
          <cell r="BM357">
            <v>23.4</v>
          </cell>
          <cell r="BN357">
            <v>23.5</v>
          </cell>
          <cell r="BO357">
            <v>23.4</v>
          </cell>
          <cell r="BP357">
            <v>25.4</v>
          </cell>
          <cell r="BQ357">
            <v>23.2</v>
          </cell>
          <cell r="BR357">
            <v>25.2</v>
          </cell>
          <cell r="BS357">
            <v>21.8</v>
          </cell>
          <cell r="BT357">
            <v>21.1</v>
          </cell>
          <cell r="BU357">
            <v>24.8</v>
          </cell>
          <cell r="BV357">
            <v>22.8</v>
          </cell>
          <cell r="BW357">
            <v>21.5</v>
          </cell>
          <cell r="BX357">
            <v>22.7</v>
          </cell>
          <cell r="BY357">
            <v>24.4</v>
          </cell>
          <cell r="BZ357">
            <v>20.8</v>
          </cell>
          <cell r="CA357">
            <v>23.1</v>
          </cell>
          <cell r="CB357">
            <v>24.5</v>
          </cell>
          <cell r="CC357">
            <v>23.7</v>
          </cell>
          <cell r="CD357">
            <v>25.7</v>
          </cell>
          <cell r="CE357">
            <v>21.8</v>
          </cell>
          <cell r="CF357">
            <v>22.8</v>
          </cell>
        </row>
        <row r="358">
          <cell r="C358" t="str">
            <v>SubCluster SP Leste</v>
          </cell>
          <cell r="D358">
            <v>7.2999999999999989</v>
          </cell>
          <cell r="E358">
            <v>21.8</v>
          </cell>
          <cell r="F358">
            <v>0.6</v>
          </cell>
          <cell r="G358">
            <v>0</v>
          </cell>
          <cell r="H358">
            <v>1</v>
          </cell>
          <cell r="I358">
            <v>1</v>
          </cell>
          <cell r="J358">
            <v>1</v>
          </cell>
          <cell r="K358">
            <v>1</v>
          </cell>
          <cell r="L358">
            <v>1</v>
          </cell>
          <cell r="M358">
            <v>0.6</v>
          </cell>
          <cell r="N358">
            <v>0.1</v>
          </cell>
          <cell r="O358">
            <v>1</v>
          </cell>
          <cell r="P358">
            <v>1</v>
          </cell>
          <cell r="Q358">
            <v>1</v>
          </cell>
          <cell r="R358">
            <v>1</v>
          </cell>
          <cell r="S358">
            <v>1</v>
          </cell>
          <cell r="T358">
            <v>0</v>
          </cell>
          <cell r="U358">
            <v>0.1</v>
          </cell>
          <cell r="V358">
            <v>1</v>
          </cell>
          <cell r="W358">
            <v>1</v>
          </cell>
          <cell r="X358">
            <v>1</v>
          </cell>
          <cell r="Y358">
            <v>0</v>
          </cell>
          <cell r="Z358">
            <v>1</v>
          </cell>
          <cell r="AA358">
            <v>0.6</v>
          </cell>
          <cell r="AB358">
            <v>0.1</v>
          </cell>
          <cell r="AC358">
            <v>1</v>
          </cell>
          <cell r="AD358">
            <v>1</v>
          </cell>
          <cell r="AE358">
            <v>1</v>
          </cell>
          <cell r="AF358">
            <v>1</v>
          </cell>
          <cell r="AG358">
            <v>1</v>
          </cell>
          <cell r="AH358">
            <v>0.6</v>
          </cell>
          <cell r="AI358">
            <v>0.1</v>
          </cell>
          <cell r="AJ358">
            <v>0</v>
          </cell>
          <cell r="AK358">
            <v>25.3</v>
          </cell>
          <cell r="AL358">
            <v>24</v>
          </cell>
          <cell r="AM358">
            <v>25</v>
          </cell>
          <cell r="AN358">
            <v>23.7</v>
          </cell>
          <cell r="AO358">
            <v>26</v>
          </cell>
          <cell r="AP358">
            <v>25</v>
          </cell>
          <cell r="AQ358">
            <v>25.3</v>
          </cell>
          <cell r="AR358">
            <v>26</v>
          </cell>
          <cell r="AS358">
            <v>25</v>
          </cell>
          <cell r="AT358">
            <v>25</v>
          </cell>
          <cell r="AU358">
            <v>23.7</v>
          </cell>
          <cell r="AV358">
            <v>25</v>
          </cell>
          <cell r="AW358">
            <v>26</v>
          </cell>
          <cell r="AX358">
            <v>21.7</v>
          </cell>
          <cell r="AY358">
            <v>24.9</v>
          </cell>
          <cell r="AZ358">
            <v>22.8</v>
          </cell>
          <cell r="BA358">
            <v>24.6</v>
          </cell>
          <cell r="BB358">
            <v>23</v>
          </cell>
          <cell r="BC358">
            <v>23.7</v>
          </cell>
          <cell r="BD358">
            <v>25.4</v>
          </cell>
          <cell r="BE358">
            <v>22.200000000000003</v>
          </cell>
          <cell r="BF358">
            <v>24.6</v>
          </cell>
          <cell r="BG358">
            <v>21.799999999999997</v>
          </cell>
          <cell r="BH358">
            <v>21.599999999999998</v>
          </cell>
          <cell r="BI358">
            <v>24.8</v>
          </cell>
          <cell r="BJ358">
            <v>20.3</v>
          </cell>
          <cell r="BK358">
            <v>23.4</v>
          </cell>
          <cell r="BL358">
            <v>24.7</v>
          </cell>
          <cell r="BM358">
            <v>23.4</v>
          </cell>
          <cell r="BN358">
            <v>23.5</v>
          </cell>
          <cell r="BO358">
            <v>23.4</v>
          </cell>
          <cell r="BP358">
            <v>25.4</v>
          </cell>
          <cell r="BQ358">
            <v>23.2</v>
          </cell>
          <cell r="BR358">
            <v>25.2</v>
          </cell>
          <cell r="BS358">
            <v>21.8</v>
          </cell>
          <cell r="BT358">
            <v>21.1</v>
          </cell>
          <cell r="BU358">
            <v>24.8</v>
          </cell>
          <cell r="BV358">
            <v>22.8</v>
          </cell>
          <cell r="BW358">
            <v>21.5</v>
          </cell>
          <cell r="BX358">
            <v>22.7</v>
          </cell>
          <cell r="BY358">
            <v>24.4</v>
          </cell>
          <cell r="BZ358">
            <v>20.8</v>
          </cell>
          <cell r="CA358">
            <v>23.1</v>
          </cell>
          <cell r="CB358">
            <v>24.5</v>
          </cell>
          <cell r="CC358">
            <v>23.7</v>
          </cell>
          <cell r="CD358">
            <v>25.7</v>
          </cell>
          <cell r="CE358">
            <v>21.8</v>
          </cell>
          <cell r="CF358">
            <v>22.8</v>
          </cell>
        </row>
        <row r="359">
          <cell r="C359" t="str">
            <v>Itaquaquecetuba</v>
          </cell>
          <cell r="D359">
            <v>7.2999999999999989</v>
          </cell>
          <cell r="E359">
            <v>21.8</v>
          </cell>
          <cell r="F359">
            <v>0.6</v>
          </cell>
          <cell r="G359">
            <v>0</v>
          </cell>
          <cell r="H359">
            <v>1</v>
          </cell>
          <cell r="I359">
            <v>1</v>
          </cell>
          <cell r="J359">
            <v>1</v>
          </cell>
          <cell r="K359">
            <v>1</v>
          </cell>
          <cell r="L359">
            <v>1</v>
          </cell>
          <cell r="M359">
            <v>0.6</v>
          </cell>
          <cell r="N359">
            <v>0.1</v>
          </cell>
          <cell r="O359">
            <v>1</v>
          </cell>
          <cell r="P359">
            <v>1</v>
          </cell>
          <cell r="Q359">
            <v>1</v>
          </cell>
          <cell r="R359">
            <v>1</v>
          </cell>
          <cell r="S359">
            <v>1</v>
          </cell>
          <cell r="T359">
            <v>0</v>
          </cell>
          <cell r="U359">
            <v>0.1</v>
          </cell>
          <cell r="V359">
            <v>1</v>
          </cell>
          <cell r="W359">
            <v>1</v>
          </cell>
          <cell r="X359">
            <v>1</v>
          </cell>
          <cell r="Y359">
            <v>0</v>
          </cell>
          <cell r="Z359">
            <v>1</v>
          </cell>
          <cell r="AA359">
            <v>0.6</v>
          </cell>
          <cell r="AB359">
            <v>0.1</v>
          </cell>
          <cell r="AC359">
            <v>1</v>
          </cell>
          <cell r="AD359">
            <v>1</v>
          </cell>
          <cell r="AE359">
            <v>1</v>
          </cell>
          <cell r="AF359">
            <v>1</v>
          </cell>
          <cell r="AG359">
            <v>1</v>
          </cell>
          <cell r="AH359">
            <v>0.6</v>
          </cell>
          <cell r="AI359">
            <v>0.1</v>
          </cell>
          <cell r="AJ359">
            <v>0</v>
          </cell>
          <cell r="AK359">
            <v>25.3</v>
          </cell>
          <cell r="AL359">
            <v>24</v>
          </cell>
          <cell r="AM359">
            <v>25</v>
          </cell>
          <cell r="AN359">
            <v>23.7</v>
          </cell>
          <cell r="AO359">
            <v>26</v>
          </cell>
          <cell r="AP359">
            <v>25</v>
          </cell>
          <cell r="AQ359">
            <v>25.3</v>
          </cell>
          <cell r="AR359">
            <v>27</v>
          </cell>
          <cell r="AS359">
            <v>25</v>
          </cell>
          <cell r="AT359">
            <v>25</v>
          </cell>
          <cell r="AU359">
            <v>23.7</v>
          </cell>
          <cell r="AV359">
            <v>25</v>
          </cell>
          <cell r="AW359">
            <v>26</v>
          </cell>
          <cell r="AX359">
            <v>21.7</v>
          </cell>
          <cell r="AY359">
            <v>24.9</v>
          </cell>
          <cell r="AZ359">
            <v>22.8</v>
          </cell>
          <cell r="BA359">
            <v>24.6</v>
          </cell>
          <cell r="BB359">
            <v>23</v>
          </cell>
          <cell r="BC359">
            <v>23.7</v>
          </cell>
          <cell r="BD359">
            <v>25.4</v>
          </cell>
          <cell r="BE359">
            <v>22.200000000000003</v>
          </cell>
          <cell r="BF359">
            <v>24.6</v>
          </cell>
          <cell r="BG359">
            <v>21.799999999999997</v>
          </cell>
          <cell r="BH359">
            <v>21.599999999999998</v>
          </cell>
          <cell r="BI359">
            <v>24.8</v>
          </cell>
          <cell r="BJ359">
            <v>20.3</v>
          </cell>
          <cell r="BK359">
            <v>23.4</v>
          </cell>
          <cell r="BL359">
            <v>24.7</v>
          </cell>
          <cell r="BM359">
            <v>23.4</v>
          </cell>
          <cell r="BN359">
            <v>23.5</v>
          </cell>
          <cell r="BO359">
            <v>23.4</v>
          </cell>
          <cell r="BP359">
            <v>25.4</v>
          </cell>
          <cell r="BQ359">
            <v>23.2</v>
          </cell>
          <cell r="BR359">
            <v>25.2</v>
          </cell>
          <cell r="BS359">
            <v>21.8</v>
          </cell>
          <cell r="BT359">
            <v>21.1</v>
          </cell>
          <cell r="BU359">
            <v>24.8</v>
          </cell>
          <cell r="BV359">
            <v>22.8</v>
          </cell>
          <cell r="BW359">
            <v>21.5</v>
          </cell>
          <cell r="BX359">
            <v>22.7</v>
          </cell>
          <cell r="BY359">
            <v>24.4</v>
          </cell>
          <cell r="BZ359">
            <v>20.8</v>
          </cell>
          <cell r="CA359">
            <v>23.1</v>
          </cell>
          <cell r="CB359">
            <v>24.5</v>
          </cell>
          <cell r="CC359">
            <v>23.7</v>
          </cell>
          <cell r="CD359">
            <v>25.7</v>
          </cell>
          <cell r="CE359">
            <v>21.8</v>
          </cell>
          <cell r="CF359">
            <v>22.8</v>
          </cell>
        </row>
        <row r="360">
          <cell r="C360" t="str">
            <v>Suzano</v>
          </cell>
          <cell r="D360">
            <v>7.2999999999999989</v>
          </cell>
          <cell r="E360">
            <v>21.8</v>
          </cell>
          <cell r="F360">
            <v>0.6</v>
          </cell>
          <cell r="G360">
            <v>0</v>
          </cell>
          <cell r="H360">
            <v>1</v>
          </cell>
          <cell r="I360">
            <v>1</v>
          </cell>
          <cell r="J360">
            <v>1</v>
          </cell>
          <cell r="K360">
            <v>1</v>
          </cell>
          <cell r="L360">
            <v>1</v>
          </cell>
          <cell r="M360">
            <v>0.6</v>
          </cell>
          <cell r="N360">
            <v>0.1</v>
          </cell>
          <cell r="O360">
            <v>1</v>
          </cell>
          <cell r="P360">
            <v>1</v>
          </cell>
          <cell r="Q360">
            <v>1</v>
          </cell>
          <cell r="R360">
            <v>1</v>
          </cell>
          <cell r="S360">
            <v>1</v>
          </cell>
          <cell r="T360">
            <v>0</v>
          </cell>
          <cell r="U360">
            <v>0.1</v>
          </cell>
          <cell r="V360">
            <v>1</v>
          </cell>
          <cell r="W360">
            <v>1</v>
          </cell>
          <cell r="X360">
            <v>1</v>
          </cell>
          <cell r="Y360">
            <v>0</v>
          </cell>
          <cell r="Z360">
            <v>1</v>
          </cell>
          <cell r="AA360">
            <v>0.6</v>
          </cell>
          <cell r="AB360">
            <v>0.1</v>
          </cell>
          <cell r="AC360">
            <v>1</v>
          </cell>
          <cell r="AD360">
            <v>1</v>
          </cell>
          <cell r="AE360">
            <v>1</v>
          </cell>
          <cell r="AF360">
            <v>1</v>
          </cell>
          <cell r="AG360">
            <v>1</v>
          </cell>
          <cell r="AH360">
            <v>0.6</v>
          </cell>
          <cell r="AI360">
            <v>0.1</v>
          </cell>
          <cell r="AJ360">
            <v>0</v>
          </cell>
          <cell r="AK360">
            <v>25.3</v>
          </cell>
          <cell r="AL360">
            <v>24</v>
          </cell>
          <cell r="AM360">
            <v>25</v>
          </cell>
          <cell r="AN360">
            <v>23.7</v>
          </cell>
          <cell r="AO360">
            <v>26</v>
          </cell>
          <cell r="AP360">
            <v>25</v>
          </cell>
          <cell r="AQ360">
            <v>25.3</v>
          </cell>
          <cell r="AR360">
            <v>27</v>
          </cell>
          <cell r="AS360">
            <v>25</v>
          </cell>
          <cell r="AT360">
            <v>25</v>
          </cell>
          <cell r="AU360">
            <v>23.7</v>
          </cell>
          <cell r="AV360">
            <v>25</v>
          </cell>
          <cell r="AW360">
            <v>26</v>
          </cell>
          <cell r="AX360">
            <v>21.7</v>
          </cell>
          <cell r="AY360">
            <v>24.9</v>
          </cell>
          <cell r="AZ360">
            <v>22.8</v>
          </cell>
          <cell r="BA360">
            <v>24.6</v>
          </cell>
          <cell r="BB360">
            <v>23</v>
          </cell>
          <cell r="BC360">
            <v>23.7</v>
          </cell>
          <cell r="BD360">
            <v>25.4</v>
          </cell>
          <cell r="BE360">
            <v>22.200000000000003</v>
          </cell>
          <cell r="BF360">
            <v>24.6</v>
          </cell>
          <cell r="BG360">
            <v>21</v>
          </cell>
          <cell r="BH360">
            <v>21.599999999999998</v>
          </cell>
          <cell r="BI360">
            <v>24.8</v>
          </cell>
          <cell r="BJ360">
            <v>20.3</v>
          </cell>
          <cell r="BK360">
            <v>23.4</v>
          </cell>
          <cell r="BL360">
            <v>24.7</v>
          </cell>
          <cell r="BM360">
            <v>23.4</v>
          </cell>
          <cell r="BN360">
            <v>23.5</v>
          </cell>
          <cell r="BO360">
            <v>23.4</v>
          </cell>
          <cell r="BP360">
            <v>25.4</v>
          </cell>
          <cell r="BQ360">
            <v>23.2</v>
          </cell>
          <cell r="BR360">
            <v>25.2</v>
          </cell>
          <cell r="BS360">
            <v>21.8</v>
          </cell>
          <cell r="BT360">
            <v>21.1</v>
          </cell>
          <cell r="BU360">
            <v>24.8</v>
          </cell>
          <cell r="BV360">
            <v>22.8</v>
          </cell>
          <cell r="BW360">
            <v>21.5</v>
          </cell>
          <cell r="BX360">
            <v>22.7</v>
          </cell>
          <cell r="BY360">
            <v>24.4</v>
          </cell>
          <cell r="BZ360">
            <v>20.8</v>
          </cell>
          <cell r="CA360">
            <v>23.1</v>
          </cell>
          <cell r="CB360">
            <v>24.5</v>
          </cell>
          <cell r="CC360">
            <v>23.7</v>
          </cell>
          <cell r="CD360">
            <v>25.7</v>
          </cell>
          <cell r="CE360">
            <v>21.8</v>
          </cell>
          <cell r="CF360">
            <v>22.8</v>
          </cell>
        </row>
        <row r="361">
          <cell r="C361" t="str">
            <v>Poá</v>
          </cell>
          <cell r="D361">
            <v>7.2999999999999989</v>
          </cell>
          <cell r="E361">
            <v>21.8</v>
          </cell>
          <cell r="F361">
            <v>0.6</v>
          </cell>
          <cell r="G361">
            <v>0</v>
          </cell>
          <cell r="H361">
            <v>1</v>
          </cell>
          <cell r="I361">
            <v>1</v>
          </cell>
          <cell r="J361">
            <v>1</v>
          </cell>
          <cell r="K361">
            <v>1</v>
          </cell>
          <cell r="L361">
            <v>1</v>
          </cell>
          <cell r="M361">
            <v>0.6</v>
          </cell>
          <cell r="N361">
            <v>0.1</v>
          </cell>
          <cell r="O361">
            <v>1</v>
          </cell>
          <cell r="P361">
            <v>1</v>
          </cell>
          <cell r="Q361">
            <v>1</v>
          </cell>
          <cell r="R361">
            <v>1</v>
          </cell>
          <cell r="S361">
            <v>1</v>
          </cell>
          <cell r="T361">
            <v>0</v>
          </cell>
          <cell r="U361">
            <v>0.1</v>
          </cell>
          <cell r="V361">
            <v>1</v>
          </cell>
          <cell r="W361">
            <v>1</v>
          </cell>
          <cell r="X361">
            <v>1</v>
          </cell>
          <cell r="Y361">
            <v>0</v>
          </cell>
          <cell r="Z361">
            <v>1</v>
          </cell>
          <cell r="AA361">
            <v>0.6</v>
          </cell>
          <cell r="AB361">
            <v>0.1</v>
          </cell>
          <cell r="AC361">
            <v>1</v>
          </cell>
          <cell r="AD361">
            <v>1</v>
          </cell>
          <cell r="AE361">
            <v>1</v>
          </cell>
          <cell r="AF361">
            <v>1</v>
          </cell>
          <cell r="AG361">
            <v>1</v>
          </cell>
          <cell r="AH361">
            <v>0.6</v>
          </cell>
          <cell r="AI361">
            <v>0.1</v>
          </cell>
          <cell r="AJ361">
            <v>0</v>
          </cell>
          <cell r="AK361">
            <v>25.3</v>
          </cell>
          <cell r="AL361">
            <v>24</v>
          </cell>
          <cell r="AM361">
            <v>25</v>
          </cell>
          <cell r="AN361">
            <v>23.7</v>
          </cell>
          <cell r="AO361">
            <v>26</v>
          </cell>
          <cell r="AP361">
            <v>24</v>
          </cell>
          <cell r="AQ361">
            <v>25.3</v>
          </cell>
          <cell r="AR361">
            <v>27</v>
          </cell>
          <cell r="AS361">
            <v>25</v>
          </cell>
          <cell r="AT361">
            <v>25</v>
          </cell>
          <cell r="AU361">
            <v>23.7</v>
          </cell>
          <cell r="AV361">
            <v>23.7</v>
          </cell>
          <cell r="AW361">
            <v>26</v>
          </cell>
          <cell r="AX361">
            <v>21.7</v>
          </cell>
          <cell r="AY361">
            <v>24.9</v>
          </cell>
          <cell r="AZ361">
            <v>22.8</v>
          </cell>
          <cell r="BA361">
            <v>24.6</v>
          </cell>
          <cell r="BB361">
            <v>22.200000000000003</v>
          </cell>
          <cell r="BC361">
            <v>23.7</v>
          </cell>
          <cell r="BD361">
            <v>25.4</v>
          </cell>
          <cell r="BE361">
            <v>22.200000000000003</v>
          </cell>
          <cell r="BF361">
            <v>24.6</v>
          </cell>
          <cell r="BG361">
            <v>21.799999999999997</v>
          </cell>
          <cell r="BH361">
            <v>21.3</v>
          </cell>
          <cell r="BI361">
            <v>24.8</v>
          </cell>
          <cell r="BJ361">
            <v>20.3</v>
          </cell>
          <cell r="BK361">
            <v>23.4</v>
          </cell>
          <cell r="BL361">
            <v>24.7</v>
          </cell>
          <cell r="BM361">
            <v>23.4</v>
          </cell>
          <cell r="BN361">
            <v>23.5</v>
          </cell>
          <cell r="BO361">
            <v>23.4</v>
          </cell>
          <cell r="BP361">
            <v>25.4</v>
          </cell>
          <cell r="BQ361">
            <v>23.2</v>
          </cell>
          <cell r="BR361">
            <v>25.2</v>
          </cell>
          <cell r="BS361">
            <v>21.8</v>
          </cell>
          <cell r="BT361">
            <v>21.1</v>
          </cell>
          <cell r="BU361">
            <v>24.8</v>
          </cell>
          <cell r="BV361">
            <v>22.8</v>
          </cell>
          <cell r="BW361">
            <v>21.5</v>
          </cell>
          <cell r="BX361">
            <v>22.7</v>
          </cell>
          <cell r="BY361">
            <v>24.4</v>
          </cell>
          <cell r="BZ361">
            <v>20.8</v>
          </cell>
          <cell r="CA361">
            <v>23.1</v>
          </cell>
          <cell r="CB361">
            <v>24.5</v>
          </cell>
          <cell r="CC361">
            <v>23.7</v>
          </cell>
          <cell r="CD361">
            <v>25.7</v>
          </cell>
          <cell r="CE361">
            <v>21.8</v>
          </cell>
          <cell r="CF361">
            <v>22.8</v>
          </cell>
        </row>
        <row r="362">
          <cell r="C362" t="str">
            <v>Cluster Grande Campinas Novas</v>
          </cell>
          <cell r="D362">
            <v>7.2999999999999989</v>
          </cell>
          <cell r="E362">
            <v>21.8</v>
          </cell>
          <cell r="F362">
            <v>0.6</v>
          </cell>
          <cell r="G362">
            <v>0</v>
          </cell>
          <cell r="H362">
            <v>1</v>
          </cell>
          <cell r="I362">
            <v>1</v>
          </cell>
          <cell r="J362">
            <v>1</v>
          </cell>
          <cell r="K362">
            <v>1</v>
          </cell>
          <cell r="L362">
            <v>1</v>
          </cell>
          <cell r="M362">
            <v>0.6</v>
          </cell>
          <cell r="N362">
            <v>0.1</v>
          </cell>
          <cell r="O362">
            <v>1</v>
          </cell>
          <cell r="P362">
            <v>1</v>
          </cell>
          <cell r="Q362">
            <v>1</v>
          </cell>
          <cell r="R362">
            <v>1</v>
          </cell>
          <cell r="S362">
            <v>1</v>
          </cell>
          <cell r="T362">
            <v>0</v>
          </cell>
          <cell r="U362">
            <v>0.1</v>
          </cell>
          <cell r="V362">
            <v>1</v>
          </cell>
          <cell r="W362">
            <v>1</v>
          </cell>
          <cell r="X362">
            <v>1</v>
          </cell>
          <cell r="Y362">
            <v>0</v>
          </cell>
          <cell r="Z362">
            <v>1</v>
          </cell>
          <cell r="AA362">
            <v>0.6</v>
          </cell>
          <cell r="AB362">
            <v>0.1</v>
          </cell>
          <cell r="AC362">
            <v>1</v>
          </cell>
          <cell r="AD362">
            <v>1</v>
          </cell>
          <cell r="AE362">
            <v>1</v>
          </cell>
          <cell r="AF362">
            <v>1</v>
          </cell>
          <cell r="AG362">
            <v>1</v>
          </cell>
          <cell r="AH362">
            <v>0.6</v>
          </cell>
          <cell r="AI362">
            <v>0.1</v>
          </cell>
          <cell r="AJ362">
            <v>0</v>
          </cell>
          <cell r="AK362">
            <v>25.3</v>
          </cell>
          <cell r="AL362">
            <v>24</v>
          </cell>
          <cell r="AM362">
            <v>24.3</v>
          </cell>
          <cell r="AN362">
            <v>23.7</v>
          </cell>
          <cell r="AO362">
            <v>26</v>
          </cell>
          <cell r="AP362">
            <v>25</v>
          </cell>
          <cell r="AQ362">
            <v>25.3</v>
          </cell>
          <cell r="AR362">
            <v>27</v>
          </cell>
          <cell r="AS362">
            <v>25</v>
          </cell>
          <cell r="AT362">
            <v>25</v>
          </cell>
          <cell r="AU362">
            <v>23.7</v>
          </cell>
          <cell r="AV362">
            <v>23.7</v>
          </cell>
          <cell r="AW362">
            <v>26</v>
          </cell>
          <cell r="AX362">
            <v>21.7</v>
          </cell>
          <cell r="AY362">
            <v>24.1</v>
          </cell>
          <cell r="AZ362">
            <v>22.8</v>
          </cell>
          <cell r="BA362">
            <v>24.6</v>
          </cell>
          <cell r="BB362">
            <v>23</v>
          </cell>
          <cell r="BC362">
            <v>23.7</v>
          </cell>
          <cell r="BD362">
            <v>25.4</v>
          </cell>
          <cell r="BE362">
            <v>22.200000000000003</v>
          </cell>
          <cell r="BF362">
            <v>24.6</v>
          </cell>
          <cell r="BG362">
            <v>21.799999999999997</v>
          </cell>
          <cell r="BH362">
            <v>21.3</v>
          </cell>
          <cell r="BI362">
            <v>24.8</v>
          </cell>
          <cell r="BJ362">
            <v>20.3</v>
          </cell>
          <cell r="BK362">
            <v>23.4</v>
          </cell>
          <cell r="BL362">
            <v>24.7</v>
          </cell>
          <cell r="BM362">
            <v>23.4</v>
          </cell>
          <cell r="BN362">
            <v>23.5</v>
          </cell>
          <cell r="BO362">
            <v>23.4</v>
          </cell>
          <cell r="BP362">
            <v>25.4</v>
          </cell>
          <cell r="BQ362">
            <v>23.2</v>
          </cell>
          <cell r="BR362">
            <v>25.2</v>
          </cell>
          <cell r="BS362">
            <v>21.8</v>
          </cell>
          <cell r="BT362">
            <v>21.1</v>
          </cell>
          <cell r="BU362">
            <v>24.8</v>
          </cell>
          <cell r="BV362">
            <v>22.8</v>
          </cell>
          <cell r="BW362">
            <v>21.5</v>
          </cell>
          <cell r="BX362">
            <v>22.7</v>
          </cell>
          <cell r="BY362">
            <v>24.4</v>
          </cell>
          <cell r="BZ362">
            <v>20.8</v>
          </cell>
          <cell r="CA362">
            <v>23.1</v>
          </cell>
          <cell r="CB362">
            <v>24.5</v>
          </cell>
          <cell r="CC362">
            <v>23.7</v>
          </cell>
          <cell r="CD362">
            <v>25.7</v>
          </cell>
          <cell r="CE362">
            <v>21.8</v>
          </cell>
          <cell r="CF362">
            <v>22.8</v>
          </cell>
        </row>
        <row r="363">
          <cell r="C363" t="str">
            <v>Cluster Grande Campinas Antigas</v>
          </cell>
          <cell r="D363">
            <v>7.2999999999999989</v>
          </cell>
          <cell r="E363">
            <v>21.8</v>
          </cell>
          <cell r="F363">
            <v>0.6</v>
          </cell>
          <cell r="G363">
            <v>0</v>
          </cell>
          <cell r="H363">
            <v>1</v>
          </cell>
          <cell r="I363">
            <v>1</v>
          </cell>
          <cell r="J363">
            <v>1</v>
          </cell>
          <cell r="K363">
            <v>1</v>
          </cell>
          <cell r="L363">
            <v>1</v>
          </cell>
          <cell r="M363">
            <v>0.6</v>
          </cell>
          <cell r="N363">
            <v>0.1</v>
          </cell>
          <cell r="O363">
            <v>1</v>
          </cell>
          <cell r="P363">
            <v>1</v>
          </cell>
          <cell r="Q363">
            <v>1</v>
          </cell>
          <cell r="R363">
            <v>1</v>
          </cell>
          <cell r="S363">
            <v>1</v>
          </cell>
          <cell r="T363">
            <v>0</v>
          </cell>
          <cell r="U363">
            <v>0.1</v>
          </cell>
          <cell r="V363">
            <v>1</v>
          </cell>
          <cell r="W363">
            <v>1</v>
          </cell>
          <cell r="X363">
            <v>1</v>
          </cell>
          <cell r="Y363">
            <v>0</v>
          </cell>
          <cell r="Z363">
            <v>1</v>
          </cell>
          <cell r="AA363">
            <v>0.6</v>
          </cell>
          <cell r="AB363">
            <v>0.1</v>
          </cell>
          <cell r="AC363">
            <v>1</v>
          </cell>
          <cell r="AD363">
            <v>1</v>
          </cell>
          <cell r="AE363">
            <v>1</v>
          </cell>
          <cell r="AF363">
            <v>1</v>
          </cell>
          <cell r="AG363">
            <v>1</v>
          </cell>
          <cell r="AH363">
            <v>0.6</v>
          </cell>
          <cell r="AI363">
            <v>0.1</v>
          </cell>
          <cell r="AJ363">
            <v>0</v>
          </cell>
          <cell r="AK363">
            <v>25.3</v>
          </cell>
          <cell r="AL363">
            <v>24</v>
          </cell>
          <cell r="AM363">
            <v>25</v>
          </cell>
          <cell r="AN363">
            <v>23.7</v>
          </cell>
          <cell r="AO363">
            <v>26</v>
          </cell>
          <cell r="AP363">
            <v>25</v>
          </cell>
          <cell r="AQ363">
            <v>25.3</v>
          </cell>
          <cell r="AR363">
            <v>26</v>
          </cell>
          <cell r="AS363">
            <v>25</v>
          </cell>
          <cell r="AT363">
            <v>25</v>
          </cell>
          <cell r="AU363">
            <v>23.7</v>
          </cell>
          <cell r="AV363">
            <v>25</v>
          </cell>
          <cell r="AW363">
            <v>26</v>
          </cell>
          <cell r="AX363">
            <v>21.7</v>
          </cell>
          <cell r="AY363">
            <v>24.9</v>
          </cell>
          <cell r="AZ363">
            <v>22.8</v>
          </cell>
          <cell r="BA363">
            <v>24.6</v>
          </cell>
          <cell r="BB363">
            <v>23</v>
          </cell>
          <cell r="BC363">
            <v>23.7</v>
          </cell>
          <cell r="BD363">
            <v>25.4</v>
          </cell>
          <cell r="BE363">
            <v>22.200000000000003</v>
          </cell>
          <cell r="BF363">
            <v>24.6</v>
          </cell>
          <cell r="BG363">
            <v>21.799999999999997</v>
          </cell>
          <cell r="BH363">
            <v>21.599999999999998</v>
          </cell>
          <cell r="BI363">
            <v>24.8</v>
          </cell>
          <cell r="BJ363">
            <v>20.3</v>
          </cell>
          <cell r="BK363">
            <v>23.4</v>
          </cell>
          <cell r="BL363">
            <v>24.7</v>
          </cell>
          <cell r="BM363">
            <v>23.4</v>
          </cell>
          <cell r="BN363">
            <v>23.5</v>
          </cell>
          <cell r="BO363">
            <v>23.4</v>
          </cell>
          <cell r="BP363">
            <v>25.4</v>
          </cell>
          <cell r="BQ363">
            <v>23.2</v>
          </cell>
          <cell r="BR363">
            <v>25.2</v>
          </cell>
          <cell r="BS363">
            <v>21.8</v>
          </cell>
          <cell r="BT363">
            <v>21.1</v>
          </cell>
          <cell r="BU363">
            <v>24.8</v>
          </cell>
          <cell r="BV363">
            <v>22.8</v>
          </cell>
          <cell r="BW363">
            <v>21.5</v>
          </cell>
          <cell r="BX363">
            <v>22.7</v>
          </cell>
          <cell r="BY363">
            <v>24.4</v>
          </cell>
          <cell r="BZ363">
            <v>20.8</v>
          </cell>
          <cell r="CA363">
            <v>23.1</v>
          </cell>
          <cell r="CB363">
            <v>24.5</v>
          </cell>
          <cell r="CC363">
            <v>23.7</v>
          </cell>
          <cell r="CD363">
            <v>25.7</v>
          </cell>
          <cell r="CE363">
            <v>21.8</v>
          </cell>
          <cell r="CF363">
            <v>22.8</v>
          </cell>
        </row>
        <row r="364">
          <cell r="C364" t="str">
            <v>Cluster Grande Campinas</v>
          </cell>
          <cell r="D364">
            <v>7.2999999999999989</v>
          </cell>
          <cell r="E364">
            <v>21.792307692307691</v>
          </cell>
          <cell r="F364">
            <v>0.59999999999999976</v>
          </cell>
          <cell r="G364">
            <v>0</v>
          </cell>
          <cell r="H364">
            <v>1</v>
          </cell>
          <cell r="I364">
            <v>1</v>
          </cell>
          <cell r="J364">
            <v>1</v>
          </cell>
          <cell r="K364">
            <v>1</v>
          </cell>
          <cell r="L364">
            <v>1</v>
          </cell>
          <cell r="M364">
            <v>0.59999999999999976</v>
          </cell>
          <cell r="N364">
            <v>0.10000000000000003</v>
          </cell>
          <cell r="O364">
            <v>1</v>
          </cell>
          <cell r="P364">
            <v>1</v>
          </cell>
          <cell r="Q364">
            <v>1</v>
          </cell>
          <cell r="R364">
            <v>1</v>
          </cell>
          <cell r="S364">
            <v>1</v>
          </cell>
          <cell r="T364">
            <v>0</v>
          </cell>
          <cell r="U364">
            <v>0.10000000000000003</v>
          </cell>
          <cell r="V364">
            <v>1</v>
          </cell>
          <cell r="W364">
            <v>1</v>
          </cell>
          <cell r="X364">
            <v>1</v>
          </cell>
          <cell r="Y364">
            <v>0</v>
          </cell>
          <cell r="Z364">
            <v>1</v>
          </cell>
          <cell r="AA364">
            <v>0.59999999999999976</v>
          </cell>
          <cell r="AB364">
            <v>0.10000000000000003</v>
          </cell>
          <cell r="AC364">
            <v>1</v>
          </cell>
          <cell r="AD364">
            <v>1</v>
          </cell>
          <cell r="AE364">
            <v>1</v>
          </cell>
          <cell r="AF364">
            <v>1</v>
          </cell>
          <cell r="AG364">
            <v>1</v>
          </cell>
          <cell r="AH364">
            <v>0.59999999999999976</v>
          </cell>
          <cell r="AI364">
            <v>9.2307692307692341E-2</v>
          </cell>
          <cell r="AJ364">
            <v>0</v>
          </cell>
          <cell r="AK364">
            <v>25.3</v>
          </cell>
          <cell r="AL364">
            <v>24</v>
          </cell>
          <cell r="AM364">
            <v>25</v>
          </cell>
          <cell r="AN364">
            <v>23.7</v>
          </cell>
          <cell r="AO364">
            <v>26</v>
          </cell>
          <cell r="AP364">
            <v>25</v>
          </cell>
          <cell r="AQ364">
            <v>25.3</v>
          </cell>
          <cell r="AR364">
            <v>27</v>
          </cell>
          <cell r="AS364">
            <v>25</v>
          </cell>
          <cell r="AT364">
            <v>25</v>
          </cell>
          <cell r="AU364">
            <v>22.7</v>
          </cell>
          <cell r="AV364">
            <v>23.7</v>
          </cell>
          <cell r="AW364">
            <v>26</v>
          </cell>
          <cell r="AX364">
            <v>21.7</v>
          </cell>
          <cell r="AY364">
            <v>24.9</v>
          </cell>
          <cell r="AZ364">
            <v>22.8</v>
          </cell>
          <cell r="BA364">
            <v>24.6</v>
          </cell>
          <cell r="BB364">
            <v>23</v>
          </cell>
          <cell r="BC364">
            <v>23.7</v>
          </cell>
          <cell r="BD364">
            <v>25.4</v>
          </cell>
          <cell r="BE364">
            <v>22.200000000000003</v>
          </cell>
          <cell r="BF364">
            <v>24.6</v>
          </cell>
          <cell r="BG364">
            <v>21.799999999999997</v>
          </cell>
          <cell r="BH364">
            <v>21.3</v>
          </cell>
          <cell r="BI364">
            <v>24.796153846153842</v>
          </cell>
          <cell r="BJ364">
            <v>20.261538461538468</v>
          </cell>
          <cell r="BK364">
            <v>23.307692307692299</v>
          </cell>
          <cell r="BL364">
            <v>24.661538461538463</v>
          </cell>
          <cell r="BM364">
            <v>23.399999999999991</v>
          </cell>
          <cell r="BN364">
            <v>23.5</v>
          </cell>
          <cell r="BO364">
            <v>24.346153846153836</v>
          </cell>
          <cell r="BP364">
            <v>25.292307692307684</v>
          </cell>
          <cell r="BQ364">
            <v>23.292307692307698</v>
          </cell>
          <cell r="BR364">
            <v>25.196153846153852</v>
          </cell>
          <cell r="BS364">
            <v>21.776923076923079</v>
          </cell>
          <cell r="BT364">
            <v>21.100000000000009</v>
          </cell>
          <cell r="BU364">
            <v>24.761538461538461</v>
          </cell>
          <cell r="BV364">
            <v>22.753846153846155</v>
          </cell>
          <cell r="BW364">
            <v>21.415384615384614</v>
          </cell>
          <cell r="BX364">
            <v>22.623076923076919</v>
          </cell>
          <cell r="BY364">
            <v>24.323076923076915</v>
          </cell>
          <cell r="BZ364">
            <v>20.719230769230776</v>
          </cell>
          <cell r="CA364">
            <v>23.561538461538461</v>
          </cell>
          <cell r="CB364">
            <v>24.415384615384614</v>
          </cell>
          <cell r="CC364">
            <v>24.54615384615385</v>
          </cell>
          <cell r="CD364">
            <v>25.584615384615386</v>
          </cell>
          <cell r="CE364">
            <v>21.792307692307698</v>
          </cell>
          <cell r="CF364">
            <v>22.723076923076924</v>
          </cell>
        </row>
        <row r="365">
          <cell r="C365" t="str">
            <v>Subcluster Campinas</v>
          </cell>
          <cell r="D365">
            <v>7.2999999999999989</v>
          </cell>
          <cell r="E365">
            <v>21.8</v>
          </cell>
          <cell r="F365">
            <v>0.6</v>
          </cell>
          <cell r="G365">
            <v>0</v>
          </cell>
          <cell r="H365">
            <v>1</v>
          </cell>
          <cell r="I365">
            <v>1</v>
          </cell>
          <cell r="J365">
            <v>1</v>
          </cell>
          <cell r="K365">
            <v>1</v>
          </cell>
          <cell r="L365">
            <v>1</v>
          </cell>
          <cell r="M365">
            <v>0.6</v>
          </cell>
          <cell r="N365">
            <v>0.10000000000000002</v>
          </cell>
          <cell r="O365">
            <v>1</v>
          </cell>
          <cell r="P365">
            <v>1</v>
          </cell>
          <cell r="Q365">
            <v>1</v>
          </cell>
          <cell r="R365">
            <v>1</v>
          </cell>
          <cell r="S365">
            <v>1</v>
          </cell>
          <cell r="T365">
            <v>0</v>
          </cell>
          <cell r="U365">
            <v>0.10000000000000002</v>
          </cell>
          <cell r="V365">
            <v>1</v>
          </cell>
          <cell r="W365">
            <v>1</v>
          </cell>
          <cell r="X365">
            <v>1</v>
          </cell>
          <cell r="Y365">
            <v>0</v>
          </cell>
          <cell r="Z365">
            <v>1</v>
          </cell>
          <cell r="AA365">
            <v>0.6</v>
          </cell>
          <cell r="AB365">
            <v>0.10000000000000002</v>
          </cell>
          <cell r="AC365">
            <v>1</v>
          </cell>
          <cell r="AD365">
            <v>1</v>
          </cell>
          <cell r="AE365">
            <v>1</v>
          </cell>
          <cell r="AF365">
            <v>1</v>
          </cell>
          <cell r="AG365">
            <v>1</v>
          </cell>
          <cell r="AH365">
            <v>0.6</v>
          </cell>
          <cell r="AI365">
            <v>0.10000000000000002</v>
          </cell>
          <cell r="AJ365">
            <v>0</v>
          </cell>
          <cell r="AK365">
            <v>25.3</v>
          </cell>
          <cell r="AL365">
            <v>24</v>
          </cell>
          <cell r="AM365">
            <v>25</v>
          </cell>
          <cell r="AN365">
            <v>23.7</v>
          </cell>
          <cell r="AO365">
            <v>26</v>
          </cell>
          <cell r="AP365">
            <v>25</v>
          </cell>
          <cell r="AQ365">
            <v>25.3</v>
          </cell>
          <cell r="AR365">
            <v>27</v>
          </cell>
          <cell r="AS365">
            <v>25</v>
          </cell>
          <cell r="AT365">
            <v>25</v>
          </cell>
          <cell r="AU365">
            <v>23.7</v>
          </cell>
          <cell r="AV365">
            <v>25</v>
          </cell>
          <cell r="AW365">
            <v>26</v>
          </cell>
          <cell r="AX365">
            <v>21.7</v>
          </cell>
          <cell r="AY365">
            <v>24.9</v>
          </cell>
          <cell r="AZ365">
            <v>22.8</v>
          </cell>
          <cell r="BA365">
            <v>24.6</v>
          </cell>
          <cell r="BB365">
            <v>23</v>
          </cell>
          <cell r="BC365">
            <v>23.7</v>
          </cell>
          <cell r="BD365">
            <v>25.4</v>
          </cell>
          <cell r="BE365">
            <v>22.200000000000003</v>
          </cell>
          <cell r="BF365">
            <v>24.6</v>
          </cell>
          <cell r="BG365">
            <v>21.799999999999997</v>
          </cell>
          <cell r="BH365">
            <v>21.7</v>
          </cell>
          <cell r="BI365">
            <v>24.766666666666666</v>
          </cell>
          <cell r="BJ365">
            <v>20.3</v>
          </cell>
          <cell r="BK365">
            <v>23.399999999999995</v>
          </cell>
          <cell r="BL365">
            <v>24.7</v>
          </cell>
          <cell r="BM365">
            <v>23.399999999999995</v>
          </cell>
          <cell r="BN365">
            <v>23.5</v>
          </cell>
          <cell r="BO365">
            <v>24.399999999999995</v>
          </cell>
          <cell r="BP365">
            <v>25.399999999999995</v>
          </cell>
          <cell r="BQ365">
            <v>23.3</v>
          </cell>
          <cell r="BR365">
            <v>25.2</v>
          </cell>
          <cell r="BS365">
            <v>21.8</v>
          </cell>
          <cell r="BT365">
            <v>21.1</v>
          </cell>
          <cell r="BU365">
            <v>24.466666666666669</v>
          </cell>
          <cell r="BV365">
            <v>22.766666666666666</v>
          </cell>
          <cell r="BW365">
            <v>21.5</v>
          </cell>
          <cell r="BX365">
            <v>22.7</v>
          </cell>
          <cell r="BY365">
            <v>24.066666666666663</v>
          </cell>
          <cell r="BZ365">
            <v>20.8</v>
          </cell>
          <cell r="CA365">
            <v>23.366666666666664</v>
          </cell>
          <cell r="CB365">
            <v>24.5</v>
          </cell>
          <cell r="CC365">
            <v>24.7</v>
          </cell>
          <cell r="CD365">
            <v>25.7</v>
          </cell>
          <cell r="CE365">
            <v>21.8</v>
          </cell>
          <cell r="CF365">
            <v>22.466666666666669</v>
          </cell>
        </row>
        <row r="366">
          <cell r="C366" t="str">
            <v>Campinas</v>
          </cell>
          <cell r="D366">
            <v>7.2999999999999989</v>
          </cell>
          <cell r="E366">
            <v>21.8</v>
          </cell>
          <cell r="F366">
            <v>0.6</v>
          </cell>
          <cell r="G366">
            <v>0</v>
          </cell>
          <cell r="H366">
            <v>1</v>
          </cell>
          <cell r="I366">
            <v>1</v>
          </cell>
          <cell r="J366">
            <v>1</v>
          </cell>
          <cell r="K366">
            <v>1</v>
          </cell>
          <cell r="L366">
            <v>1</v>
          </cell>
          <cell r="M366">
            <v>0.6</v>
          </cell>
          <cell r="N366">
            <v>0.1</v>
          </cell>
          <cell r="O366">
            <v>1</v>
          </cell>
          <cell r="P366">
            <v>1</v>
          </cell>
          <cell r="Q366">
            <v>1</v>
          </cell>
          <cell r="R366">
            <v>1</v>
          </cell>
          <cell r="S366">
            <v>1</v>
          </cell>
          <cell r="T366">
            <v>0</v>
          </cell>
          <cell r="U366">
            <v>0.1</v>
          </cell>
          <cell r="V366">
            <v>1</v>
          </cell>
          <cell r="W366">
            <v>1</v>
          </cell>
          <cell r="X366">
            <v>1</v>
          </cell>
          <cell r="Y366">
            <v>0</v>
          </cell>
          <cell r="Z366">
            <v>1</v>
          </cell>
          <cell r="AA366">
            <v>0.6</v>
          </cell>
          <cell r="AB366">
            <v>0.1</v>
          </cell>
          <cell r="AC366">
            <v>1</v>
          </cell>
          <cell r="AD366">
            <v>1</v>
          </cell>
          <cell r="AE366">
            <v>1</v>
          </cell>
          <cell r="AF366">
            <v>1</v>
          </cell>
          <cell r="AG366">
            <v>1</v>
          </cell>
          <cell r="AH366">
            <v>0.6</v>
          </cell>
          <cell r="AI366">
            <v>0.1</v>
          </cell>
          <cell r="AJ366">
            <v>0</v>
          </cell>
          <cell r="AK366">
            <v>25.3</v>
          </cell>
          <cell r="AL366">
            <v>24</v>
          </cell>
          <cell r="AM366">
            <v>25</v>
          </cell>
          <cell r="AN366">
            <v>23.7</v>
          </cell>
          <cell r="AO366">
            <v>26</v>
          </cell>
          <cell r="AP366">
            <v>25</v>
          </cell>
          <cell r="AQ366">
            <v>25.3</v>
          </cell>
          <cell r="AR366">
            <v>27</v>
          </cell>
          <cell r="AS366">
            <v>25</v>
          </cell>
          <cell r="AT366">
            <v>25</v>
          </cell>
          <cell r="AU366">
            <v>23.7</v>
          </cell>
          <cell r="AV366">
            <v>25</v>
          </cell>
          <cell r="AW366">
            <v>26</v>
          </cell>
          <cell r="AX366">
            <v>21.7</v>
          </cell>
          <cell r="AY366">
            <v>24.9</v>
          </cell>
          <cell r="AZ366">
            <v>22.8</v>
          </cell>
          <cell r="BA366">
            <v>24.6</v>
          </cell>
          <cell r="BB366">
            <v>23</v>
          </cell>
          <cell r="BC366">
            <v>23.7</v>
          </cell>
          <cell r="BD366">
            <v>25.4</v>
          </cell>
          <cell r="BE366">
            <v>22.200000000000003</v>
          </cell>
          <cell r="BF366">
            <v>24.6</v>
          </cell>
          <cell r="BG366">
            <v>21.799999999999997</v>
          </cell>
          <cell r="BH366">
            <v>21.599999999999998</v>
          </cell>
          <cell r="BI366">
            <v>24.8</v>
          </cell>
          <cell r="BJ366">
            <v>20.3</v>
          </cell>
          <cell r="BK366">
            <v>23.4</v>
          </cell>
          <cell r="BL366">
            <v>24.7</v>
          </cell>
          <cell r="BM366">
            <v>23.4</v>
          </cell>
          <cell r="BN366">
            <v>23.5</v>
          </cell>
          <cell r="BO366">
            <v>24.4</v>
          </cell>
          <cell r="BP366">
            <v>25.4</v>
          </cell>
          <cell r="BQ366">
            <v>23.3</v>
          </cell>
          <cell r="BR366">
            <v>25.2</v>
          </cell>
          <cell r="BS366">
            <v>21.8</v>
          </cell>
          <cell r="BT366">
            <v>21.1</v>
          </cell>
          <cell r="BU366">
            <v>24.8</v>
          </cell>
          <cell r="BV366">
            <v>22.8</v>
          </cell>
          <cell r="BW366">
            <v>21.5</v>
          </cell>
          <cell r="BX366">
            <v>22.7</v>
          </cell>
          <cell r="BY366">
            <v>24.4</v>
          </cell>
          <cell r="BZ366">
            <v>20.8</v>
          </cell>
          <cell r="CA366">
            <v>22.7</v>
          </cell>
          <cell r="CB366">
            <v>24.5</v>
          </cell>
          <cell r="CC366">
            <v>24.7</v>
          </cell>
          <cell r="CD366">
            <v>25.7</v>
          </cell>
          <cell r="CE366">
            <v>21.8</v>
          </cell>
          <cell r="CF366">
            <v>21.8</v>
          </cell>
        </row>
        <row r="367">
          <cell r="C367" t="str">
            <v>Indaiatuba</v>
          </cell>
          <cell r="D367">
            <v>7.2999999999999989</v>
          </cell>
          <cell r="E367">
            <v>21.8</v>
          </cell>
          <cell r="F367">
            <v>0.6</v>
          </cell>
          <cell r="G367">
            <v>0</v>
          </cell>
          <cell r="H367">
            <v>1</v>
          </cell>
          <cell r="I367">
            <v>1</v>
          </cell>
          <cell r="J367">
            <v>1</v>
          </cell>
          <cell r="K367">
            <v>1</v>
          </cell>
          <cell r="L367">
            <v>1</v>
          </cell>
          <cell r="M367">
            <v>0.6</v>
          </cell>
          <cell r="N367">
            <v>0.1</v>
          </cell>
          <cell r="O367">
            <v>1</v>
          </cell>
          <cell r="P367">
            <v>1</v>
          </cell>
          <cell r="Q367">
            <v>1</v>
          </cell>
          <cell r="R367">
            <v>1</v>
          </cell>
          <cell r="S367">
            <v>1</v>
          </cell>
          <cell r="T367">
            <v>0</v>
          </cell>
          <cell r="U367">
            <v>0.1</v>
          </cell>
          <cell r="V367">
            <v>1</v>
          </cell>
          <cell r="W367">
            <v>1</v>
          </cell>
          <cell r="X367">
            <v>1</v>
          </cell>
          <cell r="Y367">
            <v>0</v>
          </cell>
          <cell r="Z367">
            <v>1</v>
          </cell>
          <cell r="AA367">
            <v>0.6</v>
          </cell>
          <cell r="AB367">
            <v>0.1</v>
          </cell>
          <cell r="AC367">
            <v>1</v>
          </cell>
          <cell r="AD367">
            <v>1</v>
          </cell>
          <cell r="AE367">
            <v>1</v>
          </cell>
          <cell r="AF367">
            <v>1</v>
          </cell>
          <cell r="AG367">
            <v>1</v>
          </cell>
          <cell r="AH367">
            <v>0.6</v>
          </cell>
          <cell r="AI367">
            <v>0.1</v>
          </cell>
          <cell r="AJ367">
            <v>0</v>
          </cell>
          <cell r="AK367">
            <v>25.3</v>
          </cell>
          <cell r="AL367">
            <v>24</v>
          </cell>
          <cell r="AM367">
            <v>25</v>
          </cell>
          <cell r="AN367">
            <v>23.7</v>
          </cell>
          <cell r="AO367">
            <v>26</v>
          </cell>
          <cell r="AP367">
            <v>25</v>
          </cell>
          <cell r="AQ367">
            <v>24.966666666666669</v>
          </cell>
          <cell r="AR367">
            <v>27</v>
          </cell>
          <cell r="AS367">
            <v>25</v>
          </cell>
          <cell r="AT367">
            <v>25</v>
          </cell>
          <cell r="AU367">
            <v>23.7</v>
          </cell>
          <cell r="AV367">
            <v>25</v>
          </cell>
          <cell r="AW367">
            <v>26</v>
          </cell>
          <cell r="AX367">
            <v>21.7</v>
          </cell>
          <cell r="AY367">
            <v>24.899999999999995</v>
          </cell>
          <cell r="AZ367">
            <v>22.5</v>
          </cell>
          <cell r="BA367">
            <v>24.600000000000005</v>
          </cell>
          <cell r="BB367">
            <v>23</v>
          </cell>
          <cell r="BC367">
            <v>23.433333333333334</v>
          </cell>
          <cell r="BD367">
            <v>25.399999999999995</v>
          </cell>
          <cell r="BE367">
            <v>22.200000000000003</v>
          </cell>
          <cell r="BF367">
            <v>24.600000000000005</v>
          </cell>
          <cell r="BG367">
            <v>21.799999999999997</v>
          </cell>
          <cell r="BH367">
            <v>21.5</v>
          </cell>
          <cell r="BI367">
            <v>24.8</v>
          </cell>
          <cell r="BJ367">
            <v>20.3</v>
          </cell>
          <cell r="BK367">
            <v>23.4</v>
          </cell>
          <cell r="BL367">
            <v>24.7</v>
          </cell>
          <cell r="BM367">
            <v>23.4</v>
          </cell>
          <cell r="BN367">
            <v>23.5</v>
          </cell>
          <cell r="BO367">
            <v>24.4</v>
          </cell>
          <cell r="BP367">
            <v>25.4</v>
          </cell>
          <cell r="BQ367">
            <v>23.3</v>
          </cell>
          <cell r="BR367">
            <v>25.2</v>
          </cell>
          <cell r="BS367">
            <v>21.8</v>
          </cell>
          <cell r="BT367">
            <v>21.1</v>
          </cell>
          <cell r="BU367">
            <v>24.8</v>
          </cell>
          <cell r="BV367">
            <v>22.7</v>
          </cell>
          <cell r="BW367">
            <v>21.5</v>
          </cell>
          <cell r="BX367">
            <v>22.7</v>
          </cell>
          <cell r="BY367">
            <v>24.4</v>
          </cell>
          <cell r="BZ367">
            <v>20.8</v>
          </cell>
          <cell r="CA367">
            <v>23.7</v>
          </cell>
          <cell r="CB367">
            <v>24.5</v>
          </cell>
          <cell r="CC367">
            <v>24.7</v>
          </cell>
          <cell r="CD367">
            <v>25.7</v>
          </cell>
          <cell r="CE367">
            <v>21.8</v>
          </cell>
          <cell r="CF367">
            <v>22.8</v>
          </cell>
        </row>
        <row r="368">
          <cell r="C368" t="str">
            <v>Valinhos</v>
          </cell>
          <cell r="D368">
            <v>7.2999999999999989</v>
          </cell>
          <cell r="E368">
            <v>21.8</v>
          </cell>
          <cell r="F368">
            <v>0.6</v>
          </cell>
          <cell r="G368">
            <v>0</v>
          </cell>
          <cell r="H368">
            <v>1</v>
          </cell>
          <cell r="I368">
            <v>1</v>
          </cell>
          <cell r="J368">
            <v>1</v>
          </cell>
          <cell r="K368">
            <v>1</v>
          </cell>
          <cell r="L368">
            <v>1</v>
          </cell>
          <cell r="M368">
            <v>0.6</v>
          </cell>
          <cell r="N368">
            <v>0.1</v>
          </cell>
          <cell r="O368">
            <v>1</v>
          </cell>
          <cell r="P368">
            <v>1</v>
          </cell>
          <cell r="Q368">
            <v>1</v>
          </cell>
          <cell r="R368">
            <v>1</v>
          </cell>
          <cell r="S368">
            <v>1</v>
          </cell>
          <cell r="T368">
            <v>0</v>
          </cell>
          <cell r="U368">
            <v>0.1</v>
          </cell>
          <cell r="V368">
            <v>1</v>
          </cell>
          <cell r="W368">
            <v>1</v>
          </cell>
          <cell r="X368">
            <v>1</v>
          </cell>
          <cell r="Y368">
            <v>0</v>
          </cell>
          <cell r="Z368">
            <v>1</v>
          </cell>
          <cell r="AA368">
            <v>0.6</v>
          </cell>
          <cell r="AB368">
            <v>0.1</v>
          </cell>
          <cell r="AC368">
            <v>1</v>
          </cell>
          <cell r="AD368">
            <v>1</v>
          </cell>
          <cell r="AE368">
            <v>1</v>
          </cell>
          <cell r="AF368">
            <v>1</v>
          </cell>
          <cell r="AG368">
            <v>1</v>
          </cell>
          <cell r="AH368">
            <v>0.6</v>
          </cell>
          <cell r="AI368">
            <v>0.1</v>
          </cell>
          <cell r="AJ368">
            <v>0</v>
          </cell>
          <cell r="AK368">
            <v>25.3</v>
          </cell>
          <cell r="AL368">
            <v>24</v>
          </cell>
          <cell r="AM368">
            <v>25</v>
          </cell>
          <cell r="AN368">
            <v>23.7</v>
          </cell>
          <cell r="AO368">
            <v>26</v>
          </cell>
          <cell r="AP368">
            <v>25</v>
          </cell>
          <cell r="AQ368">
            <v>24.3</v>
          </cell>
          <cell r="AR368">
            <v>27</v>
          </cell>
          <cell r="AS368">
            <v>25</v>
          </cell>
          <cell r="AT368">
            <v>25</v>
          </cell>
          <cell r="AU368">
            <v>23.7</v>
          </cell>
          <cell r="AV368">
            <v>25</v>
          </cell>
          <cell r="AW368">
            <v>26</v>
          </cell>
          <cell r="AX368">
            <v>21.7</v>
          </cell>
          <cell r="AY368">
            <v>24.9</v>
          </cell>
          <cell r="AZ368">
            <v>22.8</v>
          </cell>
          <cell r="BA368">
            <v>24.6</v>
          </cell>
          <cell r="BB368">
            <v>23</v>
          </cell>
          <cell r="BC368">
            <v>22.9</v>
          </cell>
          <cell r="BD368">
            <v>25.4</v>
          </cell>
          <cell r="BE368">
            <v>22.200000000000003</v>
          </cell>
          <cell r="BF368">
            <v>24.6</v>
          </cell>
          <cell r="BG368">
            <v>21.799999999999997</v>
          </cell>
          <cell r="BH368">
            <v>21.599999999999998</v>
          </cell>
          <cell r="BI368">
            <v>24.7</v>
          </cell>
          <cell r="BJ368">
            <v>20.3</v>
          </cell>
          <cell r="BK368">
            <v>23.4</v>
          </cell>
          <cell r="BL368">
            <v>24.7</v>
          </cell>
          <cell r="BM368">
            <v>23.4</v>
          </cell>
          <cell r="BN368">
            <v>23.5</v>
          </cell>
          <cell r="BO368">
            <v>24.4</v>
          </cell>
          <cell r="BP368">
            <v>25.4</v>
          </cell>
          <cell r="BQ368">
            <v>23.3</v>
          </cell>
          <cell r="BR368">
            <v>25.2</v>
          </cell>
          <cell r="BS368">
            <v>21.8</v>
          </cell>
          <cell r="BT368">
            <v>21.1</v>
          </cell>
          <cell r="BU368">
            <v>23.8</v>
          </cell>
          <cell r="BV368">
            <v>22.8</v>
          </cell>
          <cell r="BW368">
            <v>21.5</v>
          </cell>
          <cell r="BX368">
            <v>22.7</v>
          </cell>
          <cell r="BY368">
            <v>23.4</v>
          </cell>
          <cell r="BZ368">
            <v>20.8</v>
          </cell>
          <cell r="CA368">
            <v>23.7</v>
          </cell>
          <cell r="CB368">
            <v>24.5</v>
          </cell>
          <cell r="CC368">
            <v>24.7</v>
          </cell>
          <cell r="CD368">
            <v>25.7</v>
          </cell>
          <cell r="CE368">
            <v>21.8</v>
          </cell>
          <cell r="CF368">
            <v>22.8</v>
          </cell>
        </row>
        <row r="369">
          <cell r="C369" t="str">
            <v>SubCluster Americana</v>
          </cell>
          <cell r="D369">
            <v>7.2999999999999989</v>
          </cell>
          <cell r="E369">
            <v>21.8</v>
          </cell>
          <cell r="F369">
            <v>0.6</v>
          </cell>
          <cell r="G369">
            <v>0</v>
          </cell>
          <cell r="H369">
            <v>1</v>
          </cell>
          <cell r="I369">
            <v>1</v>
          </cell>
          <cell r="J369">
            <v>1</v>
          </cell>
          <cell r="K369">
            <v>1</v>
          </cell>
          <cell r="L369">
            <v>1</v>
          </cell>
          <cell r="M369">
            <v>0.6</v>
          </cell>
          <cell r="N369">
            <v>0.1</v>
          </cell>
          <cell r="O369">
            <v>1</v>
          </cell>
          <cell r="P369">
            <v>1</v>
          </cell>
          <cell r="Q369">
            <v>1</v>
          </cell>
          <cell r="R369">
            <v>1</v>
          </cell>
          <cell r="S369">
            <v>1</v>
          </cell>
          <cell r="T369">
            <v>0</v>
          </cell>
          <cell r="U369">
            <v>0.1</v>
          </cell>
          <cell r="V369">
            <v>1</v>
          </cell>
          <cell r="W369">
            <v>1</v>
          </cell>
          <cell r="X369">
            <v>1</v>
          </cell>
          <cell r="Y369">
            <v>0</v>
          </cell>
          <cell r="Z369">
            <v>1</v>
          </cell>
          <cell r="AA369">
            <v>0.6</v>
          </cell>
          <cell r="AB369">
            <v>0.1</v>
          </cell>
          <cell r="AC369">
            <v>1</v>
          </cell>
          <cell r="AD369">
            <v>1</v>
          </cell>
          <cell r="AE369">
            <v>1</v>
          </cell>
          <cell r="AF369">
            <v>1</v>
          </cell>
          <cell r="AG369">
            <v>1</v>
          </cell>
          <cell r="AH369">
            <v>0.6</v>
          </cell>
          <cell r="AI369">
            <v>0.1</v>
          </cell>
          <cell r="AJ369">
            <v>0</v>
          </cell>
          <cell r="AK369">
            <v>25.3</v>
          </cell>
          <cell r="AL369">
            <v>24</v>
          </cell>
          <cell r="AM369">
            <v>25</v>
          </cell>
          <cell r="AN369">
            <v>23.7</v>
          </cell>
          <cell r="AO369">
            <v>26</v>
          </cell>
          <cell r="AP369">
            <v>25</v>
          </cell>
          <cell r="AQ369">
            <v>25.3</v>
          </cell>
          <cell r="AR369">
            <v>27</v>
          </cell>
          <cell r="AS369">
            <v>25</v>
          </cell>
          <cell r="AT369">
            <v>25</v>
          </cell>
          <cell r="AU369">
            <v>23.7</v>
          </cell>
          <cell r="AV369">
            <v>25</v>
          </cell>
          <cell r="AW369">
            <v>26</v>
          </cell>
          <cell r="AX369">
            <v>21.7</v>
          </cell>
          <cell r="AY369">
            <v>24.9</v>
          </cell>
          <cell r="AZ369">
            <v>21.9</v>
          </cell>
          <cell r="BA369">
            <v>24.6</v>
          </cell>
          <cell r="BB369">
            <v>23</v>
          </cell>
          <cell r="BC369">
            <v>23.7</v>
          </cell>
          <cell r="BD369">
            <v>25.4</v>
          </cell>
          <cell r="BE369">
            <v>22.200000000000003</v>
          </cell>
          <cell r="BF369">
            <v>24.6</v>
          </cell>
          <cell r="BG369">
            <v>21.799999999999997</v>
          </cell>
          <cell r="BH369">
            <v>21.3</v>
          </cell>
          <cell r="BI369">
            <v>24.8</v>
          </cell>
          <cell r="BJ369">
            <v>20.3</v>
          </cell>
          <cell r="BK369">
            <v>23.4</v>
          </cell>
          <cell r="BL369">
            <v>24.7</v>
          </cell>
          <cell r="BM369">
            <v>23.4</v>
          </cell>
          <cell r="BN369">
            <v>23.5</v>
          </cell>
          <cell r="BO369">
            <v>24.4</v>
          </cell>
          <cell r="BP369">
            <v>25.4</v>
          </cell>
          <cell r="BQ369">
            <v>23.3</v>
          </cell>
          <cell r="BR369">
            <v>25.2</v>
          </cell>
          <cell r="BS369">
            <v>21.8</v>
          </cell>
          <cell r="BT369">
            <v>21.1</v>
          </cell>
          <cell r="BU369">
            <v>24.8</v>
          </cell>
          <cell r="BV369">
            <v>22.8</v>
          </cell>
          <cell r="BW369">
            <v>21.5</v>
          </cell>
          <cell r="BX369">
            <v>22.7</v>
          </cell>
          <cell r="BY369">
            <v>24.15</v>
          </cell>
          <cell r="BZ369">
            <v>20.8</v>
          </cell>
          <cell r="CA369">
            <v>23.549999999999997</v>
          </cell>
          <cell r="CB369">
            <v>24.25</v>
          </cell>
          <cell r="CC369">
            <v>24.7</v>
          </cell>
          <cell r="CD369">
            <v>25.7</v>
          </cell>
          <cell r="CE369">
            <v>21.8</v>
          </cell>
          <cell r="CF369">
            <v>22.55</v>
          </cell>
        </row>
        <row r="370">
          <cell r="C370" t="str">
            <v>Americana</v>
          </cell>
          <cell r="D370">
            <v>7.2999999999999989</v>
          </cell>
          <cell r="E370">
            <v>21.8</v>
          </cell>
          <cell r="F370">
            <v>0.6</v>
          </cell>
          <cell r="G370">
            <v>0</v>
          </cell>
          <cell r="H370">
            <v>1</v>
          </cell>
          <cell r="I370">
            <v>1</v>
          </cell>
          <cell r="J370">
            <v>1</v>
          </cell>
          <cell r="K370">
            <v>1</v>
          </cell>
          <cell r="L370">
            <v>1</v>
          </cell>
          <cell r="M370">
            <v>0.6</v>
          </cell>
          <cell r="N370">
            <v>0.1</v>
          </cell>
          <cell r="O370">
            <v>1</v>
          </cell>
          <cell r="P370">
            <v>1</v>
          </cell>
          <cell r="Q370">
            <v>1</v>
          </cell>
          <cell r="R370">
            <v>1</v>
          </cell>
          <cell r="S370">
            <v>1</v>
          </cell>
          <cell r="T370">
            <v>0</v>
          </cell>
          <cell r="U370">
            <v>0.1</v>
          </cell>
          <cell r="V370">
            <v>1</v>
          </cell>
          <cell r="W370">
            <v>1</v>
          </cell>
          <cell r="X370">
            <v>1</v>
          </cell>
          <cell r="Y370">
            <v>0</v>
          </cell>
          <cell r="Z370">
            <v>1</v>
          </cell>
          <cell r="AA370">
            <v>0.6</v>
          </cell>
          <cell r="AB370">
            <v>0.1</v>
          </cell>
          <cell r="AC370">
            <v>1</v>
          </cell>
          <cell r="AD370">
            <v>1</v>
          </cell>
          <cell r="AE370">
            <v>1</v>
          </cell>
          <cell r="AF370">
            <v>1</v>
          </cell>
          <cell r="AG370">
            <v>1</v>
          </cell>
          <cell r="AH370">
            <v>0.6</v>
          </cell>
          <cell r="AI370">
            <v>0.1</v>
          </cell>
          <cell r="AJ370">
            <v>0</v>
          </cell>
          <cell r="AK370">
            <v>25.3</v>
          </cell>
          <cell r="AL370">
            <v>24</v>
          </cell>
          <cell r="AM370">
            <v>25</v>
          </cell>
          <cell r="AN370">
            <v>23.7</v>
          </cell>
          <cell r="AO370">
            <v>26</v>
          </cell>
          <cell r="AP370">
            <v>25</v>
          </cell>
          <cell r="AQ370">
            <v>25.3</v>
          </cell>
          <cell r="AR370">
            <v>27</v>
          </cell>
          <cell r="AS370">
            <v>25</v>
          </cell>
          <cell r="AT370">
            <v>25</v>
          </cell>
          <cell r="AU370">
            <v>23.7</v>
          </cell>
          <cell r="AV370">
            <v>25</v>
          </cell>
          <cell r="AW370">
            <v>26</v>
          </cell>
          <cell r="AX370">
            <v>21.7</v>
          </cell>
          <cell r="AY370">
            <v>24.9</v>
          </cell>
          <cell r="AZ370">
            <v>22.8</v>
          </cell>
          <cell r="BA370">
            <v>24.6</v>
          </cell>
          <cell r="BB370">
            <v>23</v>
          </cell>
          <cell r="BC370">
            <v>23.7</v>
          </cell>
          <cell r="BD370">
            <v>25.4</v>
          </cell>
          <cell r="BE370">
            <v>22.200000000000003</v>
          </cell>
          <cell r="BF370">
            <v>24.6</v>
          </cell>
          <cell r="BG370">
            <v>21.799999999999997</v>
          </cell>
          <cell r="BH370">
            <v>21.599999999999998</v>
          </cell>
          <cell r="BI370">
            <v>24.8</v>
          </cell>
          <cell r="BJ370">
            <v>20.3</v>
          </cell>
          <cell r="BK370">
            <v>23.4</v>
          </cell>
          <cell r="BL370">
            <v>24.7</v>
          </cell>
          <cell r="BM370">
            <v>23.4</v>
          </cell>
          <cell r="BN370">
            <v>23.5</v>
          </cell>
          <cell r="BO370">
            <v>24.4</v>
          </cell>
          <cell r="BP370">
            <v>25.4</v>
          </cell>
          <cell r="BQ370">
            <v>23.3</v>
          </cell>
          <cell r="BR370">
            <v>25.2</v>
          </cell>
          <cell r="BS370">
            <v>21.8</v>
          </cell>
          <cell r="BT370">
            <v>21.1</v>
          </cell>
          <cell r="BU370">
            <v>24.8</v>
          </cell>
          <cell r="BV370">
            <v>22.8</v>
          </cell>
          <cell r="BW370">
            <v>21.5</v>
          </cell>
          <cell r="BX370">
            <v>22.7</v>
          </cell>
          <cell r="BY370">
            <v>24.4</v>
          </cell>
          <cell r="BZ370">
            <v>20.8</v>
          </cell>
          <cell r="CA370">
            <v>23.7</v>
          </cell>
          <cell r="CB370">
            <v>23.5</v>
          </cell>
          <cell r="CC370">
            <v>24.7</v>
          </cell>
          <cell r="CD370">
            <v>25.7</v>
          </cell>
          <cell r="CE370">
            <v>21.8</v>
          </cell>
          <cell r="CF370">
            <v>22.8</v>
          </cell>
        </row>
        <row r="371">
          <cell r="C371" t="str">
            <v>Santa Bárbara d Oeste</v>
          </cell>
          <cell r="D371">
            <v>7.2999999999999989</v>
          </cell>
          <cell r="E371">
            <v>21.8</v>
          </cell>
          <cell r="F371">
            <v>0.6</v>
          </cell>
          <cell r="G371">
            <v>0</v>
          </cell>
          <cell r="H371">
            <v>1</v>
          </cell>
          <cell r="I371">
            <v>1</v>
          </cell>
          <cell r="J371">
            <v>1</v>
          </cell>
          <cell r="K371">
            <v>1</v>
          </cell>
          <cell r="L371">
            <v>1</v>
          </cell>
          <cell r="M371">
            <v>0.6</v>
          </cell>
          <cell r="N371">
            <v>0.1</v>
          </cell>
          <cell r="O371">
            <v>1</v>
          </cell>
          <cell r="P371">
            <v>1</v>
          </cell>
          <cell r="Q371">
            <v>1</v>
          </cell>
          <cell r="R371">
            <v>1</v>
          </cell>
          <cell r="S371">
            <v>1</v>
          </cell>
          <cell r="T371">
            <v>0</v>
          </cell>
          <cell r="U371">
            <v>0.1</v>
          </cell>
          <cell r="V371">
            <v>1</v>
          </cell>
          <cell r="W371">
            <v>1</v>
          </cell>
          <cell r="X371">
            <v>1</v>
          </cell>
          <cell r="Y371">
            <v>0</v>
          </cell>
          <cell r="Z371">
            <v>1</v>
          </cell>
          <cell r="AA371">
            <v>0.6</v>
          </cell>
          <cell r="AB371">
            <v>0.1</v>
          </cell>
          <cell r="AC371">
            <v>1</v>
          </cell>
          <cell r="AD371">
            <v>1</v>
          </cell>
          <cell r="AE371">
            <v>1</v>
          </cell>
          <cell r="AF371">
            <v>1</v>
          </cell>
          <cell r="AG371">
            <v>1</v>
          </cell>
          <cell r="AH371">
            <v>0.6</v>
          </cell>
          <cell r="AI371">
            <v>0.1</v>
          </cell>
          <cell r="AJ371">
            <v>0</v>
          </cell>
          <cell r="AK371">
            <v>25.3</v>
          </cell>
          <cell r="AL371">
            <v>24</v>
          </cell>
          <cell r="AM371">
            <v>25</v>
          </cell>
          <cell r="AN371">
            <v>23.7</v>
          </cell>
          <cell r="AO371">
            <v>26</v>
          </cell>
          <cell r="AP371">
            <v>25</v>
          </cell>
          <cell r="AQ371">
            <v>25.3</v>
          </cell>
          <cell r="AR371">
            <v>27</v>
          </cell>
          <cell r="AS371">
            <v>25</v>
          </cell>
          <cell r="AT371">
            <v>25</v>
          </cell>
          <cell r="AU371">
            <v>23.7</v>
          </cell>
          <cell r="AV371">
            <v>24.666666666666668</v>
          </cell>
          <cell r="AW371">
            <v>26</v>
          </cell>
          <cell r="AX371">
            <v>21.7</v>
          </cell>
          <cell r="AY371">
            <v>24.899999999999995</v>
          </cell>
          <cell r="AZ371">
            <v>22.8</v>
          </cell>
          <cell r="BA371">
            <v>24.600000000000005</v>
          </cell>
          <cell r="BB371">
            <v>23</v>
          </cell>
          <cell r="BC371">
            <v>23.7</v>
          </cell>
          <cell r="BD371">
            <v>25.399999999999995</v>
          </cell>
          <cell r="BE371">
            <v>22.200000000000003</v>
          </cell>
          <cell r="BF371">
            <v>24.600000000000005</v>
          </cell>
          <cell r="BG371">
            <v>21.799999999999997</v>
          </cell>
          <cell r="BH371">
            <v>21.599999999999998</v>
          </cell>
          <cell r="BI371">
            <v>24.8</v>
          </cell>
          <cell r="BJ371">
            <v>20.3</v>
          </cell>
          <cell r="BK371">
            <v>23.4</v>
          </cell>
          <cell r="BL371">
            <v>24.7</v>
          </cell>
          <cell r="BM371">
            <v>23.4</v>
          </cell>
          <cell r="BN371">
            <v>23.5</v>
          </cell>
          <cell r="BO371">
            <v>24.4</v>
          </cell>
          <cell r="BP371">
            <v>25.4</v>
          </cell>
          <cell r="BQ371">
            <v>23.3</v>
          </cell>
          <cell r="BR371">
            <v>25.2</v>
          </cell>
          <cell r="BS371">
            <v>21.8</v>
          </cell>
          <cell r="BT371">
            <v>21.1</v>
          </cell>
          <cell r="BU371">
            <v>24.8</v>
          </cell>
          <cell r="BV371">
            <v>22.8</v>
          </cell>
          <cell r="BW371">
            <v>21.5</v>
          </cell>
          <cell r="BX371">
            <v>22.7</v>
          </cell>
          <cell r="BY371">
            <v>24.4</v>
          </cell>
          <cell r="BZ371">
            <v>20.8</v>
          </cell>
          <cell r="CA371">
            <v>23.7</v>
          </cell>
          <cell r="CB371">
            <v>24.5</v>
          </cell>
          <cell r="CC371">
            <v>24.7</v>
          </cell>
          <cell r="CD371">
            <v>25.7</v>
          </cell>
          <cell r="CE371">
            <v>21.8</v>
          </cell>
          <cell r="CF371">
            <v>21.8</v>
          </cell>
        </row>
        <row r="372">
          <cell r="C372" t="str">
            <v>Hortolândia</v>
          </cell>
          <cell r="D372">
            <v>7.2999999999999989</v>
          </cell>
          <cell r="E372">
            <v>21.8</v>
          </cell>
          <cell r="F372">
            <v>0.6</v>
          </cell>
          <cell r="G372">
            <v>0</v>
          </cell>
          <cell r="H372">
            <v>1</v>
          </cell>
          <cell r="I372">
            <v>1</v>
          </cell>
          <cell r="J372">
            <v>1</v>
          </cell>
          <cell r="K372">
            <v>1</v>
          </cell>
          <cell r="L372">
            <v>1</v>
          </cell>
          <cell r="M372">
            <v>0.6</v>
          </cell>
          <cell r="N372">
            <v>0.1</v>
          </cell>
          <cell r="O372">
            <v>1</v>
          </cell>
          <cell r="P372">
            <v>1</v>
          </cell>
          <cell r="Q372">
            <v>1</v>
          </cell>
          <cell r="R372">
            <v>1</v>
          </cell>
          <cell r="S372">
            <v>1</v>
          </cell>
          <cell r="T372">
            <v>0</v>
          </cell>
          <cell r="U372">
            <v>0.1</v>
          </cell>
          <cell r="V372">
            <v>1</v>
          </cell>
          <cell r="W372">
            <v>1</v>
          </cell>
          <cell r="X372">
            <v>1</v>
          </cell>
          <cell r="Y372">
            <v>0</v>
          </cell>
          <cell r="Z372">
            <v>1</v>
          </cell>
          <cell r="AA372">
            <v>0.6</v>
          </cell>
          <cell r="AB372">
            <v>0.1</v>
          </cell>
          <cell r="AC372">
            <v>1</v>
          </cell>
          <cell r="AD372">
            <v>1</v>
          </cell>
          <cell r="AE372">
            <v>1</v>
          </cell>
          <cell r="AF372">
            <v>1</v>
          </cell>
          <cell r="AG372">
            <v>1</v>
          </cell>
          <cell r="AH372">
            <v>0.6</v>
          </cell>
          <cell r="AI372">
            <v>0.1</v>
          </cell>
          <cell r="AJ372">
            <v>0</v>
          </cell>
          <cell r="AK372">
            <v>25.3</v>
          </cell>
          <cell r="AL372">
            <v>24</v>
          </cell>
          <cell r="AM372">
            <v>25</v>
          </cell>
          <cell r="AN372">
            <v>23.7</v>
          </cell>
          <cell r="AO372">
            <v>26</v>
          </cell>
          <cell r="AP372">
            <v>25</v>
          </cell>
          <cell r="AQ372">
            <v>25.3</v>
          </cell>
          <cell r="AR372">
            <v>27</v>
          </cell>
          <cell r="AS372">
            <v>25</v>
          </cell>
          <cell r="AT372">
            <v>25</v>
          </cell>
          <cell r="AU372">
            <v>23.7</v>
          </cell>
          <cell r="AV372">
            <v>24</v>
          </cell>
          <cell r="AW372">
            <v>26</v>
          </cell>
          <cell r="AX372">
            <v>21.7</v>
          </cell>
          <cell r="AY372">
            <v>24.9</v>
          </cell>
          <cell r="AZ372">
            <v>22.8</v>
          </cell>
          <cell r="BA372">
            <v>24.6</v>
          </cell>
          <cell r="BB372">
            <v>23</v>
          </cell>
          <cell r="BC372">
            <v>23.7</v>
          </cell>
          <cell r="BD372">
            <v>25.4</v>
          </cell>
          <cell r="BE372">
            <v>22.200000000000003</v>
          </cell>
          <cell r="BF372">
            <v>24.6</v>
          </cell>
          <cell r="BG372">
            <v>21.799999999999997</v>
          </cell>
          <cell r="BH372">
            <v>21.599999999999998</v>
          </cell>
          <cell r="BI372">
            <v>24.8</v>
          </cell>
          <cell r="BJ372">
            <v>20.3</v>
          </cell>
          <cell r="BK372">
            <v>23.4</v>
          </cell>
          <cell r="BL372">
            <v>24.7</v>
          </cell>
          <cell r="BM372">
            <v>23.4</v>
          </cell>
          <cell r="BN372">
            <v>23.5</v>
          </cell>
          <cell r="BO372">
            <v>24.4</v>
          </cell>
          <cell r="BP372">
            <v>25.4</v>
          </cell>
          <cell r="BQ372">
            <v>23.3</v>
          </cell>
          <cell r="BR372">
            <v>25.2</v>
          </cell>
          <cell r="BS372">
            <v>21.8</v>
          </cell>
          <cell r="BT372">
            <v>21.1</v>
          </cell>
          <cell r="BU372">
            <v>24.8</v>
          </cell>
          <cell r="BV372">
            <v>22.8</v>
          </cell>
          <cell r="BW372">
            <v>21.5</v>
          </cell>
          <cell r="BX372">
            <v>22.7</v>
          </cell>
          <cell r="BY372">
            <v>23.4</v>
          </cell>
          <cell r="BZ372">
            <v>20.8</v>
          </cell>
          <cell r="CA372">
            <v>23.7</v>
          </cell>
          <cell r="CB372">
            <v>24.5</v>
          </cell>
          <cell r="CC372">
            <v>24.7</v>
          </cell>
          <cell r="CD372">
            <v>25.7</v>
          </cell>
          <cell r="CE372">
            <v>21.8</v>
          </cell>
          <cell r="CF372">
            <v>22.8</v>
          </cell>
        </row>
        <row r="373">
          <cell r="C373" t="str">
            <v>Sumaré</v>
          </cell>
          <cell r="D373">
            <v>7.2999999999999989</v>
          </cell>
          <cell r="E373">
            <v>21.8</v>
          </cell>
          <cell r="F373">
            <v>0.6</v>
          </cell>
          <cell r="G373">
            <v>0</v>
          </cell>
          <cell r="H373">
            <v>1</v>
          </cell>
          <cell r="I373">
            <v>1</v>
          </cell>
          <cell r="J373">
            <v>1</v>
          </cell>
          <cell r="K373">
            <v>1</v>
          </cell>
          <cell r="L373">
            <v>1</v>
          </cell>
          <cell r="M373">
            <v>0.6</v>
          </cell>
          <cell r="N373">
            <v>0.1</v>
          </cell>
          <cell r="O373">
            <v>1</v>
          </cell>
          <cell r="P373">
            <v>1</v>
          </cell>
          <cell r="Q373">
            <v>1</v>
          </cell>
          <cell r="R373">
            <v>1</v>
          </cell>
          <cell r="S373">
            <v>1</v>
          </cell>
          <cell r="T373">
            <v>0</v>
          </cell>
          <cell r="U373">
            <v>0.1</v>
          </cell>
          <cell r="V373">
            <v>1</v>
          </cell>
          <cell r="W373">
            <v>1</v>
          </cell>
          <cell r="X373">
            <v>1</v>
          </cell>
          <cell r="Y373">
            <v>0</v>
          </cell>
          <cell r="Z373">
            <v>1</v>
          </cell>
          <cell r="AA373">
            <v>0.6</v>
          </cell>
          <cell r="AB373">
            <v>0.1</v>
          </cell>
          <cell r="AC373">
            <v>1</v>
          </cell>
          <cell r="AD373">
            <v>1</v>
          </cell>
          <cell r="AE373">
            <v>1</v>
          </cell>
          <cell r="AF373">
            <v>1</v>
          </cell>
          <cell r="AG373">
            <v>1</v>
          </cell>
          <cell r="AH373">
            <v>0.6</v>
          </cell>
          <cell r="AI373">
            <v>0.1</v>
          </cell>
          <cell r="AJ373">
            <v>0</v>
          </cell>
          <cell r="AK373">
            <v>25.3</v>
          </cell>
          <cell r="AL373">
            <v>24</v>
          </cell>
          <cell r="AM373">
            <v>25</v>
          </cell>
          <cell r="AN373">
            <v>23.7</v>
          </cell>
          <cell r="AO373">
            <v>26</v>
          </cell>
          <cell r="AP373">
            <v>25</v>
          </cell>
          <cell r="AQ373">
            <v>25.3</v>
          </cell>
          <cell r="AR373">
            <v>27</v>
          </cell>
          <cell r="AS373">
            <v>25</v>
          </cell>
          <cell r="AT373">
            <v>25</v>
          </cell>
          <cell r="AU373">
            <v>23.7</v>
          </cell>
          <cell r="AV373">
            <v>25</v>
          </cell>
          <cell r="AW373">
            <v>26</v>
          </cell>
          <cell r="AX373">
            <v>21.7</v>
          </cell>
          <cell r="AY373">
            <v>24.9</v>
          </cell>
          <cell r="AZ373">
            <v>22.8</v>
          </cell>
          <cell r="BA373">
            <v>24.6</v>
          </cell>
          <cell r="BB373">
            <v>23</v>
          </cell>
          <cell r="BC373">
            <v>23.7</v>
          </cell>
          <cell r="BD373">
            <v>25.4</v>
          </cell>
          <cell r="BE373">
            <v>22.200000000000003</v>
          </cell>
          <cell r="BF373">
            <v>24.6</v>
          </cell>
          <cell r="BG373">
            <v>21.799999999999997</v>
          </cell>
          <cell r="BH373">
            <v>21.599999999999998</v>
          </cell>
          <cell r="BI373">
            <v>24.8</v>
          </cell>
          <cell r="BJ373">
            <v>20.3</v>
          </cell>
          <cell r="BK373">
            <v>23.4</v>
          </cell>
          <cell r="BL373">
            <v>24.7</v>
          </cell>
          <cell r="BM373">
            <v>23.4</v>
          </cell>
          <cell r="BN373">
            <v>23.5</v>
          </cell>
          <cell r="BO373">
            <v>24.4</v>
          </cell>
          <cell r="BP373">
            <v>25.4</v>
          </cell>
          <cell r="BQ373">
            <v>23.3</v>
          </cell>
          <cell r="BR373">
            <v>25.2</v>
          </cell>
          <cell r="BS373">
            <v>21.8</v>
          </cell>
          <cell r="BT373">
            <v>21.1</v>
          </cell>
          <cell r="BU373">
            <v>24.8</v>
          </cell>
          <cell r="BV373">
            <v>22.8</v>
          </cell>
          <cell r="BW373">
            <v>21.5</v>
          </cell>
          <cell r="BX373">
            <v>22.7</v>
          </cell>
          <cell r="BY373">
            <v>24.4</v>
          </cell>
          <cell r="BZ373">
            <v>20.8</v>
          </cell>
          <cell r="CA373">
            <v>23.1</v>
          </cell>
          <cell r="CB373">
            <v>24.5</v>
          </cell>
          <cell r="CC373">
            <v>24.7</v>
          </cell>
          <cell r="CD373">
            <v>25.7</v>
          </cell>
          <cell r="CE373">
            <v>21.8</v>
          </cell>
          <cell r="CF373">
            <v>22.8</v>
          </cell>
        </row>
        <row r="374">
          <cell r="C374" t="str">
            <v>Nova Odessa</v>
          </cell>
          <cell r="D374">
            <v>7.2999999999999989</v>
          </cell>
          <cell r="E374">
            <v>21.8</v>
          </cell>
          <cell r="F374">
            <v>0.6</v>
          </cell>
          <cell r="G374">
            <v>0</v>
          </cell>
          <cell r="H374">
            <v>1</v>
          </cell>
          <cell r="I374">
            <v>1</v>
          </cell>
          <cell r="J374">
            <v>1</v>
          </cell>
          <cell r="K374">
            <v>1</v>
          </cell>
          <cell r="L374">
            <v>1</v>
          </cell>
          <cell r="M374">
            <v>0.6</v>
          </cell>
          <cell r="N374">
            <v>0.1</v>
          </cell>
          <cell r="O374">
            <v>1</v>
          </cell>
          <cell r="P374">
            <v>1</v>
          </cell>
          <cell r="Q374">
            <v>1</v>
          </cell>
          <cell r="R374">
            <v>1</v>
          </cell>
          <cell r="S374">
            <v>1</v>
          </cell>
          <cell r="T374">
            <v>0</v>
          </cell>
          <cell r="U374">
            <v>0.1</v>
          </cell>
          <cell r="V374">
            <v>1</v>
          </cell>
          <cell r="W374">
            <v>1</v>
          </cell>
          <cell r="X374">
            <v>1</v>
          </cell>
          <cell r="Y374">
            <v>0</v>
          </cell>
          <cell r="Z374">
            <v>1</v>
          </cell>
          <cell r="AA374">
            <v>0.6</v>
          </cell>
          <cell r="AB374">
            <v>0.1</v>
          </cell>
          <cell r="AC374">
            <v>1</v>
          </cell>
          <cell r="AD374">
            <v>1</v>
          </cell>
          <cell r="AE374">
            <v>1</v>
          </cell>
          <cell r="AF374">
            <v>1</v>
          </cell>
          <cell r="AG374">
            <v>1</v>
          </cell>
          <cell r="AH374">
            <v>0.6</v>
          </cell>
          <cell r="AI374">
            <v>0.1</v>
          </cell>
          <cell r="AJ374">
            <v>0</v>
          </cell>
          <cell r="AK374">
            <v>25.3</v>
          </cell>
          <cell r="AL374">
            <v>24</v>
          </cell>
          <cell r="AM374">
            <v>25</v>
          </cell>
          <cell r="AN374">
            <v>23.7</v>
          </cell>
          <cell r="AO374">
            <v>26</v>
          </cell>
          <cell r="AP374">
            <v>25</v>
          </cell>
          <cell r="AQ374">
            <v>25.3</v>
          </cell>
          <cell r="AR374">
            <v>27</v>
          </cell>
          <cell r="AS374">
            <v>25</v>
          </cell>
          <cell r="AT374">
            <v>25</v>
          </cell>
          <cell r="AU374">
            <v>23.7</v>
          </cell>
          <cell r="AV374">
            <v>25</v>
          </cell>
          <cell r="AW374">
            <v>26</v>
          </cell>
          <cell r="AX374">
            <v>21.7</v>
          </cell>
          <cell r="AY374">
            <v>24.9</v>
          </cell>
          <cell r="AZ374">
            <v>22.8</v>
          </cell>
          <cell r="BA374">
            <v>24.6</v>
          </cell>
          <cell r="BB374">
            <v>23</v>
          </cell>
          <cell r="BC374">
            <v>23.7</v>
          </cell>
          <cell r="BD374">
            <v>25.4</v>
          </cell>
          <cell r="BE374">
            <v>22.200000000000003</v>
          </cell>
          <cell r="BF374">
            <v>24.6</v>
          </cell>
          <cell r="BG374">
            <v>21.799999999999997</v>
          </cell>
          <cell r="BH374">
            <v>21.599999999999998</v>
          </cell>
          <cell r="BI374">
            <v>24.8</v>
          </cell>
          <cell r="BJ374">
            <v>20.3</v>
          </cell>
          <cell r="BK374">
            <v>23.4</v>
          </cell>
          <cell r="BL374">
            <v>24.7</v>
          </cell>
          <cell r="BM374">
            <v>23.4</v>
          </cell>
          <cell r="BN374">
            <v>23.5</v>
          </cell>
          <cell r="BO374">
            <v>24.4</v>
          </cell>
          <cell r="BP374">
            <v>25.4</v>
          </cell>
          <cell r="BQ374">
            <v>23.3</v>
          </cell>
          <cell r="BR374">
            <v>25.2</v>
          </cell>
          <cell r="BS374">
            <v>21.8</v>
          </cell>
          <cell r="BT374">
            <v>21.1</v>
          </cell>
          <cell r="BU374">
            <v>24.8</v>
          </cell>
          <cell r="BV374">
            <v>22.8</v>
          </cell>
          <cell r="BW374">
            <v>21.5</v>
          </cell>
          <cell r="BX374">
            <v>22.7</v>
          </cell>
          <cell r="BY374">
            <v>24.4</v>
          </cell>
          <cell r="BZ374">
            <v>20.8</v>
          </cell>
          <cell r="CA374">
            <v>23.1</v>
          </cell>
          <cell r="CB374">
            <v>24.5</v>
          </cell>
          <cell r="CC374">
            <v>24.7</v>
          </cell>
          <cell r="CD374">
            <v>25.7</v>
          </cell>
          <cell r="CE374">
            <v>21.8</v>
          </cell>
          <cell r="CF374">
            <v>22.8</v>
          </cell>
        </row>
        <row r="375">
          <cell r="C375" t="str">
            <v>SubCluster Limeira</v>
          </cell>
          <cell r="D375">
            <v>7.2999999999999989</v>
          </cell>
          <cell r="E375">
            <v>21.8</v>
          </cell>
          <cell r="F375">
            <v>0.6</v>
          </cell>
          <cell r="G375">
            <v>0</v>
          </cell>
          <cell r="H375">
            <v>1</v>
          </cell>
          <cell r="I375">
            <v>1</v>
          </cell>
          <cell r="J375">
            <v>1</v>
          </cell>
          <cell r="K375">
            <v>1</v>
          </cell>
          <cell r="L375">
            <v>1</v>
          </cell>
          <cell r="M375">
            <v>0.6</v>
          </cell>
          <cell r="N375">
            <v>0.10000000000000002</v>
          </cell>
          <cell r="O375">
            <v>1</v>
          </cell>
          <cell r="P375">
            <v>1</v>
          </cell>
          <cell r="Q375">
            <v>1</v>
          </cell>
          <cell r="R375">
            <v>1</v>
          </cell>
          <cell r="S375">
            <v>1</v>
          </cell>
          <cell r="T375">
            <v>0</v>
          </cell>
          <cell r="U375">
            <v>0.10000000000000002</v>
          </cell>
          <cell r="V375">
            <v>1</v>
          </cell>
          <cell r="W375">
            <v>1</v>
          </cell>
          <cell r="X375">
            <v>1</v>
          </cell>
          <cell r="Y375">
            <v>0</v>
          </cell>
          <cell r="Z375">
            <v>1</v>
          </cell>
          <cell r="AA375">
            <v>0.6</v>
          </cell>
          <cell r="AB375">
            <v>0.10000000000000002</v>
          </cell>
          <cell r="AC375">
            <v>1</v>
          </cell>
          <cell r="AD375">
            <v>1</v>
          </cell>
          <cell r="AE375">
            <v>1</v>
          </cell>
          <cell r="AF375">
            <v>1</v>
          </cell>
          <cell r="AG375">
            <v>1</v>
          </cell>
          <cell r="AH375">
            <v>0.6</v>
          </cell>
          <cell r="AI375">
            <v>0.10000000000000002</v>
          </cell>
          <cell r="AJ375">
            <v>0</v>
          </cell>
          <cell r="AK375">
            <v>25.3</v>
          </cell>
          <cell r="AL375">
            <v>24</v>
          </cell>
          <cell r="AM375">
            <v>25</v>
          </cell>
          <cell r="AN375">
            <v>23.7</v>
          </cell>
          <cell r="AO375">
            <v>26</v>
          </cell>
          <cell r="AP375">
            <v>25</v>
          </cell>
          <cell r="AQ375">
            <v>25.3</v>
          </cell>
          <cell r="AR375">
            <v>27</v>
          </cell>
          <cell r="AS375">
            <v>25</v>
          </cell>
          <cell r="AT375">
            <v>24.5</v>
          </cell>
          <cell r="AU375">
            <v>23.7</v>
          </cell>
          <cell r="AV375">
            <v>25</v>
          </cell>
          <cell r="AW375">
            <v>26</v>
          </cell>
          <cell r="AX375">
            <v>21.7</v>
          </cell>
          <cell r="AY375">
            <v>24.9</v>
          </cell>
          <cell r="AZ375">
            <v>22.8</v>
          </cell>
          <cell r="BA375">
            <v>24.6</v>
          </cell>
          <cell r="BB375">
            <v>23</v>
          </cell>
          <cell r="BC375">
            <v>23.7</v>
          </cell>
          <cell r="BD375">
            <v>25.4</v>
          </cell>
          <cell r="BE375">
            <v>22.200000000000003</v>
          </cell>
          <cell r="BF375">
            <v>24.6</v>
          </cell>
          <cell r="BG375">
            <v>21.799999999999997</v>
          </cell>
          <cell r="BH375">
            <v>21.599999999999998</v>
          </cell>
          <cell r="BI375">
            <v>24.8</v>
          </cell>
          <cell r="BJ375">
            <v>20.3</v>
          </cell>
          <cell r="BK375">
            <v>23.399999999999995</v>
          </cell>
          <cell r="BL375">
            <v>24.7</v>
          </cell>
          <cell r="BM375">
            <v>23.399999999999995</v>
          </cell>
          <cell r="BN375">
            <v>23.5</v>
          </cell>
          <cell r="BO375">
            <v>24.399999999999995</v>
          </cell>
          <cell r="BP375">
            <v>25.399999999999995</v>
          </cell>
          <cell r="BQ375">
            <v>23.3</v>
          </cell>
          <cell r="BR375">
            <v>25.2</v>
          </cell>
          <cell r="BS375">
            <v>21.8</v>
          </cell>
          <cell r="BT375">
            <v>21.1</v>
          </cell>
          <cell r="BU375">
            <v>24.8</v>
          </cell>
          <cell r="BV375">
            <v>22.8</v>
          </cell>
          <cell r="BW375">
            <v>21.5</v>
          </cell>
          <cell r="BX375">
            <v>22.7</v>
          </cell>
          <cell r="BY375">
            <v>24.399999999999995</v>
          </cell>
          <cell r="BZ375">
            <v>20.466666666666669</v>
          </cell>
          <cell r="CA375">
            <v>23.7</v>
          </cell>
          <cell r="CB375">
            <v>24.3</v>
          </cell>
          <cell r="CC375">
            <v>24.033333333333331</v>
          </cell>
          <cell r="CD375">
            <v>25.7</v>
          </cell>
          <cell r="CE375">
            <v>21.8</v>
          </cell>
          <cell r="CF375">
            <v>22.8</v>
          </cell>
        </row>
        <row r="376">
          <cell r="C376" t="str">
            <v>Limeira</v>
          </cell>
          <cell r="D376">
            <v>7.2999999999999989</v>
          </cell>
          <cell r="E376">
            <v>21.8</v>
          </cell>
          <cell r="F376">
            <v>0.6</v>
          </cell>
          <cell r="G376">
            <v>0</v>
          </cell>
          <cell r="H376">
            <v>1</v>
          </cell>
          <cell r="I376">
            <v>1</v>
          </cell>
          <cell r="J376">
            <v>1</v>
          </cell>
          <cell r="K376">
            <v>1</v>
          </cell>
          <cell r="L376">
            <v>1</v>
          </cell>
          <cell r="M376">
            <v>0.6</v>
          </cell>
          <cell r="N376">
            <v>0.1</v>
          </cell>
          <cell r="O376">
            <v>1</v>
          </cell>
          <cell r="P376">
            <v>1</v>
          </cell>
          <cell r="Q376">
            <v>1</v>
          </cell>
          <cell r="R376">
            <v>1</v>
          </cell>
          <cell r="S376">
            <v>1</v>
          </cell>
          <cell r="T376">
            <v>0</v>
          </cell>
          <cell r="U376">
            <v>0.1</v>
          </cell>
          <cell r="V376">
            <v>1</v>
          </cell>
          <cell r="W376">
            <v>1</v>
          </cell>
          <cell r="X376">
            <v>1</v>
          </cell>
          <cell r="Y376">
            <v>0</v>
          </cell>
          <cell r="Z376">
            <v>1</v>
          </cell>
          <cell r="AA376">
            <v>0.6</v>
          </cell>
          <cell r="AB376">
            <v>0.1</v>
          </cell>
          <cell r="AC376">
            <v>1</v>
          </cell>
          <cell r="AD376">
            <v>1</v>
          </cell>
          <cell r="AE376">
            <v>1</v>
          </cell>
          <cell r="AF376">
            <v>1</v>
          </cell>
          <cell r="AG376">
            <v>1</v>
          </cell>
          <cell r="AH376">
            <v>0.6</v>
          </cell>
          <cell r="AI376">
            <v>0.1</v>
          </cell>
          <cell r="AJ376">
            <v>0</v>
          </cell>
          <cell r="AK376">
            <v>25.3</v>
          </cell>
          <cell r="AL376">
            <v>24</v>
          </cell>
          <cell r="AM376">
            <v>25</v>
          </cell>
          <cell r="AN376">
            <v>23.7</v>
          </cell>
          <cell r="AO376">
            <v>26</v>
          </cell>
          <cell r="AP376">
            <v>25</v>
          </cell>
          <cell r="AQ376">
            <v>25.3</v>
          </cell>
          <cell r="AR376">
            <v>27</v>
          </cell>
          <cell r="AS376">
            <v>25</v>
          </cell>
          <cell r="AT376">
            <v>24</v>
          </cell>
          <cell r="AU376">
            <v>23.7</v>
          </cell>
          <cell r="AV376">
            <v>25</v>
          </cell>
          <cell r="AW376">
            <v>26</v>
          </cell>
          <cell r="AX376">
            <v>21.7</v>
          </cell>
          <cell r="AY376">
            <v>24.9</v>
          </cell>
          <cell r="AZ376">
            <v>22.8</v>
          </cell>
          <cell r="BA376">
            <v>24.6</v>
          </cell>
          <cell r="BB376">
            <v>23</v>
          </cell>
          <cell r="BC376">
            <v>23.7</v>
          </cell>
          <cell r="BD376">
            <v>25.4</v>
          </cell>
          <cell r="BE376">
            <v>22.200000000000003</v>
          </cell>
          <cell r="BF376">
            <v>24.6</v>
          </cell>
          <cell r="BG376">
            <v>21.799999999999997</v>
          </cell>
          <cell r="BH376">
            <v>21.599999999999998</v>
          </cell>
          <cell r="BI376">
            <v>24.8</v>
          </cell>
          <cell r="BJ376">
            <v>20.3</v>
          </cell>
          <cell r="BK376">
            <v>23.4</v>
          </cell>
          <cell r="BL376">
            <v>24.7</v>
          </cell>
          <cell r="BM376">
            <v>23.4</v>
          </cell>
          <cell r="BN376">
            <v>23.5</v>
          </cell>
          <cell r="BO376">
            <v>24.4</v>
          </cell>
          <cell r="BP376">
            <v>25.4</v>
          </cell>
          <cell r="BQ376">
            <v>23.3</v>
          </cell>
          <cell r="BR376">
            <v>25.2</v>
          </cell>
          <cell r="BS376">
            <v>21.8</v>
          </cell>
          <cell r="BT376">
            <v>21.1</v>
          </cell>
          <cell r="BU376">
            <v>24.8</v>
          </cell>
          <cell r="BV376">
            <v>22.8</v>
          </cell>
          <cell r="BW376">
            <v>21.5</v>
          </cell>
          <cell r="BX376">
            <v>22.7</v>
          </cell>
          <cell r="BY376">
            <v>24.4</v>
          </cell>
          <cell r="BZ376">
            <v>20.8</v>
          </cell>
          <cell r="CA376">
            <v>23.7</v>
          </cell>
          <cell r="CB376">
            <v>24.5</v>
          </cell>
          <cell r="CC376">
            <v>23.7</v>
          </cell>
          <cell r="CD376">
            <v>25.7</v>
          </cell>
          <cell r="CE376">
            <v>21.8</v>
          </cell>
          <cell r="CF376">
            <v>22.8</v>
          </cell>
        </row>
        <row r="377">
          <cell r="C377" t="str">
            <v>Rio Claro</v>
          </cell>
          <cell r="D377">
            <v>7.2999999999999989</v>
          </cell>
          <cell r="E377">
            <v>21.8</v>
          </cell>
          <cell r="F377">
            <v>0.6</v>
          </cell>
          <cell r="G377">
            <v>0</v>
          </cell>
          <cell r="H377">
            <v>1</v>
          </cell>
          <cell r="I377">
            <v>1</v>
          </cell>
          <cell r="J377">
            <v>1</v>
          </cell>
          <cell r="K377">
            <v>1</v>
          </cell>
          <cell r="L377">
            <v>1</v>
          </cell>
          <cell r="M377">
            <v>0.6</v>
          </cell>
          <cell r="N377">
            <v>0.1</v>
          </cell>
          <cell r="O377">
            <v>1</v>
          </cell>
          <cell r="P377">
            <v>1</v>
          </cell>
          <cell r="Q377">
            <v>1</v>
          </cell>
          <cell r="R377">
            <v>1</v>
          </cell>
          <cell r="S377">
            <v>1</v>
          </cell>
          <cell r="T377">
            <v>0</v>
          </cell>
          <cell r="U377">
            <v>0.1</v>
          </cell>
          <cell r="V377">
            <v>1</v>
          </cell>
          <cell r="W377">
            <v>1</v>
          </cell>
          <cell r="X377">
            <v>1</v>
          </cell>
          <cell r="Y377">
            <v>0</v>
          </cell>
          <cell r="Z377">
            <v>1</v>
          </cell>
          <cell r="AA377">
            <v>0.6</v>
          </cell>
          <cell r="AB377">
            <v>0.1</v>
          </cell>
          <cell r="AC377">
            <v>1</v>
          </cell>
          <cell r="AD377">
            <v>1</v>
          </cell>
          <cell r="AE377">
            <v>1</v>
          </cell>
          <cell r="AF377">
            <v>1</v>
          </cell>
          <cell r="AG377">
            <v>1</v>
          </cell>
          <cell r="AH377">
            <v>0.6</v>
          </cell>
          <cell r="AI377">
            <v>0.1</v>
          </cell>
          <cell r="AJ377">
            <v>0</v>
          </cell>
          <cell r="AK377">
            <v>25.3</v>
          </cell>
          <cell r="AL377">
            <v>24</v>
          </cell>
          <cell r="AM377">
            <v>25</v>
          </cell>
          <cell r="AN377">
            <v>23.7</v>
          </cell>
          <cell r="AO377">
            <v>26</v>
          </cell>
          <cell r="AP377">
            <v>25</v>
          </cell>
          <cell r="AQ377">
            <v>25.3</v>
          </cell>
          <cell r="AR377">
            <v>27</v>
          </cell>
          <cell r="AS377">
            <v>25</v>
          </cell>
          <cell r="AT377">
            <v>25</v>
          </cell>
          <cell r="AU377">
            <v>23.7</v>
          </cell>
          <cell r="AV377">
            <v>25</v>
          </cell>
          <cell r="AW377">
            <v>26</v>
          </cell>
          <cell r="AX377">
            <v>21.7</v>
          </cell>
          <cell r="AY377">
            <v>24.9</v>
          </cell>
          <cell r="AZ377">
            <v>22.8</v>
          </cell>
          <cell r="BA377">
            <v>24.6</v>
          </cell>
          <cell r="BB377">
            <v>23</v>
          </cell>
          <cell r="BC377">
            <v>23.7</v>
          </cell>
          <cell r="BD377">
            <v>25.4</v>
          </cell>
          <cell r="BE377">
            <v>22.200000000000003</v>
          </cell>
          <cell r="BF377">
            <v>24.6</v>
          </cell>
          <cell r="BG377">
            <v>21.799999999999997</v>
          </cell>
          <cell r="BH377">
            <v>21.599999999999998</v>
          </cell>
          <cell r="BI377">
            <v>24.8</v>
          </cell>
          <cell r="BJ377">
            <v>20.3</v>
          </cell>
          <cell r="BK377">
            <v>23.4</v>
          </cell>
          <cell r="BL377">
            <v>24.7</v>
          </cell>
          <cell r="BM377">
            <v>23.4</v>
          </cell>
          <cell r="BN377">
            <v>23.5</v>
          </cell>
          <cell r="BO377">
            <v>24.4</v>
          </cell>
          <cell r="BP377">
            <v>25.4</v>
          </cell>
          <cell r="BQ377">
            <v>23.3</v>
          </cell>
          <cell r="BR377">
            <v>25.2</v>
          </cell>
          <cell r="BS377">
            <v>21.8</v>
          </cell>
          <cell r="BT377">
            <v>21.1</v>
          </cell>
          <cell r="BU377">
            <v>24.8</v>
          </cell>
          <cell r="BV377">
            <v>22.8</v>
          </cell>
          <cell r="BW377">
            <v>21.5</v>
          </cell>
          <cell r="BX377">
            <v>22.7</v>
          </cell>
          <cell r="BY377">
            <v>24.4</v>
          </cell>
          <cell r="BZ377">
            <v>19.8</v>
          </cell>
          <cell r="CA377">
            <v>23.7</v>
          </cell>
          <cell r="CB377">
            <v>24.5</v>
          </cell>
          <cell r="CC377">
            <v>23.7</v>
          </cell>
          <cell r="CD377">
            <v>25.7</v>
          </cell>
          <cell r="CE377">
            <v>21.8</v>
          </cell>
          <cell r="CF377">
            <v>22.8</v>
          </cell>
        </row>
        <row r="378">
          <cell r="C378" t="str">
            <v>Araras</v>
          </cell>
          <cell r="D378">
            <v>7.2999999999999989</v>
          </cell>
          <cell r="E378">
            <v>21.8</v>
          </cell>
          <cell r="F378">
            <v>0.6</v>
          </cell>
          <cell r="G378">
            <v>0</v>
          </cell>
          <cell r="H378">
            <v>1</v>
          </cell>
          <cell r="I378">
            <v>1</v>
          </cell>
          <cell r="J378">
            <v>1</v>
          </cell>
          <cell r="K378">
            <v>1</v>
          </cell>
          <cell r="L378">
            <v>1</v>
          </cell>
          <cell r="M378">
            <v>0.6</v>
          </cell>
          <cell r="N378">
            <v>0.1</v>
          </cell>
          <cell r="O378">
            <v>1</v>
          </cell>
          <cell r="P378">
            <v>1</v>
          </cell>
          <cell r="Q378">
            <v>1</v>
          </cell>
          <cell r="R378">
            <v>1</v>
          </cell>
          <cell r="S378">
            <v>1</v>
          </cell>
          <cell r="T378">
            <v>0</v>
          </cell>
          <cell r="U378">
            <v>0.1</v>
          </cell>
          <cell r="V378">
            <v>1</v>
          </cell>
          <cell r="W378">
            <v>1</v>
          </cell>
          <cell r="X378">
            <v>1</v>
          </cell>
          <cell r="Y378">
            <v>0</v>
          </cell>
          <cell r="Z378">
            <v>1</v>
          </cell>
          <cell r="AA378">
            <v>0.6</v>
          </cell>
          <cell r="AB378">
            <v>0.1</v>
          </cell>
          <cell r="AC378">
            <v>1</v>
          </cell>
          <cell r="AD378">
            <v>1</v>
          </cell>
          <cell r="AE378">
            <v>1</v>
          </cell>
          <cell r="AF378">
            <v>1</v>
          </cell>
          <cell r="AG378">
            <v>1</v>
          </cell>
          <cell r="AH378">
            <v>0.6</v>
          </cell>
          <cell r="AI378">
            <v>0.1</v>
          </cell>
          <cell r="AJ378">
            <v>0</v>
          </cell>
          <cell r="AK378">
            <v>25.3</v>
          </cell>
          <cell r="AL378">
            <v>24</v>
          </cell>
          <cell r="AM378">
            <v>25</v>
          </cell>
          <cell r="AN378">
            <v>23.5</v>
          </cell>
          <cell r="AO378">
            <v>26</v>
          </cell>
          <cell r="AP378">
            <v>25</v>
          </cell>
          <cell r="AQ378">
            <v>25.04</v>
          </cell>
          <cell r="AR378">
            <v>26.860000000000003</v>
          </cell>
          <cell r="AS378">
            <v>25</v>
          </cell>
          <cell r="AT378">
            <v>25</v>
          </cell>
          <cell r="AU378">
            <v>23.7</v>
          </cell>
          <cell r="AV378">
            <v>24.740000000000002</v>
          </cell>
          <cell r="AW378">
            <v>26</v>
          </cell>
          <cell r="AX378">
            <v>21.7</v>
          </cell>
          <cell r="AY378">
            <v>24.9</v>
          </cell>
          <cell r="AZ378">
            <v>22.8</v>
          </cell>
          <cell r="BA378">
            <v>24.6</v>
          </cell>
          <cell r="BB378">
            <v>23</v>
          </cell>
          <cell r="BC378">
            <v>23.639999999999997</v>
          </cell>
          <cell r="BD378">
            <v>25.24</v>
          </cell>
          <cell r="BE378">
            <v>22.200000000000003</v>
          </cell>
          <cell r="BF378">
            <v>24.6</v>
          </cell>
          <cell r="BG378">
            <v>21.799999999999997</v>
          </cell>
          <cell r="BH378">
            <v>21.479999999999997</v>
          </cell>
          <cell r="BI378">
            <v>24.8</v>
          </cell>
          <cell r="BJ378">
            <v>20.3</v>
          </cell>
          <cell r="BK378">
            <v>23.4</v>
          </cell>
          <cell r="BL378">
            <v>24.7</v>
          </cell>
          <cell r="BM378">
            <v>23.4</v>
          </cell>
          <cell r="BN378">
            <v>23.5</v>
          </cell>
          <cell r="BO378">
            <v>24.4</v>
          </cell>
          <cell r="BP378">
            <v>25.4</v>
          </cell>
          <cell r="BQ378">
            <v>23.3</v>
          </cell>
          <cell r="BR378">
            <v>25.2</v>
          </cell>
          <cell r="BS378">
            <v>21.8</v>
          </cell>
          <cell r="BT378">
            <v>21.1</v>
          </cell>
          <cell r="BU378">
            <v>24.8</v>
          </cell>
          <cell r="BV378">
            <v>22.8</v>
          </cell>
          <cell r="BW378">
            <v>21.5</v>
          </cell>
          <cell r="BX378">
            <v>22.7</v>
          </cell>
          <cell r="BY378">
            <v>24.4</v>
          </cell>
          <cell r="BZ378">
            <v>20.8</v>
          </cell>
          <cell r="CA378">
            <v>23.7</v>
          </cell>
          <cell r="CB378">
            <v>23.9</v>
          </cell>
          <cell r="CC378">
            <v>24.7</v>
          </cell>
          <cell r="CD378">
            <v>25.7</v>
          </cell>
          <cell r="CE378">
            <v>21.8</v>
          </cell>
          <cell r="CF378">
            <v>22.8</v>
          </cell>
        </row>
        <row r="379">
          <cell r="C379" t="str">
            <v>SubCluster Bragança Paulista</v>
          </cell>
          <cell r="D379">
            <v>7.2999999999999989</v>
          </cell>
          <cell r="E379">
            <v>21.8</v>
          </cell>
          <cell r="F379">
            <v>0.6</v>
          </cell>
          <cell r="G379">
            <v>0</v>
          </cell>
          <cell r="H379">
            <v>1</v>
          </cell>
          <cell r="I379">
            <v>1</v>
          </cell>
          <cell r="J379">
            <v>1</v>
          </cell>
          <cell r="K379">
            <v>1</v>
          </cell>
          <cell r="L379">
            <v>1</v>
          </cell>
          <cell r="M379">
            <v>0.6</v>
          </cell>
          <cell r="N379">
            <v>0.1</v>
          </cell>
          <cell r="O379">
            <v>1</v>
          </cell>
          <cell r="P379">
            <v>1</v>
          </cell>
          <cell r="Q379">
            <v>1</v>
          </cell>
          <cell r="R379">
            <v>1</v>
          </cell>
          <cell r="S379">
            <v>1</v>
          </cell>
          <cell r="T379">
            <v>0</v>
          </cell>
          <cell r="U379">
            <v>0.1</v>
          </cell>
          <cell r="V379">
            <v>1</v>
          </cell>
          <cell r="W379">
            <v>1</v>
          </cell>
          <cell r="X379">
            <v>1</v>
          </cell>
          <cell r="Y379">
            <v>0</v>
          </cell>
          <cell r="Z379">
            <v>1</v>
          </cell>
          <cell r="AA379">
            <v>0.6</v>
          </cell>
          <cell r="AB379">
            <v>0.1</v>
          </cell>
          <cell r="AC379">
            <v>1</v>
          </cell>
          <cell r="AD379">
            <v>1</v>
          </cell>
          <cell r="AE379">
            <v>1</v>
          </cell>
          <cell r="AF379">
            <v>1</v>
          </cell>
          <cell r="AG379">
            <v>1</v>
          </cell>
          <cell r="AH379">
            <v>0.6</v>
          </cell>
          <cell r="AI379">
            <v>0.1</v>
          </cell>
          <cell r="AJ379">
            <v>0</v>
          </cell>
          <cell r="AK379">
            <v>25.3</v>
          </cell>
          <cell r="AL379">
            <v>24</v>
          </cell>
          <cell r="AM379">
            <v>25</v>
          </cell>
          <cell r="AN379">
            <v>22.7</v>
          </cell>
          <cell r="AO379">
            <v>26</v>
          </cell>
          <cell r="AP379">
            <v>25</v>
          </cell>
          <cell r="AQ379">
            <v>25.3</v>
          </cell>
          <cell r="AR379">
            <v>27</v>
          </cell>
          <cell r="AS379">
            <v>25</v>
          </cell>
          <cell r="AT379">
            <v>25</v>
          </cell>
          <cell r="AU379">
            <v>23.7</v>
          </cell>
          <cell r="AV379">
            <v>25</v>
          </cell>
          <cell r="AW379">
            <v>26</v>
          </cell>
          <cell r="AX379">
            <v>21.7</v>
          </cell>
          <cell r="AY379">
            <v>24.9</v>
          </cell>
          <cell r="AZ379">
            <v>22.8</v>
          </cell>
          <cell r="BA379">
            <v>24.6</v>
          </cell>
          <cell r="BB379">
            <v>23</v>
          </cell>
          <cell r="BC379">
            <v>23.7</v>
          </cell>
          <cell r="BD379">
            <v>25.4</v>
          </cell>
          <cell r="BE379">
            <v>22.200000000000003</v>
          </cell>
          <cell r="BF379">
            <v>24.6</v>
          </cell>
          <cell r="BG379">
            <v>21.799999999999997</v>
          </cell>
          <cell r="BH379">
            <v>21.599999999999998</v>
          </cell>
          <cell r="BI379">
            <v>24.8</v>
          </cell>
          <cell r="BJ379">
            <v>20.3</v>
          </cell>
          <cell r="BK379">
            <v>23.4</v>
          </cell>
          <cell r="BL379">
            <v>24.7</v>
          </cell>
          <cell r="BM379">
            <v>23.4</v>
          </cell>
          <cell r="BN379">
            <v>23.5</v>
          </cell>
          <cell r="BO379">
            <v>24.4</v>
          </cell>
          <cell r="BP379">
            <v>25.4</v>
          </cell>
          <cell r="BQ379">
            <v>23.3</v>
          </cell>
          <cell r="BR379">
            <v>25.2</v>
          </cell>
          <cell r="BS379">
            <v>21.8</v>
          </cell>
          <cell r="BT379">
            <v>21.1</v>
          </cell>
          <cell r="BU379">
            <v>24.8</v>
          </cell>
          <cell r="BV379">
            <v>22.8</v>
          </cell>
          <cell r="BW379">
            <v>21.5</v>
          </cell>
          <cell r="BX379">
            <v>22.7</v>
          </cell>
          <cell r="BY379">
            <v>24.4</v>
          </cell>
          <cell r="BZ379">
            <v>20.3</v>
          </cell>
          <cell r="CA379">
            <v>23.7</v>
          </cell>
          <cell r="CB379">
            <v>24.5</v>
          </cell>
          <cell r="CC379">
            <v>24.7</v>
          </cell>
          <cell r="CD379">
            <v>25.2</v>
          </cell>
          <cell r="CE379">
            <v>21.8</v>
          </cell>
          <cell r="CF379">
            <v>22.8</v>
          </cell>
        </row>
        <row r="380">
          <cell r="C380" t="str">
            <v>Atibaia</v>
          </cell>
          <cell r="D380">
            <v>7.2999999999999989</v>
          </cell>
          <cell r="E380">
            <v>21.8</v>
          </cell>
          <cell r="F380">
            <v>0.6</v>
          </cell>
          <cell r="G380">
            <v>0</v>
          </cell>
          <cell r="H380">
            <v>1</v>
          </cell>
          <cell r="I380">
            <v>1</v>
          </cell>
          <cell r="J380">
            <v>1</v>
          </cell>
          <cell r="K380">
            <v>1</v>
          </cell>
          <cell r="L380">
            <v>1</v>
          </cell>
          <cell r="M380">
            <v>0.6</v>
          </cell>
          <cell r="N380">
            <v>0.1</v>
          </cell>
          <cell r="O380">
            <v>1</v>
          </cell>
          <cell r="P380">
            <v>1</v>
          </cell>
          <cell r="Q380">
            <v>1</v>
          </cell>
          <cell r="R380">
            <v>1</v>
          </cell>
          <cell r="S380">
            <v>1</v>
          </cell>
          <cell r="T380">
            <v>0</v>
          </cell>
          <cell r="U380">
            <v>0.1</v>
          </cell>
          <cell r="V380">
            <v>1</v>
          </cell>
          <cell r="W380">
            <v>1</v>
          </cell>
          <cell r="X380">
            <v>1</v>
          </cell>
          <cell r="Y380">
            <v>0</v>
          </cell>
          <cell r="Z380">
            <v>1</v>
          </cell>
          <cell r="AA380">
            <v>0.6</v>
          </cell>
          <cell r="AB380">
            <v>0.1</v>
          </cell>
          <cell r="AC380">
            <v>1</v>
          </cell>
          <cell r="AD380">
            <v>1</v>
          </cell>
          <cell r="AE380">
            <v>1</v>
          </cell>
          <cell r="AF380">
            <v>1</v>
          </cell>
          <cell r="AG380">
            <v>1</v>
          </cell>
          <cell r="AH380">
            <v>0.6</v>
          </cell>
          <cell r="AI380">
            <v>0.1</v>
          </cell>
          <cell r="AJ380">
            <v>0</v>
          </cell>
          <cell r="AK380">
            <v>25.3</v>
          </cell>
          <cell r="AL380">
            <v>24</v>
          </cell>
          <cell r="AM380">
            <v>25</v>
          </cell>
          <cell r="AN380">
            <v>23.7</v>
          </cell>
          <cell r="AO380">
            <v>26</v>
          </cell>
          <cell r="AP380">
            <v>25</v>
          </cell>
          <cell r="AQ380">
            <v>25.3</v>
          </cell>
          <cell r="AR380">
            <v>26.3</v>
          </cell>
          <cell r="AS380">
            <v>25</v>
          </cell>
          <cell r="AT380">
            <v>25</v>
          </cell>
          <cell r="AU380">
            <v>23.7</v>
          </cell>
          <cell r="AV380">
            <v>25</v>
          </cell>
          <cell r="AW380">
            <v>26</v>
          </cell>
          <cell r="AX380">
            <v>21.7</v>
          </cell>
          <cell r="AY380">
            <v>24.9</v>
          </cell>
          <cell r="AZ380">
            <v>22.8</v>
          </cell>
          <cell r="BA380">
            <v>24.6</v>
          </cell>
          <cell r="BB380">
            <v>23</v>
          </cell>
          <cell r="BC380">
            <v>23.7</v>
          </cell>
          <cell r="BD380">
            <v>24.6</v>
          </cell>
          <cell r="BE380">
            <v>22.200000000000003</v>
          </cell>
          <cell r="BF380">
            <v>24.6</v>
          </cell>
          <cell r="BG380">
            <v>21.799999999999997</v>
          </cell>
          <cell r="BH380">
            <v>21.599999999999998</v>
          </cell>
          <cell r="BI380">
            <v>24.8</v>
          </cell>
          <cell r="BJ380">
            <v>20.3</v>
          </cell>
          <cell r="BK380">
            <v>23.4</v>
          </cell>
          <cell r="BL380">
            <v>24.7</v>
          </cell>
          <cell r="BM380">
            <v>23.4</v>
          </cell>
          <cell r="BN380">
            <v>23.5</v>
          </cell>
          <cell r="BO380">
            <v>24.4</v>
          </cell>
          <cell r="BP380">
            <v>25.4</v>
          </cell>
          <cell r="BQ380">
            <v>23.3</v>
          </cell>
          <cell r="BR380">
            <v>25.2</v>
          </cell>
          <cell r="BS380">
            <v>21.8</v>
          </cell>
          <cell r="BT380">
            <v>21.1</v>
          </cell>
          <cell r="BU380">
            <v>24.8</v>
          </cell>
          <cell r="BV380">
            <v>22.8</v>
          </cell>
          <cell r="BW380">
            <v>21.5</v>
          </cell>
          <cell r="BX380">
            <v>22.7</v>
          </cell>
          <cell r="BY380">
            <v>24.4</v>
          </cell>
          <cell r="BZ380">
            <v>19.8</v>
          </cell>
          <cell r="CA380">
            <v>23.7</v>
          </cell>
          <cell r="CB380">
            <v>24.5</v>
          </cell>
          <cell r="CC380">
            <v>24.7</v>
          </cell>
          <cell r="CD380">
            <v>25.7</v>
          </cell>
          <cell r="CE380">
            <v>21.8</v>
          </cell>
          <cell r="CF380">
            <v>22.8</v>
          </cell>
        </row>
        <row r="381">
          <cell r="C381" t="str">
            <v>Bragança Paulista</v>
          </cell>
          <cell r="D381">
            <v>7.2999999999999989</v>
          </cell>
          <cell r="E381">
            <v>21.8</v>
          </cell>
          <cell r="F381">
            <v>0.6</v>
          </cell>
          <cell r="G381">
            <v>0</v>
          </cell>
          <cell r="H381">
            <v>1</v>
          </cell>
          <cell r="I381">
            <v>1</v>
          </cell>
          <cell r="J381">
            <v>1</v>
          </cell>
          <cell r="K381">
            <v>1</v>
          </cell>
          <cell r="L381">
            <v>1</v>
          </cell>
          <cell r="M381">
            <v>0.6</v>
          </cell>
          <cell r="N381">
            <v>0.1</v>
          </cell>
          <cell r="O381">
            <v>1</v>
          </cell>
          <cell r="P381">
            <v>1</v>
          </cell>
          <cell r="Q381">
            <v>1</v>
          </cell>
          <cell r="R381">
            <v>1</v>
          </cell>
          <cell r="S381">
            <v>1</v>
          </cell>
          <cell r="T381">
            <v>0</v>
          </cell>
          <cell r="U381">
            <v>0.1</v>
          </cell>
          <cell r="V381">
            <v>1</v>
          </cell>
          <cell r="W381">
            <v>1</v>
          </cell>
          <cell r="X381">
            <v>1</v>
          </cell>
          <cell r="Y381">
            <v>0</v>
          </cell>
          <cell r="Z381">
            <v>1</v>
          </cell>
          <cell r="AA381">
            <v>0.6</v>
          </cell>
          <cell r="AB381">
            <v>0.1</v>
          </cell>
          <cell r="AC381">
            <v>1</v>
          </cell>
          <cell r="AD381">
            <v>1</v>
          </cell>
          <cell r="AE381">
            <v>1</v>
          </cell>
          <cell r="AF381">
            <v>1</v>
          </cell>
          <cell r="AG381">
            <v>1</v>
          </cell>
          <cell r="AH381">
            <v>0.6</v>
          </cell>
          <cell r="AI381">
            <v>0.1</v>
          </cell>
          <cell r="AJ381">
            <v>0</v>
          </cell>
          <cell r="AK381">
            <v>25.3</v>
          </cell>
          <cell r="AL381">
            <v>24</v>
          </cell>
          <cell r="AM381">
            <v>25</v>
          </cell>
          <cell r="AN381">
            <v>23.7</v>
          </cell>
          <cell r="AO381">
            <v>26</v>
          </cell>
          <cell r="AP381">
            <v>25</v>
          </cell>
          <cell r="AQ381">
            <v>24</v>
          </cell>
          <cell r="AR381">
            <v>27</v>
          </cell>
          <cell r="AS381">
            <v>25</v>
          </cell>
          <cell r="AT381">
            <v>25</v>
          </cell>
          <cell r="AU381">
            <v>23.7</v>
          </cell>
          <cell r="AV381">
            <v>25</v>
          </cell>
          <cell r="AW381">
            <v>26</v>
          </cell>
          <cell r="AX381">
            <v>21.7</v>
          </cell>
          <cell r="AY381">
            <v>24.9</v>
          </cell>
          <cell r="AZ381">
            <v>22.8</v>
          </cell>
          <cell r="BA381">
            <v>24.6</v>
          </cell>
          <cell r="BB381">
            <v>23</v>
          </cell>
          <cell r="BC381">
            <v>23.4</v>
          </cell>
          <cell r="BD381">
            <v>25.4</v>
          </cell>
          <cell r="BE381">
            <v>22.200000000000003</v>
          </cell>
          <cell r="BF381">
            <v>24.6</v>
          </cell>
          <cell r="BG381">
            <v>21.799999999999997</v>
          </cell>
          <cell r="BH381">
            <v>21.599999999999998</v>
          </cell>
          <cell r="BI381">
            <v>24.8</v>
          </cell>
          <cell r="BJ381">
            <v>20.3</v>
          </cell>
          <cell r="BK381">
            <v>23.4</v>
          </cell>
          <cell r="BL381">
            <v>24.7</v>
          </cell>
          <cell r="BM381">
            <v>23.4</v>
          </cell>
          <cell r="BN381">
            <v>23.5</v>
          </cell>
          <cell r="BO381">
            <v>24.4</v>
          </cell>
          <cell r="BP381">
            <v>25.4</v>
          </cell>
          <cell r="BQ381">
            <v>23.3</v>
          </cell>
          <cell r="BR381">
            <v>25.2</v>
          </cell>
          <cell r="BS381">
            <v>21.8</v>
          </cell>
          <cell r="BT381">
            <v>21.1</v>
          </cell>
          <cell r="BU381">
            <v>24.8</v>
          </cell>
          <cell r="BV381">
            <v>22.8</v>
          </cell>
          <cell r="BW381">
            <v>21.5</v>
          </cell>
          <cell r="BX381">
            <v>22.7</v>
          </cell>
          <cell r="BY381">
            <v>24.4</v>
          </cell>
          <cell r="BZ381">
            <v>20.8</v>
          </cell>
          <cell r="CA381">
            <v>23.7</v>
          </cell>
          <cell r="CB381">
            <v>24.5</v>
          </cell>
          <cell r="CC381">
            <v>24.7</v>
          </cell>
          <cell r="CD381">
            <v>24.7</v>
          </cell>
          <cell r="CE381">
            <v>21.8</v>
          </cell>
          <cell r="CF381">
            <v>22.8</v>
          </cell>
        </row>
        <row r="382">
          <cell r="C382" t="str">
            <v>SubCluster Mogi</v>
          </cell>
          <cell r="D382">
            <v>7.2999999999999989</v>
          </cell>
          <cell r="E382">
            <v>21.8</v>
          </cell>
          <cell r="F382">
            <v>0.6</v>
          </cell>
          <cell r="G382">
            <v>0</v>
          </cell>
          <cell r="H382">
            <v>1</v>
          </cell>
          <cell r="I382">
            <v>1</v>
          </cell>
          <cell r="J382">
            <v>1</v>
          </cell>
          <cell r="K382">
            <v>1</v>
          </cell>
          <cell r="L382">
            <v>1</v>
          </cell>
          <cell r="M382">
            <v>0.6</v>
          </cell>
          <cell r="N382">
            <v>0.1</v>
          </cell>
          <cell r="O382">
            <v>1</v>
          </cell>
          <cell r="P382">
            <v>1</v>
          </cell>
          <cell r="Q382">
            <v>1</v>
          </cell>
          <cell r="R382">
            <v>1</v>
          </cell>
          <cell r="S382">
            <v>1</v>
          </cell>
          <cell r="T382">
            <v>0</v>
          </cell>
          <cell r="U382">
            <v>0.1</v>
          </cell>
          <cell r="V382">
            <v>1</v>
          </cell>
          <cell r="W382">
            <v>1</v>
          </cell>
          <cell r="X382">
            <v>1</v>
          </cell>
          <cell r="Y382">
            <v>0</v>
          </cell>
          <cell r="Z382">
            <v>1</v>
          </cell>
          <cell r="AA382">
            <v>0.6</v>
          </cell>
          <cell r="AB382">
            <v>0.1</v>
          </cell>
          <cell r="AC382">
            <v>1</v>
          </cell>
          <cell r="AD382">
            <v>1</v>
          </cell>
          <cell r="AE382">
            <v>1</v>
          </cell>
          <cell r="AF382">
            <v>1</v>
          </cell>
          <cell r="AG382">
            <v>1</v>
          </cell>
          <cell r="AH382">
            <v>0.6</v>
          </cell>
          <cell r="AI382">
            <v>0.1</v>
          </cell>
          <cell r="AJ382">
            <v>0</v>
          </cell>
          <cell r="AK382">
            <v>25.3</v>
          </cell>
          <cell r="AL382">
            <v>24</v>
          </cell>
          <cell r="AM382">
            <v>25</v>
          </cell>
          <cell r="AN382">
            <v>23.7</v>
          </cell>
          <cell r="AO382">
            <v>26</v>
          </cell>
          <cell r="AP382">
            <v>25</v>
          </cell>
          <cell r="AQ382">
            <v>25.3</v>
          </cell>
          <cell r="AR382">
            <v>27</v>
          </cell>
          <cell r="AS382">
            <v>25</v>
          </cell>
          <cell r="AT382">
            <v>25</v>
          </cell>
          <cell r="AU382">
            <v>23.7</v>
          </cell>
          <cell r="AV382">
            <v>23.7</v>
          </cell>
          <cell r="AW382">
            <v>26</v>
          </cell>
          <cell r="AX382">
            <v>21.7</v>
          </cell>
          <cell r="AY382">
            <v>24.9</v>
          </cell>
          <cell r="AZ382">
            <v>22.8</v>
          </cell>
          <cell r="BA382">
            <v>24.6</v>
          </cell>
          <cell r="BB382">
            <v>23</v>
          </cell>
          <cell r="BC382">
            <v>23.7</v>
          </cell>
          <cell r="BD382">
            <v>25.4</v>
          </cell>
          <cell r="BE382">
            <v>22.200000000000003</v>
          </cell>
          <cell r="BF382">
            <v>24.6</v>
          </cell>
          <cell r="BG382">
            <v>21.799999999999997</v>
          </cell>
          <cell r="BH382">
            <v>21.3</v>
          </cell>
          <cell r="BI382">
            <v>24.8</v>
          </cell>
          <cell r="BJ382">
            <v>20.3</v>
          </cell>
          <cell r="BK382">
            <v>23.4</v>
          </cell>
          <cell r="BL382">
            <v>24.7</v>
          </cell>
          <cell r="BM382">
            <v>23.4</v>
          </cell>
          <cell r="BN382">
            <v>23.5</v>
          </cell>
          <cell r="BO382">
            <v>24.4</v>
          </cell>
          <cell r="BP382">
            <v>25.4</v>
          </cell>
          <cell r="BQ382">
            <v>23.3</v>
          </cell>
          <cell r="BR382">
            <v>25.2</v>
          </cell>
          <cell r="BS382">
            <v>21.8</v>
          </cell>
          <cell r="BT382">
            <v>21.1</v>
          </cell>
          <cell r="BU382">
            <v>24.8</v>
          </cell>
          <cell r="BV382">
            <v>22.8</v>
          </cell>
          <cell r="BW382">
            <v>21.5</v>
          </cell>
          <cell r="BX382">
            <v>22.2</v>
          </cell>
          <cell r="BY382">
            <v>24.4</v>
          </cell>
          <cell r="BZ382">
            <v>20.8</v>
          </cell>
          <cell r="CA382">
            <v>23.7</v>
          </cell>
          <cell r="CB382">
            <v>24.5</v>
          </cell>
          <cell r="CC382">
            <v>24.7</v>
          </cell>
          <cell r="CD382">
            <v>25.2</v>
          </cell>
          <cell r="CE382">
            <v>21.8</v>
          </cell>
          <cell r="CF382">
            <v>22.8</v>
          </cell>
        </row>
        <row r="383">
          <cell r="C383" t="str">
            <v>Mogi Guaçú</v>
          </cell>
          <cell r="D383">
            <v>7.2999999999999989</v>
          </cell>
          <cell r="E383">
            <v>21.8</v>
          </cell>
          <cell r="F383">
            <v>0.6</v>
          </cell>
          <cell r="G383">
            <v>0</v>
          </cell>
          <cell r="H383">
            <v>1</v>
          </cell>
          <cell r="I383">
            <v>1</v>
          </cell>
          <cell r="J383">
            <v>1</v>
          </cell>
          <cell r="K383">
            <v>1</v>
          </cell>
          <cell r="L383">
            <v>1</v>
          </cell>
          <cell r="M383">
            <v>0.6</v>
          </cell>
          <cell r="N383">
            <v>0.1</v>
          </cell>
          <cell r="O383">
            <v>1</v>
          </cell>
          <cell r="P383">
            <v>1</v>
          </cell>
          <cell r="Q383">
            <v>1</v>
          </cell>
          <cell r="R383">
            <v>1</v>
          </cell>
          <cell r="S383">
            <v>1</v>
          </cell>
          <cell r="T383">
            <v>0</v>
          </cell>
          <cell r="U383">
            <v>0.1</v>
          </cell>
          <cell r="V383">
            <v>1</v>
          </cell>
          <cell r="W383">
            <v>1</v>
          </cell>
          <cell r="X383">
            <v>1</v>
          </cell>
          <cell r="Y383">
            <v>0</v>
          </cell>
          <cell r="Z383">
            <v>1</v>
          </cell>
          <cell r="AA383">
            <v>0.6</v>
          </cell>
          <cell r="AB383">
            <v>0.1</v>
          </cell>
          <cell r="AC383">
            <v>1</v>
          </cell>
          <cell r="AD383">
            <v>1</v>
          </cell>
          <cell r="AE383">
            <v>1</v>
          </cell>
          <cell r="AF383">
            <v>1</v>
          </cell>
          <cell r="AG383">
            <v>1</v>
          </cell>
          <cell r="AH383">
            <v>0.6</v>
          </cell>
          <cell r="AI383">
            <v>0.1</v>
          </cell>
          <cell r="AJ383">
            <v>0</v>
          </cell>
          <cell r="AK383">
            <v>25.3</v>
          </cell>
          <cell r="AL383">
            <v>24</v>
          </cell>
          <cell r="AM383">
            <v>25</v>
          </cell>
          <cell r="AN383">
            <v>23.7</v>
          </cell>
          <cell r="AO383">
            <v>26</v>
          </cell>
          <cell r="AP383">
            <v>25</v>
          </cell>
          <cell r="AQ383">
            <v>25.3</v>
          </cell>
          <cell r="AR383">
            <v>27</v>
          </cell>
          <cell r="AS383">
            <v>25</v>
          </cell>
          <cell r="AT383">
            <v>25</v>
          </cell>
          <cell r="AU383">
            <v>23.7</v>
          </cell>
          <cell r="AV383">
            <v>25</v>
          </cell>
          <cell r="AW383">
            <v>26</v>
          </cell>
          <cell r="AX383">
            <v>21.7</v>
          </cell>
          <cell r="AY383">
            <v>24.9</v>
          </cell>
          <cell r="AZ383">
            <v>22.8</v>
          </cell>
          <cell r="BA383">
            <v>24.6</v>
          </cell>
          <cell r="BB383">
            <v>23</v>
          </cell>
          <cell r="BC383">
            <v>23.7</v>
          </cell>
          <cell r="BD383">
            <v>25.4</v>
          </cell>
          <cell r="BE383">
            <v>22.200000000000003</v>
          </cell>
          <cell r="BF383">
            <v>24.6</v>
          </cell>
          <cell r="BG383">
            <v>21.799999999999997</v>
          </cell>
          <cell r="BH383">
            <v>21.3</v>
          </cell>
          <cell r="BI383">
            <v>24.8</v>
          </cell>
          <cell r="BJ383">
            <v>20.3</v>
          </cell>
          <cell r="BK383">
            <v>23.4</v>
          </cell>
          <cell r="BL383">
            <v>24.7</v>
          </cell>
          <cell r="BM383">
            <v>23.4</v>
          </cell>
          <cell r="BN383">
            <v>23.5</v>
          </cell>
          <cell r="BO383">
            <v>24.4</v>
          </cell>
          <cell r="BP383">
            <v>25.4</v>
          </cell>
          <cell r="BQ383">
            <v>23.3</v>
          </cell>
          <cell r="BR383">
            <v>25.2</v>
          </cell>
          <cell r="BS383">
            <v>21.8</v>
          </cell>
          <cell r="BT383">
            <v>21.1</v>
          </cell>
          <cell r="BU383">
            <v>24.8</v>
          </cell>
          <cell r="BV383">
            <v>22.8</v>
          </cell>
          <cell r="BW383">
            <v>21.5</v>
          </cell>
          <cell r="BX383">
            <v>21.7</v>
          </cell>
          <cell r="BY383">
            <v>24.4</v>
          </cell>
          <cell r="BZ383">
            <v>20.8</v>
          </cell>
          <cell r="CA383">
            <v>23.7</v>
          </cell>
          <cell r="CB383">
            <v>24.5</v>
          </cell>
          <cell r="CC383">
            <v>24.7</v>
          </cell>
          <cell r="CD383">
            <v>25.7</v>
          </cell>
          <cell r="CE383">
            <v>21.8</v>
          </cell>
          <cell r="CF383">
            <v>22.8</v>
          </cell>
        </row>
        <row r="384">
          <cell r="C384" t="str">
            <v>Mogi Mirim</v>
          </cell>
          <cell r="D384">
            <v>7.2999999999999989</v>
          </cell>
          <cell r="E384">
            <v>21.8</v>
          </cell>
          <cell r="F384">
            <v>0.6</v>
          </cell>
          <cell r="G384">
            <v>0</v>
          </cell>
          <cell r="H384">
            <v>1</v>
          </cell>
          <cell r="I384">
            <v>1</v>
          </cell>
          <cell r="J384">
            <v>1</v>
          </cell>
          <cell r="K384">
            <v>1</v>
          </cell>
          <cell r="L384">
            <v>1</v>
          </cell>
          <cell r="M384">
            <v>0.6</v>
          </cell>
          <cell r="N384">
            <v>0.1</v>
          </cell>
          <cell r="O384">
            <v>1</v>
          </cell>
          <cell r="P384">
            <v>1</v>
          </cell>
          <cell r="Q384">
            <v>1</v>
          </cell>
          <cell r="R384">
            <v>1</v>
          </cell>
          <cell r="S384">
            <v>1</v>
          </cell>
          <cell r="T384">
            <v>0</v>
          </cell>
          <cell r="U384">
            <v>0.1</v>
          </cell>
          <cell r="V384">
            <v>1</v>
          </cell>
          <cell r="W384">
            <v>1</v>
          </cell>
          <cell r="X384">
            <v>1</v>
          </cell>
          <cell r="Y384">
            <v>0</v>
          </cell>
          <cell r="Z384">
            <v>1</v>
          </cell>
          <cell r="AA384">
            <v>0.6</v>
          </cell>
          <cell r="AB384">
            <v>0.1</v>
          </cell>
          <cell r="AC384">
            <v>1</v>
          </cell>
          <cell r="AD384">
            <v>1</v>
          </cell>
          <cell r="AE384">
            <v>1</v>
          </cell>
          <cell r="AF384">
            <v>1</v>
          </cell>
          <cell r="AG384">
            <v>1</v>
          </cell>
          <cell r="AH384">
            <v>0.6</v>
          </cell>
          <cell r="AI384">
            <v>0.1</v>
          </cell>
          <cell r="AJ384">
            <v>0</v>
          </cell>
          <cell r="AK384">
            <v>25.3</v>
          </cell>
          <cell r="AL384">
            <v>24</v>
          </cell>
          <cell r="AM384">
            <v>25</v>
          </cell>
          <cell r="AN384">
            <v>23.7</v>
          </cell>
          <cell r="AO384">
            <v>26</v>
          </cell>
          <cell r="AP384">
            <v>25</v>
          </cell>
          <cell r="AQ384">
            <v>25.3</v>
          </cell>
          <cell r="AR384">
            <v>27</v>
          </cell>
          <cell r="AS384">
            <v>25</v>
          </cell>
          <cell r="AT384">
            <v>25</v>
          </cell>
          <cell r="AU384">
            <v>23.7</v>
          </cell>
          <cell r="AV384">
            <v>25</v>
          </cell>
          <cell r="AW384">
            <v>26</v>
          </cell>
          <cell r="AX384">
            <v>21.7</v>
          </cell>
          <cell r="AY384">
            <v>24.9</v>
          </cell>
          <cell r="AZ384">
            <v>22.8</v>
          </cell>
          <cell r="BA384">
            <v>24.6</v>
          </cell>
          <cell r="BB384">
            <v>23</v>
          </cell>
          <cell r="BC384">
            <v>23.7</v>
          </cell>
          <cell r="BD384">
            <v>25.4</v>
          </cell>
          <cell r="BE384">
            <v>22.200000000000003</v>
          </cell>
          <cell r="BF384">
            <v>24.6</v>
          </cell>
          <cell r="BG384">
            <v>21.799999999999997</v>
          </cell>
          <cell r="BH384">
            <v>21.3</v>
          </cell>
          <cell r="BI384">
            <v>24.8</v>
          </cell>
          <cell r="BJ384">
            <v>20.3</v>
          </cell>
          <cell r="BK384">
            <v>23.4</v>
          </cell>
          <cell r="BL384">
            <v>24.7</v>
          </cell>
          <cell r="BM384">
            <v>23.4</v>
          </cell>
          <cell r="BN384">
            <v>23.5</v>
          </cell>
          <cell r="BO384">
            <v>24.4</v>
          </cell>
          <cell r="BP384">
            <v>25.4</v>
          </cell>
          <cell r="BQ384">
            <v>23.3</v>
          </cell>
          <cell r="BR384">
            <v>25.2</v>
          </cell>
          <cell r="BS384">
            <v>21.8</v>
          </cell>
          <cell r="BT384">
            <v>21.1</v>
          </cell>
          <cell r="BU384">
            <v>24.8</v>
          </cell>
          <cell r="BV384">
            <v>22.8</v>
          </cell>
          <cell r="BW384">
            <v>21.5</v>
          </cell>
          <cell r="BX384">
            <v>22.7</v>
          </cell>
          <cell r="BY384">
            <v>24.4</v>
          </cell>
          <cell r="BZ384">
            <v>20.8</v>
          </cell>
          <cell r="CA384">
            <v>23.7</v>
          </cell>
          <cell r="CB384">
            <v>24.5</v>
          </cell>
          <cell r="CC384">
            <v>24.7</v>
          </cell>
          <cell r="CD384">
            <v>24.7</v>
          </cell>
          <cell r="CE384">
            <v>21.8</v>
          </cell>
          <cell r="CF384">
            <v>22.8</v>
          </cell>
        </row>
        <row r="385">
          <cell r="C385" t="str">
            <v>SubCluster Salto</v>
          </cell>
          <cell r="D385">
            <v>7.2999999999999989</v>
          </cell>
          <cell r="E385">
            <v>21.785714285714285</v>
          </cell>
          <cell r="F385">
            <v>0.6</v>
          </cell>
          <cell r="G385">
            <v>0</v>
          </cell>
          <cell r="H385">
            <v>1</v>
          </cell>
          <cell r="I385">
            <v>1</v>
          </cell>
          <cell r="J385">
            <v>1</v>
          </cell>
          <cell r="K385">
            <v>1</v>
          </cell>
          <cell r="L385">
            <v>1</v>
          </cell>
          <cell r="M385">
            <v>0.6</v>
          </cell>
          <cell r="N385">
            <v>9.9999999999999992E-2</v>
          </cell>
          <cell r="O385">
            <v>1</v>
          </cell>
          <cell r="P385">
            <v>1</v>
          </cell>
          <cell r="Q385">
            <v>1</v>
          </cell>
          <cell r="R385">
            <v>1</v>
          </cell>
          <cell r="S385">
            <v>1</v>
          </cell>
          <cell r="T385">
            <v>0</v>
          </cell>
          <cell r="U385">
            <v>9.9999999999999992E-2</v>
          </cell>
          <cell r="V385">
            <v>1</v>
          </cell>
          <cell r="W385">
            <v>1</v>
          </cell>
          <cell r="X385">
            <v>1</v>
          </cell>
          <cell r="Y385">
            <v>0</v>
          </cell>
          <cell r="Z385">
            <v>1</v>
          </cell>
          <cell r="AA385">
            <v>0.6</v>
          </cell>
          <cell r="AB385">
            <v>9.9999999999999992E-2</v>
          </cell>
          <cell r="AC385">
            <v>1</v>
          </cell>
          <cell r="AD385">
            <v>1</v>
          </cell>
          <cell r="AE385">
            <v>1</v>
          </cell>
          <cell r="AF385">
            <v>1</v>
          </cell>
          <cell r="AG385">
            <v>1</v>
          </cell>
          <cell r="AH385">
            <v>0.6</v>
          </cell>
          <cell r="AI385">
            <v>8.5714285714285715E-2</v>
          </cell>
          <cell r="AJ385">
            <v>0</v>
          </cell>
          <cell r="AK385">
            <v>25.3</v>
          </cell>
          <cell r="AL385">
            <v>24</v>
          </cell>
          <cell r="AM385">
            <v>25</v>
          </cell>
          <cell r="AN385">
            <v>23.7</v>
          </cell>
          <cell r="AO385">
            <v>26</v>
          </cell>
          <cell r="AP385">
            <v>25</v>
          </cell>
          <cell r="AQ385">
            <v>25.3</v>
          </cell>
          <cell r="AR385">
            <v>27</v>
          </cell>
          <cell r="AS385">
            <v>25</v>
          </cell>
          <cell r="AT385">
            <v>25</v>
          </cell>
          <cell r="AU385">
            <v>23.7</v>
          </cell>
          <cell r="AV385">
            <v>25</v>
          </cell>
          <cell r="AW385">
            <v>26</v>
          </cell>
          <cell r="AX385">
            <v>21.7</v>
          </cell>
          <cell r="AY385">
            <v>24.9</v>
          </cell>
          <cell r="AZ385">
            <v>22.65</v>
          </cell>
          <cell r="BA385">
            <v>24.6</v>
          </cell>
          <cell r="BB385">
            <v>23</v>
          </cell>
          <cell r="BC385">
            <v>23.25</v>
          </cell>
          <cell r="BD385">
            <v>25</v>
          </cell>
          <cell r="BE385">
            <v>22.200000000000003</v>
          </cell>
          <cell r="BF385">
            <v>24.6</v>
          </cell>
          <cell r="BG385">
            <v>21.799999999999997</v>
          </cell>
          <cell r="BH385">
            <v>21.599999999999998</v>
          </cell>
          <cell r="BI385">
            <v>24.800000000000004</v>
          </cell>
          <cell r="BJ385">
            <v>20.3</v>
          </cell>
          <cell r="BK385">
            <v>23.114285714285717</v>
          </cell>
          <cell r="BL385">
            <v>24.699999999999996</v>
          </cell>
          <cell r="BM385">
            <v>23.400000000000002</v>
          </cell>
          <cell r="BN385">
            <v>23.5</v>
          </cell>
          <cell r="BO385">
            <v>24.2</v>
          </cell>
          <cell r="BP385">
            <v>25</v>
          </cell>
          <cell r="BQ385">
            <v>23.285714285714285</v>
          </cell>
          <cell r="BR385">
            <v>25.185714285714283</v>
          </cell>
          <cell r="BS385">
            <v>21.714285714285715</v>
          </cell>
          <cell r="BT385">
            <v>21.099999999999998</v>
          </cell>
          <cell r="BU385">
            <v>24.800000000000004</v>
          </cell>
          <cell r="BV385">
            <v>22.800000000000004</v>
          </cell>
          <cell r="BW385">
            <v>21.185714285714287</v>
          </cell>
          <cell r="BX385">
            <v>22.699999999999996</v>
          </cell>
          <cell r="BY385">
            <v>24.400000000000002</v>
          </cell>
          <cell r="BZ385">
            <v>20.8</v>
          </cell>
          <cell r="CA385">
            <v>23.414285714285711</v>
          </cell>
          <cell r="CB385">
            <v>24.5</v>
          </cell>
          <cell r="CC385">
            <v>24.557142857142853</v>
          </cell>
          <cell r="CD385">
            <v>25.557142857142853</v>
          </cell>
          <cell r="CE385">
            <v>21.785714285714285</v>
          </cell>
          <cell r="CF385">
            <v>22.800000000000004</v>
          </cell>
        </row>
        <row r="386">
          <cell r="C386" t="str">
            <v>Porto Feliz</v>
          </cell>
          <cell r="D386">
            <v>7.2999999999999989</v>
          </cell>
          <cell r="E386">
            <v>21.8</v>
          </cell>
          <cell r="F386">
            <v>0.6</v>
          </cell>
          <cell r="G386">
            <v>0</v>
          </cell>
          <cell r="H386">
            <v>1</v>
          </cell>
          <cell r="I386">
            <v>1</v>
          </cell>
          <cell r="J386">
            <v>1</v>
          </cell>
          <cell r="K386">
            <v>1</v>
          </cell>
          <cell r="L386">
            <v>1</v>
          </cell>
          <cell r="M386">
            <v>0.6</v>
          </cell>
          <cell r="N386">
            <v>0.1</v>
          </cell>
          <cell r="O386">
            <v>1</v>
          </cell>
          <cell r="P386">
            <v>1</v>
          </cell>
          <cell r="Q386">
            <v>1</v>
          </cell>
          <cell r="R386">
            <v>1</v>
          </cell>
          <cell r="S386">
            <v>1</v>
          </cell>
          <cell r="T386">
            <v>0</v>
          </cell>
          <cell r="U386">
            <v>0.1</v>
          </cell>
          <cell r="V386">
            <v>1</v>
          </cell>
          <cell r="W386">
            <v>1</v>
          </cell>
          <cell r="X386">
            <v>1</v>
          </cell>
          <cell r="Y386">
            <v>0</v>
          </cell>
          <cell r="Z386">
            <v>1</v>
          </cell>
          <cell r="AA386">
            <v>0.6</v>
          </cell>
          <cell r="AB386">
            <v>0.1</v>
          </cell>
          <cell r="AC386">
            <v>1</v>
          </cell>
          <cell r="AD386">
            <v>1</v>
          </cell>
          <cell r="AE386">
            <v>1</v>
          </cell>
          <cell r="AF386">
            <v>1</v>
          </cell>
          <cell r="AG386">
            <v>1</v>
          </cell>
          <cell r="AH386">
            <v>0.6</v>
          </cell>
          <cell r="AI386">
            <v>0.1</v>
          </cell>
          <cell r="AJ386">
            <v>0</v>
          </cell>
          <cell r="AK386">
            <v>25.3</v>
          </cell>
          <cell r="AL386">
            <v>24</v>
          </cell>
          <cell r="AM386">
            <v>25</v>
          </cell>
          <cell r="AN386">
            <v>23.7</v>
          </cell>
          <cell r="AO386">
            <v>26</v>
          </cell>
          <cell r="AP386">
            <v>25</v>
          </cell>
          <cell r="AQ386">
            <v>25.3</v>
          </cell>
          <cell r="AR386">
            <v>27</v>
          </cell>
          <cell r="AS386">
            <v>25</v>
          </cell>
          <cell r="AT386">
            <v>25</v>
          </cell>
          <cell r="AU386">
            <v>23.7</v>
          </cell>
          <cell r="AV386">
            <v>25</v>
          </cell>
          <cell r="AW386">
            <v>26</v>
          </cell>
          <cell r="AX386">
            <v>21.7</v>
          </cell>
          <cell r="AY386">
            <v>24.9</v>
          </cell>
          <cell r="AZ386">
            <v>22.8</v>
          </cell>
          <cell r="BA386">
            <v>24.6</v>
          </cell>
          <cell r="BB386">
            <v>23</v>
          </cell>
          <cell r="BC386">
            <v>23.7</v>
          </cell>
          <cell r="BD386">
            <v>24.6</v>
          </cell>
          <cell r="BE386">
            <v>22.200000000000003</v>
          </cell>
          <cell r="BF386">
            <v>24.6</v>
          </cell>
          <cell r="BG386">
            <v>21.799999999999997</v>
          </cell>
          <cell r="BH386">
            <v>21.599999999999998</v>
          </cell>
          <cell r="BI386">
            <v>24.8</v>
          </cell>
          <cell r="BJ386">
            <v>20.3</v>
          </cell>
          <cell r="BK386">
            <v>23.4</v>
          </cell>
          <cell r="BL386">
            <v>24.7</v>
          </cell>
          <cell r="BM386">
            <v>23.4</v>
          </cell>
          <cell r="BN386">
            <v>23.5</v>
          </cell>
          <cell r="BO386">
            <v>24.4</v>
          </cell>
          <cell r="BP386">
            <v>24</v>
          </cell>
          <cell r="BQ386">
            <v>23.3</v>
          </cell>
          <cell r="BR386">
            <v>25.1</v>
          </cell>
          <cell r="BS386">
            <v>21.8</v>
          </cell>
          <cell r="BT386">
            <v>21.1</v>
          </cell>
          <cell r="BU386">
            <v>24.8</v>
          </cell>
          <cell r="BV386">
            <v>22.8</v>
          </cell>
          <cell r="BW386">
            <v>21.5</v>
          </cell>
          <cell r="BX386">
            <v>22.7</v>
          </cell>
          <cell r="BY386">
            <v>24.4</v>
          </cell>
          <cell r="BZ386">
            <v>20.8</v>
          </cell>
          <cell r="CA386">
            <v>23.7</v>
          </cell>
          <cell r="CB386">
            <v>24.5</v>
          </cell>
          <cell r="CC386">
            <v>24.7</v>
          </cell>
          <cell r="CD386">
            <v>24.7</v>
          </cell>
          <cell r="CE386">
            <v>21.8</v>
          </cell>
          <cell r="CF386">
            <v>22.8</v>
          </cell>
        </row>
        <row r="387">
          <cell r="C387" t="str">
            <v>Rafard</v>
          </cell>
          <cell r="D387">
            <v>7.2999999999999989</v>
          </cell>
          <cell r="E387">
            <v>21.8</v>
          </cell>
          <cell r="F387">
            <v>0.6</v>
          </cell>
          <cell r="G387">
            <v>0</v>
          </cell>
          <cell r="H387">
            <v>1</v>
          </cell>
          <cell r="I387">
            <v>1</v>
          </cell>
          <cell r="J387">
            <v>1</v>
          </cell>
          <cell r="K387">
            <v>1</v>
          </cell>
          <cell r="L387">
            <v>1</v>
          </cell>
          <cell r="M387">
            <v>0.6</v>
          </cell>
          <cell r="N387">
            <v>0.1</v>
          </cell>
          <cell r="O387">
            <v>1</v>
          </cell>
          <cell r="P387">
            <v>1</v>
          </cell>
          <cell r="Q387">
            <v>1</v>
          </cell>
          <cell r="R387">
            <v>1</v>
          </cell>
          <cell r="S387">
            <v>1</v>
          </cell>
          <cell r="T387">
            <v>0</v>
          </cell>
          <cell r="U387">
            <v>0.1</v>
          </cell>
          <cell r="V387">
            <v>1</v>
          </cell>
          <cell r="W387">
            <v>1</v>
          </cell>
          <cell r="X387">
            <v>1</v>
          </cell>
          <cell r="Y387">
            <v>0</v>
          </cell>
          <cell r="Z387">
            <v>1</v>
          </cell>
          <cell r="AA387">
            <v>0.6</v>
          </cell>
          <cell r="AB387">
            <v>0.1</v>
          </cell>
          <cell r="AC387">
            <v>1</v>
          </cell>
          <cell r="AD387">
            <v>1</v>
          </cell>
          <cell r="AE387">
            <v>1</v>
          </cell>
          <cell r="AF387">
            <v>1</v>
          </cell>
          <cell r="AG387">
            <v>1</v>
          </cell>
          <cell r="AH387">
            <v>0.6</v>
          </cell>
          <cell r="AI387">
            <v>0.1</v>
          </cell>
          <cell r="AJ387">
            <v>0</v>
          </cell>
          <cell r="AK387">
            <v>25.3</v>
          </cell>
          <cell r="AL387">
            <v>24</v>
          </cell>
          <cell r="AM387">
            <v>25</v>
          </cell>
          <cell r="AN387">
            <v>23.7</v>
          </cell>
          <cell r="AO387">
            <v>26</v>
          </cell>
          <cell r="AP387">
            <v>25</v>
          </cell>
          <cell r="AQ387">
            <v>25.3</v>
          </cell>
          <cell r="AR387">
            <v>27</v>
          </cell>
          <cell r="AS387">
            <v>25</v>
          </cell>
          <cell r="AT387">
            <v>25</v>
          </cell>
          <cell r="AU387">
            <v>23.7</v>
          </cell>
          <cell r="AV387">
            <v>25</v>
          </cell>
          <cell r="AW387">
            <v>26</v>
          </cell>
          <cell r="AX387">
            <v>21.7</v>
          </cell>
          <cell r="AY387">
            <v>24.9</v>
          </cell>
          <cell r="AZ387">
            <v>22.5</v>
          </cell>
          <cell r="BA387">
            <v>24.6</v>
          </cell>
          <cell r="BB387">
            <v>23</v>
          </cell>
          <cell r="BC387">
            <v>22.799999999999997</v>
          </cell>
          <cell r="BD387">
            <v>25.4</v>
          </cell>
          <cell r="BE387">
            <v>22.200000000000003</v>
          </cell>
          <cell r="BF387">
            <v>24.6</v>
          </cell>
          <cell r="BG387">
            <v>21.799999999999997</v>
          </cell>
          <cell r="BH387">
            <v>21.599999999999998</v>
          </cell>
          <cell r="BI387">
            <v>24.8</v>
          </cell>
          <cell r="BJ387">
            <v>20.3</v>
          </cell>
          <cell r="BK387">
            <v>23.4</v>
          </cell>
          <cell r="BL387">
            <v>24.7</v>
          </cell>
          <cell r="BM387">
            <v>23.4</v>
          </cell>
          <cell r="BN387">
            <v>23.5</v>
          </cell>
          <cell r="BO387">
            <v>24.4</v>
          </cell>
          <cell r="BP387">
            <v>25.4</v>
          </cell>
          <cell r="BQ387">
            <v>23.3</v>
          </cell>
          <cell r="BR387">
            <v>25.2</v>
          </cell>
          <cell r="BS387">
            <v>21.8</v>
          </cell>
          <cell r="BT387">
            <v>21.1</v>
          </cell>
          <cell r="BU387">
            <v>24.8</v>
          </cell>
          <cell r="BV387">
            <v>22.8</v>
          </cell>
          <cell r="BW387">
            <v>20.5</v>
          </cell>
          <cell r="BX387">
            <v>22.7</v>
          </cell>
          <cell r="BY387">
            <v>24.4</v>
          </cell>
          <cell r="BZ387">
            <v>20.8</v>
          </cell>
          <cell r="CA387">
            <v>23.7</v>
          </cell>
          <cell r="CB387">
            <v>24.5</v>
          </cell>
          <cell r="CC387">
            <v>24.7</v>
          </cell>
          <cell r="CD387">
            <v>25.7</v>
          </cell>
          <cell r="CE387">
            <v>21.8</v>
          </cell>
          <cell r="CF387">
            <v>22.8</v>
          </cell>
        </row>
        <row r="388">
          <cell r="C388" t="str">
            <v>Tietê</v>
          </cell>
          <cell r="D388">
            <v>7.2999999999999989</v>
          </cell>
          <cell r="E388">
            <v>21.8</v>
          </cell>
          <cell r="F388">
            <v>0.6</v>
          </cell>
          <cell r="G388">
            <v>0</v>
          </cell>
          <cell r="H388">
            <v>1</v>
          </cell>
          <cell r="I388">
            <v>1</v>
          </cell>
          <cell r="J388">
            <v>1</v>
          </cell>
          <cell r="K388">
            <v>1</v>
          </cell>
          <cell r="L388">
            <v>1</v>
          </cell>
          <cell r="M388">
            <v>0.6</v>
          </cell>
          <cell r="N388">
            <v>0.1</v>
          </cell>
          <cell r="O388">
            <v>1</v>
          </cell>
          <cell r="P388">
            <v>1</v>
          </cell>
          <cell r="Q388">
            <v>1</v>
          </cell>
          <cell r="R388">
            <v>1</v>
          </cell>
          <cell r="S388">
            <v>1</v>
          </cell>
          <cell r="T388">
            <v>0</v>
          </cell>
          <cell r="U388">
            <v>0.1</v>
          </cell>
          <cell r="V388">
            <v>1</v>
          </cell>
          <cell r="W388">
            <v>1</v>
          </cell>
          <cell r="X388">
            <v>1</v>
          </cell>
          <cell r="Y388">
            <v>0</v>
          </cell>
          <cell r="Z388">
            <v>1</v>
          </cell>
          <cell r="AA388">
            <v>0.6</v>
          </cell>
          <cell r="AB388">
            <v>0.1</v>
          </cell>
          <cell r="AC388">
            <v>1</v>
          </cell>
          <cell r="AD388">
            <v>1</v>
          </cell>
          <cell r="AE388">
            <v>1</v>
          </cell>
          <cell r="AF388">
            <v>1</v>
          </cell>
          <cell r="AG388">
            <v>1</v>
          </cell>
          <cell r="AH388">
            <v>0.6</v>
          </cell>
          <cell r="AI388">
            <v>0.1</v>
          </cell>
          <cell r="AJ388">
            <v>0</v>
          </cell>
          <cell r="AK388">
            <v>25.3</v>
          </cell>
          <cell r="AL388">
            <v>24</v>
          </cell>
          <cell r="AM388">
            <v>25</v>
          </cell>
          <cell r="AN388">
            <v>23.7</v>
          </cell>
          <cell r="AO388">
            <v>26</v>
          </cell>
          <cell r="AP388">
            <v>25</v>
          </cell>
          <cell r="AQ388">
            <v>25.3</v>
          </cell>
          <cell r="AR388">
            <v>27</v>
          </cell>
          <cell r="AS388">
            <v>25</v>
          </cell>
          <cell r="AT388">
            <v>25</v>
          </cell>
          <cell r="AU388">
            <v>23.7</v>
          </cell>
          <cell r="AV388">
            <v>25</v>
          </cell>
          <cell r="AW388">
            <v>26</v>
          </cell>
          <cell r="AX388">
            <v>21.7</v>
          </cell>
          <cell r="AY388">
            <v>24.9</v>
          </cell>
          <cell r="AZ388">
            <v>22.8</v>
          </cell>
          <cell r="BA388">
            <v>24.6</v>
          </cell>
          <cell r="BB388">
            <v>23</v>
          </cell>
          <cell r="BC388">
            <v>23.7</v>
          </cell>
          <cell r="BD388">
            <v>25.4</v>
          </cell>
          <cell r="BE388">
            <v>22.200000000000003</v>
          </cell>
          <cell r="BF388">
            <v>24.6</v>
          </cell>
          <cell r="BG388">
            <v>21.799999999999997</v>
          </cell>
          <cell r="BH388">
            <v>21.599999999999998</v>
          </cell>
          <cell r="BI388">
            <v>24.8</v>
          </cell>
          <cell r="BJ388">
            <v>20.3</v>
          </cell>
          <cell r="BK388">
            <v>22.4</v>
          </cell>
          <cell r="BL388">
            <v>24.7</v>
          </cell>
          <cell r="BM388">
            <v>23.4</v>
          </cell>
          <cell r="BN388">
            <v>23.5</v>
          </cell>
          <cell r="BO388">
            <v>24.4</v>
          </cell>
          <cell r="BP388">
            <v>24</v>
          </cell>
          <cell r="BQ388">
            <v>23.3</v>
          </cell>
          <cell r="BR388">
            <v>25.2</v>
          </cell>
          <cell r="BS388">
            <v>21.8</v>
          </cell>
          <cell r="BT388">
            <v>21.1</v>
          </cell>
          <cell r="BU388">
            <v>24.8</v>
          </cell>
          <cell r="BV388">
            <v>22.8</v>
          </cell>
          <cell r="BW388">
            <v>20.9</v>
          </cell>
          <cell r="BX388">
            <v>22.7</v>
          </cell>
          <cell r="BY388">
            <v>24.4</v>
          </cell>
          <cell r="BZ388">
            <v>20.8</v>
          </cell>
          <cell r="CA388">
            <v>23.7</v>
          </cell>
          <cell r="CB388">
            <v>24.5</v>
          </cell>
          <cell r="CC388">
            <v>24.7</v>
          </cell>
          <cell r="CD388">
            <v>25.7</v>
          </cell>
          <cell r="CE388">
            <v>21.8</v>
          </cell>
          <cell r="CF388">
            <v>22.8</v>
          </cell>
        </row>
        <row r="389">
          <cell r="C389" t="str">
            <v>Capivari</v>
          </cell>
          <cell r="D389">
            <v>7.2999999999999989</v>
          </cell>
          <cell r="E389">
            <v>21.8</v>
          </cell>
          <cell r="F389">
            <v>0.6</v>
          </cell>
          <cell r="G389">
            <v>0</v>
          </cell>
          <cell r="H389">
            <v>1</v>
          </cell>
          <cell r="I389">
            <v>1</v>
          </cell>
          <cell r="J389">
            <v>1</v>
          </cell>
          <cell r="K389">
            <v>1</v>
          </cell>
          <cell r="L389">
            <v>1</v>
          </cell>
          <cell r="M389">
            <v>0.6</v>
          </cell>
          <cell r="N389">
            <v>0.1</v>
          </cell>
          <cell r="O389">
            <v>1</v>
          </cell>
          <cell r="P389">
            <v>1</v>
          </cell>
          <cell r="Q389">
            <v>1</v>
          </cell>
          <cell r="R389">
            <v>1</v>
          </cell>
          <cell r="S389">
            <v>1</v>
          </cell>
          <cell r="T389">
            <v>0</v>
          </cell>
          <cell r="U389">
            <v>0.1</v>
          </cell>
          <cell r="V389">
            <v>1</v>
          </cell>
          <cell r="W389">
            <v>1</v>
          </cell>
          <cell r="X389">
            <v>1</v>
          </cell>
          <cell r="Y389">
            <v>0</v>
          </cell>
          <cell r="Z389">
            <v>1</v>
          </cell>
          <cell r="AA389">
            <v>0.6</v>
          </cell>
          <cell r="AB389">
            <v>0.1</v>
          </cell>
          <cell r="AC389">
            <v>1</v>
          </cell>
          <cell r="AD389">
            <v>1</v>
          </cell>
          <cell r="AE389">
            <v>1</v>
          </cell>
          <cell r="AF389">
            <v>1</v>
          </cell>
          <cell r="AG389">
            <v>1</v>
          </cell>
          <cell r="AH389">
            <v>0.6</v>
          </cell>
          <cell r="AI389">
            <v>0.1</v>
          </cell>
          <cell r="AJ389">
            <v>0</v>
          </cell>
          <cell r="AK389">
            <v>25.3</v>
          </cell>
          <cell r="AL389">
            <v>24</v>
          </cell>
          <cell r="AM389">
            <v>25</v>
          </cell>
          <cell r="AN389">
            <v>23.7</v>
          </cell>
          <cell r="AO389">
            <v>26</v>
          </cell>
          <cell r="AP389">
            <v>25</v>
          </cell>
          <cell r="AQ389">
            <v>25.3</v>
          </cell>
          <cell r="AR389">
            <v>27</v>
          </cell>
          <cell r="AS389">
            <v>25</v>
          </cell>
          <cell r="AT389">
            <v>25</v>
          </cell>
          <cell r="AU389">
            <v>23.7</v>
          </cell>
          <cell r="AV389">
            <v>25</v>
          </cell>
          <cell r="AW389">
            <v>26</v>
          </cell>
          <cell r="AX389">
            <v>21.7</v>
          </cell>
          <cell r="AY389">
            <v>24.9</v>
          </cell>
          <cell r="AZ389">
            <v>22.8</v>
          </cell>
          <cell r="BA389">
            <v>24.6</v>
          </cell>
          <cell r="BB389">
            <v>23</v>
          </cell>
          <cell r="BC389">
            <v>23.7</v>
          </cell>
          <cell r="BD389">
            <v>25.4</v>
          </cell>
          <cell r="BE389">
            <v>22.200000000000003</v>
          </cell>
          <cell r="BF389">
            <v>24.6</v>
          </cell>
          <cell r="BG389">
            <v>21.799999999999997</v>
          </cell>
          <cell r="BH389">
            <v>21.599999999999998</v>
          </cell>
          <cell r="BI389">
            <v>24.8</v>
          </cell>
          <cell r="BJ389">
            <v>20.3</v>
          </cell>
          <cell r="BK389">
            <v>23.4</v>
          </cell>
          <cell r="BL389">
            <v>24.7</v>
          </cell>
          <cell r="BM389">
            <v>23.4</v>
          </cell>
          <cell r="BN389">
            <v>23.5</v>
          </cell>
          <cell r="BO389">
            <v>23</v>
          </cell>
          <cell r="BP389">
            <v>25.4</v>
          </cell>
          <cell r="BQ389">
            <v>23.3</v>
          </cell>
          <cell r="BR389">
            <v>25.2</v>
          </cell>
          <cell r="BS389">
            <v>21.8</v>
          </cell>
          <cell r="BT389">
            <v>21.1</v>
          </cell>
          <cell r="BU389">
            <v>24.8</v>
          </cell>
          <cell r="BV389">
            <v>22.8</v>
          </cell>
          <cell r="BW389">
            <v>21.5</v>
          </cell>
          <cell r="BX389">
            <v>22.7</v>
          </cell>
          <cell r="BY389">
            <v>24.4</v>
          </cell>
          <cell r="BZ389">
            <v>20.8</v>
          </cell>
          <cell r="CA389">
            <v>21.7</v>
          </cell>
          <cell r="CB389">
            <v>24.5</v>
          </cell>
          <cell r="CC389">
            <v>24.7</v>
          </cell>
          <cell r="CD389">
            <v>25.7</v>
          </cell>
          <cell r="CE389">
            <v>21.8</v>
          </cell>
          <cell r="CF389">
            <v>22.8</v>
          </cell>
        </row>
        <row r="390">
          <cell r="C390" t="str">
            <v>Elias Fausto</v>
          </cell>
          <cell r="D390">
            <v>7.2999999999999989</v>
          </cell>
          <cell r="E390">
            <v>21.7</v>
          </cell>
          <cell r="F390">
            <v>0.6</v>
          </cell>
          <cell r="G390">
            <v>0</v>
          </cell>
          <cell r="H390">
            <v>1</v>
          </cell>
          <cell r="I390">
            <v>1</v>
          </cell>
          <cell r="J390">
            <v>1</v>
          </cell>
          <cell r="K390">
            <v>1</v>
          </cell>
          <cell r="L390">
            <v>1</v>
          </cell>
          <cell r="M390">
            <v>0.6</v>
          </cell>
          <cell r="N390">
            <v>0.1</v>
          </cell>
          <cell r="O390">
            <v>1</v>
          </cell>
          <cell r="P390">
            <v>1</v>
          </cell>
          <cell r="Q390">
            <v>1</v>
          </cell>
          <cell r="R390">
            <v>1</v>
          </cell>
          <cell r="S390">
            <v>1</v>
          </cell>
          <cell r="T390">
            <v>0</v>
          </cell>
          <cell r="U390">
            <v>0.1</v>
          </cell>
          <cell r="V390">
            <v>1</v>
          </cell>
          <cell r="W390">
            <v>1</v>
          </cell>
          <cell r="X390">
            <v>1</v>
          </cell>
          <cell r="Y390">
            <v>0</v>
          </cell>
          <cell r="Z390">
            <v>1</v>
          </cell>
          <cell r="AA390">
            <v>0.6</v>
          </cell>
          <cell r="AB390">
            <v>0.1</v>
          </cell>
          <cell r="AC390">
            <v>1</v>
          </cell>
          <cell r="AD390">
            <v>1</v>
          </cell>
          <cell r="AE390">
            <v>1</v>
          </cell>
          <cell r="AF390">
            <v>1</v>
          </cell>
          <cell r="AG390">
            <v>1</v>
          </cell>
          <cell r="AH390">
            <v>0.6</v>
          </cell>
          <cell r="AI390">
            <v>0</v>
          </cell>
          <cell r="AJ390">
            <v>0</v>
          </cell>
          <cell r="AK390">
            <v>25.3</v>
          </cell>
          <cell r="AL390">
            <v>24</v>
          </cell>
          <cell r="AM390">
            <v>25</v>
          </cell>
          <cell r="AN390">
            <v>23.7</v>
          </cell>
          <cell r="AO390">
            <v>26</v>
          </cell>
          <cell r="AP390">
            <v>25</v>
          </cell>
          <cell r="AQ390">
            <v>25.3</v>
          </cell>
          <cell r="AR390">
            <v>27</v>
          </cell>
          <cell r="AS390">
            <v>25</v>
          </cell>
          <cell r="AT390">
            <v>25</v>
          </cell>
          <cell r="AU390">
            <v>23.7</v>
          </cell>
          <cell r="AV390">
            <v>25</v>
          </cell>
          <cell r="AW390">
            <v>26</v>
          </cell>
          <cell r="AX390">
            <v>21.7</v>
          </cell>
          <cell r="AY390">
            <v>24.9</v>
          </cell>
          <cell r="AZ390">
            <v>22.8</v>
          </cell>
          <cell r="BA390">
            <v>24.6</v>
          </cell>
          <cell r="BB390">
            <v>23</v>
          </cell>
          <cell r="BC390">
            <v>23.7</v>
          </cell>
          <cell r="BD390">
            <v>25.4</v>
          </cell>
          <cell r="BE390">
            <v>22.200000000000003</v>
          </cell>
          <cell r="BF390">
            <v>24.6</v>
          </cell>
          <cell r="BG390">
            <v>21.799999999999997</v>
          </cell>
          <cell r="BH390">
            <v>21.599999999999998</v>
          </cell>
          <cell r="BI390">
            <v>24.8</v>
          </cell>
          <cell r="BJ390">
            <v>20.3</v>
          </cell>
          <cell r="BK390">
            <v>23.4</v>
          </cell>
          <cell r="BL390">
            <v>24.7</v>
          </cell>
          <cell r="BM390">
            <v>23.4</v>
          </cell>
          <cell r="BN390">
            <v>23.5</v>
          </cell>
          <cell r="BO390">
            <v>24.4</v>
          </cell>
          <cell r="BP390">
            <v>25.4</v>
          </cell>
          <cell r="BQ390">
            <v>23.3</v>
          </cell>
          <cell r="BR390">
            <v>25.2</v>
          </cell>
          <cell r="BS390">
            <v>21.2</v>
          </cell>
          <cell r="BT390">
            <v>21.1</v>
          </cell>
          <cell r="BU390">
            <v>24.8</v>
          </cell>
          <cell r="BV390">
            <v>22.8</v>
          </cell>
          <cell r="BW390">
            <v>21.5</v>
          </cell>
          <cell r="BX390">
            <v>22.7</v>
          </cell>
          <cell r="BY390">
            <v>24.4</v>
          </cell>
          <cell r="BZ390">
            <v>20.8</v>
          </cell>
          <cell r="CA390">
            <v>23.7</v>
          </cell>
          <cell r="CB390">
            <v>24.5</v>
          </cell>
          <cell r="CC390">
            <v>24.7</v>
          </cell>
          <cell r="CD390">
            <v>25.7</v>
          </cell>
          <cell r="CE390">
            <v>21.7</v>
          </cell>
          <cell r="CF390">
            <v>22.8</v>
          </cell>
        </row>
        <row r="391">
          <cell r="C391" t="str">
            <v>Monte Mor</v>
          </cell>
          <cell r="D391">
            <v>7.2999999999999989</v>
          </cell>
          <cell r="E391">
            <v>21.8</v>
          </cell>
          <cell r="F391">
            <v>0.6</v>
          </cell>
          <cell r="G391">
            <v>0</v>
          </cell>
          <cell r="H391">
            <v>1</v>
          </cell>
          <cell r="I391">
            <v>1</v>
          </cell>
          <cell r="J391">
            <v>1</v>
          </cell>
          <cell r="K391">
            <v>1</v>
          </cell>
          <cell r="L391">
            <v>1</v>
          </cell>
          <cell r="M391">
            <v>0.6</v>
          </cell>
          <cell r="N391">
            <v>0.1</v>
          </cell>
          <cell r="O391">
            <v>1</v>
          </cell>
          <cell r="P391">
            <v>1</v>
          </cell>
          <cell r="Q391">
            <v>1</v>
          </cell>
          <cell r="R391">
            <v>1</v>
          </cell>
          <cell r="S391">
            <v>1</v>
          </cell>
          <cell r="T391">
            <v>0</v>
          </cell>
          <cell r="U391">
            <v>0.1</v>
          </cell>
          <cell r="V391">
            <v>1</v>
          </cell>
          <cell r="W391">
            <v>1</v>
          </cell>
          <cell r="X391">
            <v>1</v>
          </cell>
          <cell r="Y391">
            <v>0</v>
          </cell>
          <cell r="Z391">
            <v>1</v>
          </cell>
          <cell r="AA391">
            <v>0.6</v>
          </cell>
          <cell r="AB391">
            <v>0.1</v>
          </cell>
          <cell r="AC391">
            <v>1</v>
          </cell>
          <cell r="AD391">
            <v>1</v>
          </cell>
          <cell r="AE391">
            <v>1</v>
          </cell>
          <cell r="AF391">
            <v>1</v>
          </cell>
          <cell r="AG391">
            <v>1</v>
          </cell>
          <cell r="AH391">
            <v>0.6</v>
          </cell>
          <cell r="AI391">
            <v>0.1</v>
          </cell>
          <cell r="AJ391">
            <v>0</v>
          </cell>
          <cell r="AK391">
            <v>25.3</v>
          </cell>
          <cell r="AL391">
            <v>24</v>
          </cell>
          <cell r="AM391">
            <v>25</v>
          </cell>
          <cell r="AN391">
            <v>23.7</v>
          </cell>
          <cell r="AO391">
            <v>26</v>
          </cell>
          <cell r="AP391">
            <v>25</v>
          </cell>
          <cell r="AQ391">
            <v>25.3</v>
          </cell>
          <cell r="AR391">
            <v>27</v>
          </cell>
          <cell r="AS391">
            <v>25</v>
          </cell>
          <cell r="AT391">
            <v>25</v>
          </cell>
          <cell r="AU391">
            <v>23.7</v>
          </cell>
          <cell r="AV391">
            <v>25</v>
          </cell>
          <cell r="AW391">
            <v>26</v>
          </cell>
          <cell r="AX391">
            <v>21.7</v>
          </cell>
          <cell r="AY391">
            <v>24.899999999999995</v>
          </cell>
          <cell r="AZ391">
            <v>22.8</v>
          </cell>
          <cell r="BA391">
            <v>24.600000000000005</v>
          </cell>
          <cell r="BB391">
            <v>23</v>
          </cell>
          <cell r="BC391">
            <v>23.7</v>
          </cell>
          <cell r="BD391">
            <v>25.399999999999995</v>
          </cell>
          <cell r="BE391">
            <v>22.200000000000003</v>
          </cell>
          <cell r="BF391">
            <v>24.600000000000005</v>
          </cell>
          <cell r="BG391">
            <v>21.799999999999997</v>
          </cell>
          <cell r="BH391">
            <v>21.599999999999998</v>
          </cell>
          <cell r="BI391">
            <v>24.8</v>
          </cell>
          <cell r="BJ391">
            <v>20.3</v>
          </cell>
          <cell r="BK391">
            <v>22.4</v>
          </cell>
          <cell r="BL391">
            <v>24.7</v>
          </cell>
          <cell r="BM391">
            <v>23.4</v>
          </cell>
          <cell r="BN391">
            <v>23.5</v>
          </cell>
          <cell r="BO391">
            <v>24.4</v>
          </cell>
          <cell r="BP391">
            <v>25.4</v>
          </cell>
          <cell r="BQ391">
            <v>23.3</v>
          </cell>
          <cell r="BR391">
            <v>25.2</v>
          </cell>
          <cell r="BS391">
            <v>21.8</v>
          </cell>
          <cell r="BT391">
            <v>21.1</v>
          </cell>
          <cell r="BU391">
            <v>24.8</v>
          </cell>
          <cell r="BV391">
            <v>22.8</v>
          </cell>
          <cell r="BW391">
            <v>20.9</v>
          </cell>
          <cell r="BX391">
            <v>22.7</v>
          </cell>
          <cell r="BY391">
            <v>24.4</v>
          </cell>
          <cell r="BZ391">
            <v>20.8</v>
          </cell>
          <cell r="CA391">
            <v>23.7</v>
          </cell>
          <cell r="CB391">
            <v>24.5</v>
          </cell>
          <cell r="CC391">
            <v>24.7</v>
          </cell>
          <cell r="CD391">
            <v>25.7</v>
          </cell>
          <cell r="CE391">
            <v>21.8</v>
          </cell>
          <cell r="CF391">
            <v>22.8</v>
          </cell>
        </row>
        <row r="392">
          <cell r="C392" t="str">
            <v>Salto</v>
          </cell>
          <cell r="D392">
            <v>7.2999999999999989</v>
          </cell>
          <cell r="E392">
            <v>21.8</v>
          </cell>
          <cell r="F392">
            <v>0.6</v>
          </cell>
          <cell r="G392">
            <v>0</v>
          </cell>
          <cell r="H392">
            <v>1</v>
          </cell>
          <cell r="I392">
            <v>1</v>
          </cell>
          <cell r="J392">
            <v>1</v>
          </cell>
          <cell r="K392">
            <v>1</v>
          </cell>
          <cell r="L392">
            <v>1</v>
          </cell>
          <cell r="M392">
            <v>0.6</v>
          </cell>
          <cell r="N392">
            <v>0.1</v>
          </cell>
          <cell r="O392">
            <v>1</v>
          </cell>
          <cell r="P392">
            <v>1</v>
          </cell>
          <cell r="Q392">
            <v>1</v>
          </cell>
          <cell r="R392">
            <v>1</v>
          </cell>
          <cell r="S392">
            <v>1</v>
          </cell>
          <cell r="T392">
            <v>0</v>
          </cell>
          <cell r="U392">
            <v>0.1</v>
          </cell>
          <cell r="V392">
            <v>1</v>
          </cell>
          <cell r="W392">
            <v>1</v>
          </cell>
          <cell r="X392">
            <v>1</v>
          </cell>
          <cell r="Y392">
            <v>0</v>
          </cell>
          <cell r="Z392">
            <v>1</v>
          </cell>
          <cell r="AA392">
            <v>0.6</v>
          </cell>
          <cell r="AB392">
            <v>0.1</v>
          </cell>
          <cell r="AC392">
            <v>1</v>
          </cell>
          <cell r="AD392">
            <v>1</v>
          </cell>
          <cell r="AE392">
            <v>1</v>
          </cell>
          <cell r="AF392">
            <v>1</v>
          </cell>
          <cell r="AG392">
            <v>1</v>
          </cell>
          <cell r="AH392">
            <v>0.6</v>
          </cell>
          <cell r="AI392">
            <v>0.1</v>
          </cell>
          <cell r="AJ392">
            <v>0</v>
          </cell>
          <cell r="AK392">
            <v>25.3</v>
          </cell>
          <cell r="AL392">
            <v>24</v>
          </cell>
          <cell r="AM392">
            <v>25</v>
          </cell>
          <cell r="AN392">
            <v>23.7</v>
          </cell>
          <cell r="AO392">
            <v>26</v>
          </cell>
          <cell r="AP392">
            <v>25</v>
          </cell>
          <cell r="AQ392">
            <v>25.3</v>
          </cell>
          <cell r="AR392">
            <v>27</v>
          </cell>
          <cell r="AS392">
            <v>25</v>
          </cell>
          <cell r="AT392">
            <v>25</v>
          </cell>
          <cell r="AU392">
            <v>23.7</v>
          </cell>
          <cell r="AV392">
            <v>25</v>
          </cell>
          <cell r="AW392">
            <v>26</v>
          </cell>
          <cell r="AX392">
            <v>21.7</v>
          </cell>
          <cell r="AY392">
            <v>24.9</v>
          </cell>
          <cell r="AZ392">
            <v>22.8</v>
          </cell>
          <cell r="BA392">
            <v>24.6</v>
          </cell>
          <cell r="BB392">
            <v>23</v>
          </cell>
          <cell r="BC392">
            <v>23.7</v>
          </cell>
          <cell r="BD392">
            <v>25.4</v>
          </cell>
          <cell r="BE392">
            <v>22.200000000000003</v>
          </cell>
          <cell r="BF392">
            <v>24.6</v>
          </cell>
          <cell r="BG392">
            <v>21.799999999999997</v>
          </cell>
          <cell r="BH392">
            <v>21.599999999999998</v>
          </cell>
          <cell r="BI392">
            <v>24.8</v>
          </cell>
          <cell r="BJ392">
            <v>20.3</v>
          </cell>
          <cell r="BK392">
            <v>23.4</v>
          </cell>
          <cell r="BL392">
            <v>24.7</v>
          </cell>
          <cell r="BM392">
            <v>23.4</v>
          </cell>
          <cell r="BN392">
            <v>23.5</v>
          </cell>
          <cell r="BO392">
            <v>24.4</v>
          </cell>
          <cell r="BP392">
            <v>25.4</v>
          </cell>
          <cell r="BQ392">
            <v>23.2</v>
          </cell>
          <cell r="BR392">
            <v>25.2</v>
          </cell>
          <cell r="BS392">
            <v>21.8</v>
          </cell>
          <cell r="BT392">
            <v>21.1</v>
          </cell>
          <cell r="BU392">
            <v>24.8</v>
          </cell>
          <cell r="BV392">
            <v>22.8</v>
          </cell>
          <cell r="BW392">
            <v>21.5</v>
          </cell>
          <cell r="BX392">
            <v>22.7</v>
          </cell>
          <cell r="BY392">
            <v>24.4</v>
          </cell>
          <cell r="BZ392">
            <v>20.8</v>
          </cell>
          <cell r="CA392">
            <v>23.7</v>
          </cell>
          <cell r="CB392">
            <v>24.5</v>
          </cell>
          <cell r="CC392">
            <v>23.7</v>
          </cell>
          <cell r="CD392">
            <v>25.7</v>
          </cell>
          <cell r="CE392">
            <v>21.8</v>
          </cell>
          <cell r="CF392">
            <v>22.8</v>
          </cell>
        </row>
        <row r="393">
          <cell r="C393" t="str">
            <v>SubCluster Paulínia</v>
          </cell>
          <cell r="D393">
            <v>7.2999999999999989</v>
          </cell>
          <cell r="E393">
            <v>21.766666666666666</v>
          </cell>
          <cell r="F393">
            <v>0.6</v>
          </cell>
          <cell r="G393">
            <v>0</v>
          </cell>
          <cell r="H393">
            <v>1</v>
          </cell>
          <cell r="I393">
            <v>1</v>
          </cell>
          <cell r="J393">
            <v>1</v>
          </cell>
          <cell r="K393">
            <v>1</v>
          </cell>
          <cell r="L393">
            <v>1</v>
          </cell>
          <cell r="M393">
            <v>0.6</v>
          </cell>
          <cell r="N393">
            <v>0.10000000000000002</v>
          </cell>
          <cell r="O393">
            <v>1</v>
          </cell>
          <cell r="P393">
            <v>1</v>
          </cell>
          <cell r="Q393">
            <v>1</v>
          </cell>
          <cell r="R393">
            <v>1</v>
          </cell>
          <cell r="S393">
            <v>1</v>
          </cell>
          <cell r="T393">
            <v>0</v>
          </cell>
          <cell r="U393">
            <v>0.10000000000000002</v>
          </cell>
          <cell r="V393">
            <v>1</v>
          </cell>
          <cell r="W393">
            <v>1</v>
          </cell>
          <cell r="X393">
            <v>1</v>
          </cell>
          <cell r="Y393">
            <v>0</v>
          </cell>
          <cell r="Z393">
            <v>1</v>
          </cell>
          <cell r="AA393">
            <v>0.6</v>
          </cell>
          <cell r="AB393">
            <v>0.10000000000000002</v>
          </cell>
          <cell r="AC393">
            <v>1</v>
          </cell>
          <cell r="AD393">
            <v>1</v>
          </cell>
          <cell r="AE393">
            <v>1</v>
          </cell>
          <cell r="AF393">
            <v>1</v>
          </cell>
          <cell r="AG393">
            <v>1</v>
          </cell>
          <cell r="AH393">
            <v>0.6</v>
          </cell>
          <cell r="AI393">
            <v>6.6666666666666666E-2</v>
          </cell>
          <cell r="AJ393">
            <v>0</v>
          </cell>
          <cell r="AK393">
            <v>25.3</v>
          </cell>
          <cell r="AL393">
            <v>24</v>
          </cell>
          <cell r="AM393">
            <v>25</v>
          </cell>
          <cell r="AN393">
            <v>23.7</v>
          </cell>
          <cell r="AO393">
            <v>26</v>
          </cell>
          <cell r="AP393">
            <v>25</v>
          </cell>
          <cell r="AQ393">
            <v>25.3</v>
          </cell>
          <cell r="AR393">
            <v>27</v>
          </cell>
          <cell r="AS393">
            <v>25</v>
          </cell>
          <cell r="AT393">
            <v>25</v>
          </cell>
          <cell r="AU393">
            <v>23.7</v>
          </cell>
          <cell r="AV393">
            <v>25</v>
          </cell>
          <cell r="AW393">
            <v>26</v>
          </cell>
          <cell r="AX393">
            <v>21.7</v>
          </cell>
          <cell r="AY393">
            <v>24.9</v>
          </cell>
          <cell r="AZ393">
            <v>22.8</v>
          </cell>
          <cell r="BA393">
            <v>24.6</v>
          </cell>
          <cell r="BB393">
            <v>23</v>
          </cell>
          <cell r="BC393">
            <v>23.7</v>
          </cell>
          <cell r="BD393">
            <v>25.4</v>
          </cell>
          <cell r="BE393">
            <v>22.200000000000003</v>
          </cell>
          <cell r="BF393">
            <v>24.6</v>
          </cell>
          <cell r="BG393">
            <v>21.799999999999997</v>
          </cell>
          <cell r="BH393">
            <v>21.599999999999998</v>
          </cell>
          <cell r="BI393">
            <v>24.8</v>
          </cell>
          <cell r="BJ393">
            <v>19.966666666666669</v>
          </cell>
          <cell r="BK393">
            <v>23.266666666666666</v>
          </cell>
          <cell r="BL393">
            <v>24.366666666666664</v>
          </cell>
          <cell r="BM393">
            <v>23.399999999999995</v>
          </cell>
          <cell r="BN393">
            <v>23.5</v>
          </cell>
          <cell r="BO393">
            <v>24.399999999999995</v>
          </cell>
          <cell r="BP393">
            <v>25.399999999999995</v>
          </cell>
          <cell r="BQ393">
            <v>23.266666666666666</v>
          </cell>
          <cell r="BR393">
            <v>25.2</v>
          </cell>
          <cell r="BS393">
            <v>21.8</v>
          </cell>
          <cell r="BT393">
            <v>21.1</v>
          </cell>
          <cell r="BU393">
            <v>24.8</v>
          </cell>
          <cell r="BV393">
            <v>22.466666666666669</v>
          </cell>
          <cell r="BW393">
            <v>21.5</v>
          </cell>
          <cell r="BX393">
            <v>22.366666666666664</v>
          </cell>
          <cell r="BY393">
            <v>24.399999999999995</v>
          </cell>
          <cell r="BZ393">
            <v>20.766666666666666</v>
          </cell>
          <cell r="CA393">
            <v>23.7</v>
          </cell>
          <cell r="CB393">
            <v>24.5</v>
          </cell>
          <cell r="CC393">
            <v>24.366666666666664</v>
          </cell>
          <cell r="CD393">
            <v>25.7</v>
          </cell>
          <cell r="CE393">
            <v>21.766666666666666</v>
          </cell>
          <cell r="CF393">
            <v>22.8</v>
          </cell>
        </row>
        <row r="394">
          <cell r="C394" t="str">
            <v>Paulínia</v>
          </cell>
          <cell r="D394">
            <v>7.2999999999999989</v>
          </cell>
          <cell r="E394">
            <v>21.8</v>
          </cell>
          <cell r="F394">
            <v>0.6</v>
          </cell>
          <cell r="G394">
            <v>0</v>
          </cell>
          <cell r="H394">
            <v>1</v>
          </cell>
          <cell r="I394">
            <v>1</v>
          </cell>
          <cell r="J394">
            <v>1</v>
          </cell>
          <cell r="K394">
            <v>1</v>
          </cell>
          <cell r="L394">
            <v>1</v>
          </cell>
          <cell r="M394">
            <v>0.6</v>
          </cell>
          <cell r="N394">
            <v>0.1</v>
          </cell>
          <cell r="O394">
            <v>1</v>
          </cell>
          <cell r="P394">
            <v>1</v>
          </cell>
          <cell r="Q394">
            <v>1</v>
          </cell>
          <cell r="R394">
            <v>1</v>
          </cell>
          <cell r="S394">
            <v>1</v>
          </cell>
          <cell r="T394">
            <v>0</v>
          </cell>
          <cell r="U394">
            <v>0.1</v>
          </cell>
          <cell r="V394">
            <v>1</v>
          </cell>
          <cell r="W394">
            <v>1</v>
          </cell>
          <cell r="X394">
            <v>1</v>
          </cell>
          <cell r="Y394">
            <v>0</v>
          </cell>
          <cell r="Z394">
            <v>1</v>
          </cell>
          <cell r="AA394">
            <v>0.6</v>
          </cell>
          <cell r="AB394">
            <v>0.1</v>
          </cell>
          <cell r="AC394">
            <v>1</v>
          </cell>
          <cell r="AD394">
            <v>1</v>
          </cell>
          <cell r="AE394">
            <v>1</v>
          </cell>
          <cell r="AF394">
            <v>1</v>
          </cell>
          <cell r="AG394">
            <v>1</v>
          </cell>
          <cell r="AH394">
            <v>0.6</v>
          </cell>
          <cell r="AI394">
            <v>0.1</v>
          </cell>
          <cell r="AJ394">
            <v>0</v>
          </cell>
          <cell r="AK394">
            <v>25.3</v>
          </cell>
          <cell r="AL394">
            <v>24</v>
          </cell>
          <cell r="AM394">
            <v>25</v>
          </cell>
          <cell r="AN394">
            <v>23.7</v>
          </cell>
          <cell r="AO394">
            <v>26</v>
          </cell>
          <cell r="AP394">
            <v>25</v>
          </cell>
          <cell r="AQ394">
            <v>25.3</v>
          </cell>
          <cell r="AR394">
            <v>27</v>
          </cell>
          <cell r="AS394">
            <v>25</v>
          </cell>
          <cell r="AT394">
            <v>25</v>
          </cell>
          <cell r="AU394">
            <v>23.7</v>
          </cell>
          <cell r="AV394">
            <v>25</v>
          </cell>
          <cell r="AW394">
            <v>26</v>
          </cell>
          <cell r="AX394">
            <v>21.7</v>
          </cell>
          <cell r="AY394">
            <v>24.9</v>
          </cell>
          <cell r="AZ394">
            <v>22.8</v>
          </cell>
          <cell r="BA394">
            <v>24.6</v>
          </cell>
          <cell r="BB394">
            <v>23</v>
          </cell>
          <cell r="BC394">
            <v>23.7</v>
          </cell>
          <cell r="BD394">
            <v>25.4</v>
          </cell>
          <cell r="BE394">
            <v>22.200000000000003</v>
          </cell>
          <cell r="BF394">
            <v>24.6</v>
          </cell>
          <cell r="BG394">
            <v>21.799999999999997</v>
          </cell>
          <cell r="BH394">
            <v>21.599999999999998</v>
          </cell>
          <cell r="BI394">
            <v>24.8</v>
          </cell>
          <cell r="BJ394">
            <v>19.3</v>
          </cell>
          <cell r="BK394">
            <v>23</v>
          </cell>
          <cell r="BL394">
            <v>24.7</v>
          </cell>
          <cell r="BM394">
            <v>23.4</v>
          </cell>
          <cell r="BN394">
            <v>23.5</v>
          </cell>
          <cell r="BO394">
            <v>24.4</v>
          </cell>
          <cell r="BP394">
            <v>25.4</v>
          </cell>
          <cell r="BQ394">
            <v>23.3</v>
          </cell>
          <cell r="BR394">
            <v>25.2</v>
          </cell>
          <cell r="BS394">
            <v>21.8</v>
          </cell>
          <cell r="BT394">
            <v>21.1</v>
          </cell>
          <cell r="BU394">
            <v>24.8</v>
          </cell>
          <cell r="BV394">
            <v>21.8</v>
          </cell>
          <cell r="BW394">
            <v>21.5</v>
          </cell>
          <cell r="BX394">
            <v>22.7</v>
          </cell>
          <cell r="BY394">
            <v>24.4</v>
          </cell>
          <cell r="BZ394">
            <v>20.7</v>
          </cell>
          <cell r="CA394">
            <v>23.7</v>
          </cell>
          <cell r="CB394">
            <v>24.5</v>
          </cell>
          <cell r="CC394">
            <v>24.7</v>
          </cell>
          <cell r="CD394">
            <v>25.7</v>
          </cell>
          <cell r="CE394">
            <v>21.8</v>
          </cell>
          <cell r="CF394">
            <v>22.8</v>
          </cell>
        </row>
        <row r="395">
          <cell r="C395" t="str">
            <v>Artur Nogueira</v>
          </cell>
          <cell r="D395">
            <v>7.2999999999999989</v>
          </cell>
          <cell r="E395">
            <v>21.8</v>
          </cell>
          <cell r="F395">
            <v>0.6</v>
          </cell>
          <cell r="G395">
            <v>0</v>
          </cell>
          <cell r="H395">
            <v>1</v>
          </cell>
          <cell r="I395">
            <v>1</v>
          </cell>
          <cell r="J395">
            <v>1</v>
          </cell>
          <cell r="K395">
            <v>1</v>
          </cell>
          <cell r="L395">
            <v>1</v>
          </cell>
          <cell r="M395">
            <v>0.6</v>
          </cell>
          <cell r="N395">
            <v>0.1</v>
          </cell>
          <cell r="O395">
            <v>1</v>
          </cell>
          <cell r="P395">
            <v>1</v>
          </cell>
          <cell r="Q395">
            <v>1</v>
          </cell>
          <cell r="R395">
            <v>1</v>
          </cell>
          <cell r="S395">
            <v>1</v>
          </cell>
          <cell r="T395">
            <v>0</v>
          </cell>
          <cell r="U395">
            <v>0.1</v>
          </cell>
          <cell r="V395">
            <v>1</v>
          </cell>
          <cell r="W395">
            <v>1</v>
          </cell>
          <cell r="X395">
            <v>1</v>
          </cell>
          <cell r="Y395">
            <v>0</v>
          </cell>
          <cell r="Z395">
            <v>1</v>
          </cell>
          <cell r="AA395">
            <v>0.6</v>
          </cell>
          <cell r="AB395">
            <v>0.1</v>
          </cell>
          <cell r="AC395">
            <v>1</v>
          </cell>
          <cell r="AD395">
            <v>1</v>
          </cell>
          <cell r="AE395">
            <v>1</v>
          </cell>
          <cell r="AF395">
            <v>1</v>
          </cell>
          <cell r="AG395">
            <v>1</v>
          </cell>
          <cell r="AH395">
            <v>0.6</v>
          </cell>
          <cell r="AI395">
            <v>0.1</v>
          </cell>
          <cell r="AJ395">
            <v>0</v>
          </cell>
          <cell r="AK395">
            <v>25.3</v>
          </cell>
          <cell r="AL395">
            <v>24</v>
          </cell>
          <cell r="AM395">
            <v>25</v>
          </cell>
          <cell r="AN395">
            <v>23.7</v>
          </cell>
          <cell r="AO395">
            <v>25.675000000000001</v>
          </cell>
          <cell r="AP395">
            <v>25</v>
          </cell>
          <cell r="AQ395">
            <v>25.3</v>
          </cell>
          <cell r="AR395">
            <v>26.824999999999999</v>
          </cell>
          <cell r="AS395">
            <v>25</v>
          </cell>
          <cell r="AT395">
            <v>25</v>
          </cell>
          <cell r="AU395">
            <v>23.7</v>
          </cell>
          <cell r="AV395">
            <v>25</v>
          </cell>
          <cell r="AW395">
            <v>26</v>
          </cell>
          <cell r="AX395">
            <v>21.7</v>
          </cell>
          <cell r="AY395">
            <v>24.9</v>
          </cell>
          <cell r="AZ395">
            <v>22.8</v>
          </cell>
          <cell r="BA395">
            <v>24.6</v>
          </cell>
          <cell r="BB395">
            <v>23</v>
          </cell>
          <cell r="BC395">
            <v>23.7</v>
          </cell>
          <cell r="BD395">
            <v>25.4</v>
          </cell>
          <cell r="BE395">
            <v>22.200000000000003</v>
          </cell>
          <cell r="BF395">
            <v>24.6</v>
          </cell>
          <cell r="BG395">
            <v>21.799999999999997</v>
          </cell>
          <cell r="BH395">
            <v>21.599999999999998</v>
          </cell>
          <cell r="BI395">
            <v>24.8</v>
          </cell>
          <cell r="BJ395">
            <v>20.3</v>
          </cell>
          <cell r="BK395">
            <v>23.4</v>
          </cell>
          <cell r="BL395">
            <v>23.7</v>
          </cell>
          <cell r="BM395">
            <v>23.4</v>
          </cell>
          <cell r="BN395">
            <v>23.5</v>
          </cell>
          <cell r="BO395">
            <v>24.4</v>
          </cell>
          <cell r="BP395">
            <v>25.4</v>
          </cell>
          <cell r="BQ395">
            <v>23.2</v>
          </cell>
          <cell r="BR395">
            <v>25.2</v>
          </cell>
          <cell r="BS395">
            <v>21.8</v>
          </cell>
          <cell r="BT395">
            <v>21.1</v>
          </cell>
          <cell r="BU395">
            <v>24.8</v>
          </cell>
          <cell r="BV395">
            <v>22.8</v>
          </cell>
          <cell r="BW395">
            <v>21.5</v>
          </cell>
          <cell r="BX395">
            <v>21.7</v>
          </cell>
          <cell r="BY395">
            <v>24.4</v>
          </cell>
          <cell r="BZ395">
            <v>20.8</v>
          </cell>
          <cell r="CA395">
            <v>23.7</v>
          </cell>
          <cell r="CB395">
            <v>24.5</v>
          </cell>
          <cell r="CC395">
            <v>23.7</v>
          </cell>
          <cell r="CD395">
            <v>25.7</v>
          </cell>
          <cell r="CE395">
            <v>21.8</v>
          </cell>
          <cell r="CF395">
            <v>22.8</v>
          </cell>
        </row>
        <row r="396">
          <cell r="C396" t="str">
            <v>Cosmópolis</v>
          </cell>
          <cell r="D396">
            <v>7.2999999999999989</v>
          </cell>
          <cell r="E396">
            <v>21.7</v>
          </cell>
          <cell r="F396">
            <v>0.6</v>
          </cell>
          <cell r="G396">
            <v>0</v>
          </cell>
          <cell r="H396">
            <v>1</v>
          </cell>
          <cell r="I396">
            <v>1</v>
          </cell>
          <cell r="J396">
            <v>1</v>
          </cell>
          <cell r="K396">
            <v>1</v>
          </cell>
          <cell r="L396">
            <v>1</v>
          </cell>
          <cell r="M396">
            <v>0.6</v>
          </cell>
          <cell r="N396">
            <v>0.1</v>
          </cell>
          <cell r="O396">
            <v>1</v>
          </cell>
          <cell r="P396">
            <v>1</v>
          </cell>
          <cell r="Q396">
            <v>1</v>
          </cell>
          <cell r="R396">
            <v>1</v>
          </cell>
          <cell r="S396">
            <v>1</v>
          </cell>
          <cell r="T396">
            <v>0</v>
          </cell>
          <cell r="U396">
            <v>0.1</v>
          </cell>
          <cell r="V396">
            <v>1</v>
          </cell>
          <cell r="W396">
            <v>1</v>
          </cell>
          <cell r="X396">
            <v>1</v>
          </cell>
          <cell r="Y396">
            <v>0</v>
          </cell>
          <cell r="Z396">
            <v>1</v>
          </cell>
          <cell r="AA396">
            <v>0.6</v>
          </cell>
          <cell r="AB396">
            <v>0.1</v>
          </cell>
          <cell r="AC396">
            <v>1</v>
          </cell>
          <cell r="AD396">
            <v>1</v>
          </cell>
          <cell r="AE396">
            <v>1</v>
          </cell>
          <cell r="AF396">
            <v>1</v>
          </cell>
          <cell r="AG396">
            <v>1</v>
          </cell>
          <cell r="AH396">
            <v>0.6</v>
          </cell>
          <cell r="AI396">
            <v>0</v>
          </cell>
          <cell r="AJ396">
            <v>0</v>
          </cell>
          <cell r="AK396">
            <v>25.3</v>
          </cell>
          <cell r="AL396">
            <v>24</v>
          </cell>
          <cell r="AM396">
            <v>25</v>
          </cell>
          <cell r="AN396">
            <v>23.7</v>
          </cell>
          <cell r="AO396">
            <v>26</v>
          </cell>
          <cell r="AP396">
            <v>25</v>
          </cell>
          <cell r="AQ396">
            <v>25.3</v>
          </cell>
          <cell r="AR396">
            <v>26.3</v>
          </cell>
          <cell r="AS396">
            <v>25</v>
          </cell>
          <cell r="AT396">
            <v>25</v>
          </cell>
          <cell r="AU396">
            <v>23.7</v>
          </cell>
          <cell r="AV396">
            <v>25</v>
          </cell>
          <cell r="AW396">
            <v>26</v>
          </cell>
          <cell r="AX396">
            <v>21.7</v>
          </cell>
          <cell r="AY396">
            <v>24.9</v>
          </cell>
          <cell r="AZ396">
            <v>22.8</v>
          </cell>
          <cell r="BA396">
            <v>24.6</v>
          </cell>
          <cell r="BB396">
            <v>23</v>
          </cell>
          <cell r="BC396">
            <v>23.7</v>
          </cell>
          <cell r="BD396">
            <v>25.4</v>
          </cell>
          <cell r="BE396">
            <v>22.200000000000003</v>
          </cell>
          <cell r="BF396">
            <v>24.6</v>
          </cell>
          <cell r="BG396">
            <v>21.799999999999997</v>
          </cell>
          <cell r="BH396">
            <v>21.599999999999998</v>
          </cell>
          <cell r="BI396">
            <v>24.8</v>
          </cell>
          <cell r="BJ396">
            <v>20.3</v>
          </cell>
          <cell r="BK396">
            <v>23.4</v>
          </cell>
          <cell r="BL396">
            <v>24.7</v>
          </cell>
          <cell r="BM396">
            <v>23.4</v>
          </cell>
          <cell r="BN396">
            <v>23.5</v>
          </cell>
          <cell r="BO396">
            <v>24.4</v>
          </cell>
          <cell r="BP396">
            <v>25.4</v>
          </cell>
          <cell r="BQ396">
            <v>23.3</v>
          </cell>
          <cell r="BR396">
            <v>25.2</v>
          </cell>
          <cell r="BS396">
            <v>21.8</v>
          </cell>
          <cell r="BT396">
            <v>21.1</v>
          </cell>
          <cell r="BU396">
            <v>24.8</v>
          </cell>
          <cell r="BV396">
            <v>22.8</v>
          </cell>
          <cell r="BW396">
            <v>21.5</v>
          </cell>
          <cell r="BX396">
            <v>22.7</v>
          </cell>
          <cell r="BY396">
            <v>24.4</v>
          </cell>
          <cell r="BZ396">
            <v>20.8</v>
          </cell>
          <cell r="CA396">
            <v>23.7</v>
          </cell>
          <cell r="CB396">
            <v>24.5</v>
          </cell>
          <cell r="CC396">
            <v>24.7</v>
          </cell>
          <cell r="CD396">
            <v>25.7</v>
          </cell>
          <cell r="CE396">
            <v>21.7</v>
          </cell>
          <cell r="CF396">
            <v>22.8</v>
          </cell>
        </row>
        <row r="397">
          <cell r="C397" t="str">
            <v>Jundiaí</v>
          </cell>
          <cell r="D397">
            <v>7.2999999999999989</v>
          </cell>
          <cell r="E397">
            <v>21.8</v>
          </cell>
          <cell r="F397">
            <v>0.6</v>
          </cell>
          <cell r="G397">
            <v>0</v>
          </cell>
          <cell r="H397">
            <v>1</v>
          </cell>
          <cell r="I397">
            <v>1</v>
          </cell>
          <cell r="J397">
            <v>1</v>
          </cell>
          <cell r="K397">
            <v>1</v>
          </cell>
          <cell r="L397">
            <v>1</v>
          </cell>
          <cell r="M397">
            <v>0.6</v>
          </cell>
          <cell r="N397">
            <v>0.1</v>
          </cell>
          <cell r="O397">
            <v>1</v>
          </cell>
          <cell r="P397">
            <v>1</v>
          </cell>
          <cell r="Q397">
            <v>1</v>
          </cell>
          <cell r="R397">
            <v>1</v>
          </cell>
          <cell r="S397">
            <v>1</v>
          </cell>
          <cell r="T397">
            <v>0</v>
          </cell>
          <cell r="U397">
            <v>0.1</v>
          </cell>
          <cell r="V397">
            <v>1</v>
          </cell>
          <cell r="W397">
            <v>1</v>
          </cell>
          <cell r="X397">
            <v>1</v>
          </cell>
          <cell r="Y397">
            <v>0</v>
          </cell>
          <cell r="Z397">
            <v>1</v>
          </cell>
          <cell r="AA397">
            <v>0.6</v>
          </cell>
          <cell r="AB397">
            <v>0.1</v>
          </cell>
          <cell r="AC397">
            <v>1</v>
          </cell>
          <cell r="AD397">
            <v>1</v>
          </cell>
          <cell r="AE397">
            <v>1</v>
          </cell>
          <cell r="AF397">
            <v>1</v>
          </cell>
          <cell r="AG397">
            <v>1</v>
          </cell>
          <cell r="AH397">
            <v>0.6</v>
          </cell>
          <cell r="AI397">
            <v>0.1</v>
          </cell>
          <cell r="AJ397">
            <v>0</v>
          </cell>
          <cell r="AK397">
            <v>25.3</v>
          </cell>
          <cell r="AL397">
            <v>24</v>
          </cell>
          <cell r="AM397">
            <v>25</v>
          </cell>
          <cell r="AN397">
            <v>23.7</v>
          </cell>
          <cell r="AO397">
            <v>26</v>
          </cell>
          <cell r="AP397">
            <v>25</v>
          </cell>
          <cell r="AQ397">
            <v>25.3</v>
          </cell>
          <cell r="AR397">
            <v>27</v>
          </cell>
          <cell r="AS397">
            <v>25</v>
          </cell>
          <cell r="AT397">
            <v>25</v>
          </cell>
          <cell r="AU397">
            <v>23.7</v>
          </cell>
          <cell r="AV397">
            <v>25</v>
          </cell>
          <cell r="AW397">
            <v>26</v>
          </cell>
          <cell r="AX397">
            <v>21.7</v>
          </cell>
          <cell r="AY397">
            <v>24.9</v>
          </cell>
          <cell r="AZ397">
            <v>22.8</v>
          </cell>
          <cell r="BA397">
            <v>24.6</v>
          </cell>
          <cell r="BB397">
            <v>23</v>
          </cell>
          <cell r="BC397">
            <v>23.7</v>
          </cell>
          <cell r="BD397">
            <v>25.4</v>
          </cell>
          <cell r="BE397">
            <v>22.200000000000003</v>
          </cell>
          <cell r="BF397">
            <v>24.6</v>
          </cell>
          <cell r="BG397">
            <v>21.799999999999997</v>
          </cell>
          <cell r="BH397">
            <v>21.599999999999998</v>
          </cell>
          <cell r="BI397">
            <v>24.8</v>
          </cell>
          <cell r="BJ397">
            <v>20.3</v>
          </cell>
          <cell r="BK397">
            <v>23.4</v>
          </cell>
          <cell r="BL397">
            <v>24.7</v>
          </cell>
          <cell r="BM397">
            <v>23.4</v>
          </cell>
          <cell r="BN397">
            <v>23.5</v>
          </cell>
          <cell r="BO397">
            <v>24.4</v>
          </cell>
          <cell r="BP397">
            <v>25.4</v>
          </cell>
          <cell r="BQ397">
            <v>23.3</v>
          </cell>
          <cell r="BR397">
            <v>25.2</v>
          </cell>
          <cell r="BS397">
            <v>21.8</v>
          </cell>
          <cell r="BT397">
            <v>21.1</v>
          </cell>
          <cell r="BU397">
            <v>24.8</v>
          </cell>
          <cell r="BV397">
            <v>22.8</v>
          </cell>
          <cell r="BW397">
            <v>21.5</v>
          </cell>
          <cell r="BX397">
            <v>22.7</v>
          </cell>
          <cell r="BY397">
            <v>24.4</v>
          </cell>
          <cell r="BZ397">
            <v>20.8</v>
          </cell>
          <cell r="CA397">
            <v>23.7</v>
          </cell>
          <cell r="CB397">
            <v>23.9</v>
          </cell>
          <cell r="CC397">
            <v>24.7</v>
          </cell>
          <cell r="CD397">
            <v>25.7</v>
          </cell>
          <cell r="CE397">
            <v>21.8</v>
          </cell>
          <cell r="CF397">
            <v>22.8</v>
          </cell>
        </row>
        <row r="398">
          <cell r="C398" t="str">
            <v>Itu</v>
          </cell>
          <cell r="D398">
            <v>7.2999999999999989</v>
          </cell>
          <cell r="E398">
            <v>21.8</v>
          </cell>
          <cell r="F398">
            <v>0.6</v>
          </cell>
          <cell r="G398">
            <v>0</v>
          </cell>
          <cell r="H398">
            <v>1</v>
          </cell>
          <cell r="I398">
            <v>1</v>
          </cell>
          <cell r="J398">
            <v>1</v>
          </cell>
          <cell r="K398">
            <v>1</v>
          </cell>
          <cell r="L398">
            <v>1</v>
          </cell>
          <cell r="M398">
            <v>0.6</v>
          </cell>
          <cell r="N398">
            <v>0.1</v>
          </cell>
          <cell r="O398">
            <v>1</v>
          </cell>
          <cell r="P398">
            <v>1</v>
          </cell>
          <cell r="Q398">
            <v>1</v>
          </cell>
          <cell r="R398">
            <v>1</v>
          </cell>
          <cell r="S398">
            <v>1</v>
          </cell>
          <cell r="T398">
            <v>0</v>
          </cell>
          <cell r="U398">
            <v>0.1</v>
          </cell>
          <cell r="V398">
            <v>1</v>
          </cell>
          <cell r="W398">
            <v>1</v>
          </cell>
          <cell r="X398">
            <v>1</v>
          </cell>
          <cell r="Y398">
            <v>0</v>
          </cell>
          <cell r="Z398">
            <v>1</v>
          </cell>
          <cell r="AA398">
            <v>0.6</v>
          </cell>
          <cell r="AB398">
            <v>0.1</v>
          </cell>
          <cell r="AC398">
            <v>1</v>
          </cell>
          <cell r="AD398">
            <v>1</v>
          </cell>
          <cell r="AE398">
            <v>1</v>
          </cell>
          <cell r="AF398">
            <v>1</v>
          </cell>
          <cell r="AG398">
            <v>1</v>
          </cell>
          <cell r="AH398">
            <v>0.6</v>
          </cell>
          <cell r="AI398">
            <v>0.1</v>
          </cell>
          <cell r="AJ398">
            <v>0</v>
          </cell>
          <cell r="AK398">
            <v>25.3</v>
          </cell>
          <cell r="AL398">
            <v>24</v>
          </cell>
          <cell r="AM398">
            <v>25</v>
          </cell>
          <cell r="AN398">
            <v>23.7</v>
          </cell>
          <cell r="AO398">
            <v>26</v>
          </cell>
          <cell r="AP398">
            <v>25</v>
          </cell>
          <cell r="AQ398">
            <v>25.3</v>
          </cell>
          <cell r="AR398">
            <v>27</v>
          </cell>
          <cell r="AS398">
            <v>25</v>
          </cell>
          <cell r="AT398">
            <v>25</v>
          </cell>
          <cell r="AU398">
            <v>23.7</v>
          </cell>
          <cell r="AV398">
            <v>25</v>
          </cell>
          <cell r="AW398">
            <v>26</v>
          </cell>
          <cell r="AX398">
            <v>21.7</v>
          </cell>
          <cell r="AY398">
            <v>24.9</v>
          </cell>
          <cell r="AZ398">
            <v>22.8</v>
          </cell>
          <cell r="BA398">
            <v>24.6</v>
          </cell>
          <cell r="BB398">
            <v>23</v>
          </cell>
          <cell r="BC398">
            <v>23.7</v>
          </cell>
          <cell r="BD398">
            <v>25.4</v>
          </cell>
          <cell r="BE398">
            <v>22.200000000000003</v>
          </cell>
          <cell r="BF398">
            <v>24.6</v>
          </cell>
          <cell r="BG398">
            <v>21.799999999999997</v>
          </cell>
          <cell r="BH398">
            <v>21.599999999999998</v>
          </cell>
          <cell r="BI398">
            <v>24.8</v>
          </cell>
          <cell r="BJ398">
            <v>20.3</v>
          </cell>
          <cell r="BK398">
            <v>23.4</v>
          </cell>
          <cell r="BL398">
            <v>24.7</v>
          </cell>
          <cell r="BM398">
            <v>23.4</v>
          </cell>
          <cell r="BN398">
            <v>23.5</v>
          </cell>
          <cell r="BO398">
            <v>24.4</v>
          </cell>
          <cell r="BP398">
            <v>25.4</v>
          </cell>
          <cell r="BQ398">
            <v>23.3</v>
          </cell>
          <cell r="BR398">
            <v>25.2</v>
          </cell>
          <cell r="BS398">
            <v>21.8</v>
          </cell>
          <cell r="BT398">
            <v>21.1</v>
          </cell>
          <cell r="BU398">
            <v>24.8</v>
          </cell>
          <cell r="BV398">
            <v>22.7</v>
          </cell>
          <cell r="BW398">
            <v>21.5</v>
          </cell>
          <cell r="BX398">
            <v>22.7</v>
          </cell>
          <cell r="BY398">
            <v>24.4</v>
          </cell>
          <cell r="BZ398">
            <v>20.8</v>
          </cell>
          <cell r="CA398">
            <v>23.7</v>
          </cell>
          <cell r="CB398">
            <v>24.5</v>
          </cell>
          <cell r="CC398">
            <v>24.7</v>
          </cell>
          <cell r="CD398">
            <v>25.7</v>
          </cell>
          <cell r="CE398">
            <v>21.8</v>
          </cell>
          <cell r="CF398">
            <v>22.8</v>
          </cell>
        </row>
        <row r="399">
          <cell r="C399" t="str">
            <v>Cluster Baixada Santista</v>
          </cell>
          <cell r="D399">
            <v>7.2999999999999989</v>
          </cell>
          <cell r="E399">
            <v>21.8</v>
          </cell>
          <cell r="F399">
            <v>0.6</v>
          </cell>
          <cell r="G399">
            <v>0</v>
          </cell>
          <cell r="H399">
            <v>1</v>
          </cell>
          <cell r="I399">
            <v>1</v>
          </cell>
          <cell r="J399">
            <v>1</v>
          </cell>
          <cell r="K399">
            <v>1</v>
          </cell>
          <cell r="L399">
            <v>1</v>
          </cell>
          <cell r="M399">
            <v>0.6</v>
          </cell>
          <cell r="N399">
            <v>9.9999999999999992E-2</v>
          </cell>
          <cell r="O399">
            <v>1</v>
          </cell>
          <cell r="P399">
            <v>1</v>
          </cell>
          <cell r="Q399">
            <v>1</v>
          </cell>
          <cell r="R399">
            <v>1</v>
          </cell>
          <cell r="S399">
            <v>1</v>
          </cell>
          <cell r="T399">
            <v>0</v>
          </cell>
          <cell r="U399">
            <v>9.9999999999999992E-2</v>
          </cell>
          <cell r="V399">
            <v>1</v>
          </cell>
          <cell r="W399">
            <v>1</v>
          </cell>
          <cell r="X399">
            <v>1</v>
          </cell>
          <cell r="Y399">
            <v>0</v>
          </cell>
          <cell r="Z399">
            <v>1</v>
          </cell>
          <cell r="AA399">
            <v>0.6</v>
          </cell>
          <cell r="AB399">
            <v>9.9999999999999992E-2</v>
          </cell>
          <cell r="AC399">
            <v>1</v>
          </cell>
          <cell r="AD399">
            <v>1</v>
          </cell>
          <cell r="AE399">
            <v>1</v>
          </cell>
          <cell r="AF399">
            <v>1</v>
          </cell>
          <cell r="AG399">
            <v>1</v>
          </cell>
          <cell r="AH399">
            <v>0.6</v>
          </cell>
          <cell r="AI399">
            <v>9.9999999999999992E-2</v>
          </cell>
          <cell r="AJ399">
            <v>0</v>
          </cell>
          <cell r="AK399">
            <v>25.3</v>
          </cell>
          <cell r="AL399">
            <v>24</v>
          </cell>
          <cell r="AM399">
            <v>25</v>
          </cell>
          <cell r="AN399">
            <v>23.7</v>
          </cell>
          <cell r="AO399">
            <v>24.7</v>
          </cell>
          <cell r="AP399">
            <v>25</v>
          </cell>
          <cell r="AQ399">
            <v>25.3</v>
          </cell>
          <cell r="AR399">
            <v>27</v>
          </cell>
          <cell r="AS399">
            <v>25</v>
          </cell>
          <cell r="AT399">
            <v>25</v>
          </cell>
          <cell r="AU399">
            <v>23.7</v>
          </cell>
          <cell r="AV399">
            <v>25</v>
          </cell>
          <cell r="AW399">
            <v>26</v>
          </cell>
          <cell r="AX399">
            <v>21.7</v>
          </cell>
          <cell r="AY399">
            <v>24.9</v>
          </cell>
          <cell r="AZ399">
            <v>22.8</v>
          </cell>
          <cell r="BA399">
            <v>24.6</v>
          </cell>
          <cell r="BB399">
            <v>23</v>
          </cell>
          <cell r="BC399">
            <v>23.7</v>
          </cell>
          <cell r="BD399">
            <v>25.4</v>
          </cell>
          <cell r="BE399">
            <v>22.200000000000003</v>
          </cell>
          <cell r="BF399">
            <v>24.6</v>
          </cell>
          <cell r="BG399">
            <v>21.799999999999997</v>
          </cell>
          <cell r="BH399">
            <v>21.599999999999998</v>
          </cell>
          <cell r="BI399">
            <v>24.700000000000003</v>
          </cell>
          <cell r="BJ399">
            <v>20.3</v>
          </cell>
          <cell r="BK399">
            <v>23.400000000000002</v>
          </cell>
          <cell r="BL399">
            <v>24.7</v>
          </cell>
          <cell r="BM399">
            <v>23.400000000000002</v>
          </cell>
          <cell r="BN399">
            <v>23.483333333333334</v>
          </cell>
          <cell r="BO399">
            <v>24.633333333333329</v>
          </cell>
          <cell r="BP399">
            <v>25.400000000000002</v>
          </cell>
          <cell r="BQ399">
            <v>23.283333333333335</v>
          </cell>
          <cell r="BR399">
            <v>25.2</v>
          </cell>
          <cell r="BS399">
            <v>21.8</v>
          </cell>
          <cell r="BT399">
            <v>21.099999999999998</v>
          </cell>
          <cell r="BU399">
            <v>24.433333333333337</v>
          </cell>
          <cell r="BV399">
            <v>22.8</v>
          </cell>
          <cell r="BW399">
            <v>21.5</v>
          </cell>
          <cell r="BX399">
            <v>22.533333333333331</v>
          </cell>
          <cell r="BY399">
            <v>24.233333333333334</v>
          </cell>
          <cell r="BZ399">
            <v>20.633333333333333</v>
          </cell>
          <cell r="CA399">
            <v>23.7</v>
          </cell>
          <cell r="CB399">
            <v>24.400000000000002</v>
          </cell>
          <cell r="CC399">
            <v>24.533333333333331</v>
          </cell>
          <cell r="CD399">
            <v>25.7</v>
          </cell>
          <cell r="CE399">
            <v>21.8</v>
          </cell>
          <cell r="CF399">
            <v>22.8</v>
          </cell>
        </row>
        <row r="400">
          <cell r="C400" t="str">
            <v>Santos</v>
          </cell>
          <cell r="D400">
            <v>7.2999999999999989</v>
          </cell>
          <cell r="E400">
            <v>21.8</v>
          </cell>
          <cell r="F400">
            <v>0.6</v>
          </cell>
          <cell r="G400">
            <v>0</v>
          </cell>
          <cell r="H400">
            <v>1</v>
          </cell>
          <cell r="I400">
            <v>1</v>
          </cell>
          <cell r="J400">
            <v>1</v>
          </cell>
          <cell r="K400">
            <v>1</v>
          </cell>
          <cell r="L400">
            <v>1</v>
          </cell>
          <cell r="M400">
            <v>0.6</v>
          </cell>
          <cell r="N400">
            <v>0.1</v>
          </cell>
          <cell r="O400">
            <v>1</v>
          </cell>
          <cell r="P400">
            <v>1</v>
          </cell>
          <cell r="Q400">
            <v>1</v>
          </cell>
          <cell r="R400">
            <v>1</v>
          </cell>
          <cell r="S400">
            <v>1</v>
          </cell>
          <cell r="T400">
            <v>0</v>
          </cell>
          <cell r="U400">
            <v>0.1</v>
          </cell>
          <cell r="V400">
            <v>1</v>
          </cell>
          <cell r="W400">
            <v>1</v>
          </cell>
          <cell r="X400">
            <v>1</v>
          </cell>
          <cell r="Y400">
            <v>0</v>
          </cell>
          <cell r="Z400">
            <v>1</v>
          </cell>
          <cell r="AA400">
            <v>0.6</v>
          </cell>
          <cell r="AB400">
            <v>0.1</v>
          </cell>
          <cell r="AC400">
            <v>1</v>
          </cell>
          <cell r="AD400">
            <v>1</v>
          </cell>
          <cell r="AE400">
            <v>1</v>
          </cell>
          <cell r="AF400">
            <v>1</v>
          </cell>
          <cell r="AG400">
            <v>1</v>
          </cell>
          <cell r="AH400">
            <v>0.6</v>
          </cell>
          <cell r="AI400">
            <v>0.1</v>
          </cell>
          <cell r="AJ400">
            <v>0</v>
          </cell>
          <cell r="AK400">
            <v>25.3</v>
          </cell>
          <cell r="AL400">
            <v>24</v>
          </cell>
          <cell r="AM400">
            <v>25</v>
          </cell>
          <cell r="AN400">
            <v>23.7</v>
          </cell>
          <cell r="AO400">
            <v>26</v>
          </cell>
          <cell r="AP400">
            <v>25</v>
          </cell>
          <cell r="AQ400">
            <v>25.3</v>
          </cell>
          <cell r="AR400">
            <v>26</v>
          </cell>
          <cell r="AS400">
            <v>25</v>
          </cell>
          <cell r="AT400">
            <v>25</v>
          </cell>
          <cell r="AU400">
            <v>23.2</v>
          </cell>
          <cell r="AV400">
            <v>25</v>
          </cell>
          <cell r="AW400">
            <v>26</v>
          </cell>
          <cell r="AX400">
            <v>21.7</v>
          </cell>
          <cell r="AY400">
            <v>24.9</v>
          </cell>
          <cell r="AZ400">
            <v>22.8</v>
          </cell>
          <cell r="BA400">
            <v>24.6</v>
          </cell>
          <cell r="BB400">
            <v>23</v>
          </cell>
          <cell r="BC400">
            <v>23.7</v>
          </cell>
          <cell r="BD400">
            <v>24.6</v>
          </cell>
          <cell r="BE400">
            <v>22.200000000000003</v>
          </cell>
          <cell r="BF400">
            <v>24.6</v>
          </cell>
          <cell r="BG400">
            <v>21.849999999999998</v>
          </cell>
          <cell r="BH400">
            <v>21.599999999999998</v>
          </cell>
          <cell r="BI400">
            <v>24.2</v>
          </cell>
          <cell r="BJ400">
            <v>20.3</v>
          </cell>
          <cell r="BK400">
            <v>23.4</v>
          </cell>
          <cell r="BL400">
            <v>24.7</v>
          </cell>
          <cell r="BM400">
            <v>23.4</v>
          </cell>
          <cell r="BN400">
            <v>23.4</v>
          </cell>
          <cell r="BO400">
            <v>25.8</v>
          </cell>
          <cell r="BP400">
            <v>25.4</v>
          </cell>
          <cell r="BQ400">
            <v>23.2</v>
          </cell>
          <cell r="BR400">
            <v>25.2</v>
          </cell>
          <cell r="BS400">
            <v>21.8</v>
          </cell>
          <cell r="BT400">
            <v>21.1</v>
          </cell>
          <cell r="BU400">
            <v>24.7</v>
          </cell>
          <cell r="BV400">
            <v>22.8</v>
          </cell>
          <cell r="BW400">
            <v>21.5</v>
          </cell>
          <cell r="BX400">
            <v>22.7</v>
          </cell>
          <cell r="BY400">
            <v>24.4</v>
          </cell>
          <cell r="BZ400">
            <v>20.8</v>
          </cell>
          <cell r="CA400">
            <v>23.7</v>
          </cell>
          <cell r="CB400">
            <v>24.5</v>
          </cell>
          <cell r="CC400">
            <v>23.7</v>
          </cell>
          <cell r="CD400">
            <v>25.7</v>
          </cell>
          <cell r="CE400">
            <v>21.8</v>
          </cell>
          <cell r="CF400">
            <v>22.8</v>
          </cell>
        </row>
        <row r="401">
          <cell r="C401" t="str">
            <v>Guarujá</v>
          </cell>
          <cell r="D401">
            <v>7.2999999999999989</v>
          </cell>
          <cell r="E401">
            <v>21.8</v>
          </cell>
          <cell r="F401">
            <v>0.6</v>
          </cell>
          <cell r="G401">
            <v>0</v>
          </cell>
          <cell r="H401">
            <v>1</v>
          </cell>
          <cell r="I401">
            <v>1</v>
          </cell>
          <cell r="J401">
            <v>1</v>
          </cell>
          <cell r="K401">
            <v>1</v>
          </cell>
          <cell r="L401">
            <v>1</v>
          </cell>
          <cell r="M401">
            <v>0.6</v>
          </cell>
          <cell r="N401">
            <v>0.1</v>
          </cell>
          <cell r="O401">
            <v>1</v>
          </cell>
          <cell r="P401">
            <v>1</v>
          </cell>
          <cell r="Q401">
            <v>1</v>
          </cell>
          <cell r="R401">
            <v>1</v>
          </cell>
          <cell r="S401">
            <v>1</v>
          </cell>
          <cell r="T401">
            <v>0</v>
          </cell>
          <cell r="U401">
            <v>0.1</v>
          </cell>
          <cell r="V401">
            <v>1</v>
          </cell>
          <cell r="W401">
            <v>1</v>
          </cell>
          <cell r="X401">
            <v>1</v>
          </cell>
          <cell r="Y401">
            <v>0</v>
          </cell>
          <cell r="Z401">
            <v>1</v>
          </cell>
          <cell r="AA401">
            <v>0.6</v>
          </cell>
          <cell r="AB401">
            <v>0.1</v>
          </cell>
          <cell r="AC401">
            <v>1</v>
          </cell>
          <cell r="AD401">
            <v>1</v>
          </cell>
          <cell r="AE401">
            <v>1</v>
          </cell>
          <cell r="AF401">
            <v>1</v>
          </cell>
          <cell r="AG401">
            <v>1</v>
          </cell>
          <cell r="AH401">
            <v>0.6</v>
          </cell>
          <cell r="AI401">
            <v>0.1</v>
          </cell>
          <cell r="AJ401">
            <v>0</v>
          </cell>
          <cell r="AK401">
            <v>25.3</v>
          </cell>
          <cell r="AL401">
            <v>24</v>
          </cell>
          <cell r="AM401">
            <v>25</v>
          </cell>
          <cell r="AN401">
            <v>23.7</v>
          </cell>
          <cell r="AO401">
            <v>26</v>
          </cell>
          <cell r="AP401">
            <v>25</v>
          </cell>
          <cell r="AQ401">
            <v>25.3</v>
          </cell>
          <cell r="AR401">
            <v>26</v>
          </cell>
          <cell r="AS401">
            <v>25</v>
          </cell>
          <cell r="AT401">
            <v>25</v>
          </cell>
          <cell r="AU401">
            <v>22.7</v>
          </cell>
          <cell r="AV401">
            <v>25</v>
          </cell>
          <cell r="AW401">
            <v>26</v>
          </cell>
          <cell r="AX401">
            <v>21.7</v>
          </cell>
          <cell r="AY401">
            <v>24.9</v>
          </cell>
          <cell r="AZ401">
            <v>22.8</v>
          </cell>
          <cell r="BA401">
            <v>24.6</v>
          </cell>
          <cell r="BB401">
            <v>23</v>
          </cell>
          <cell r="BC401">
            <v>23.7</v>
          </cell>
          <cell r="BD401">
            <v>24.6</v>
          </cell>
          <cell r="BE401">
            <v>22.200000000000003</v>
          </cell>
          <cell r="BF401">
            <v>24.6</v>
          </cell>
          <cell r="BG401">
            <v>21.9</v>
          </cell>
          <cell r="BH401">
            <v>21.599999999999998</v>
          </cell>
          <cell r="BI401">
            <v>24.8</v>
          </cell>
          <cell r="BJ401">
            <v>20.3</v>
          </cell>
          <cell r="BK401">
            <v>23.4</v>
          </cell>
          <cell r="BL401">
            <v>24.7</v>
          </cell>
          <cell r="BM401">
            <v>23.4</v>
          </cell>
          <cell r="BN401">
            <v>23.5</v>
          </cell>
          <cell r="BO401">
            <v>24.4</v>
          </cell>
          <cell r="BP401">
            <v>25.4</v>
          </cell>
          <cell r="BQ401">
            <v>23.3</v>
          </cell>
          <cell r="BR401">
            <v>25.2</v>
          </cell>
          <cell r="BS401">
            <v>21.8</v>
          </cell>
          <cell r="BT401">
            <v>21.1</v>
          </cell>
          <cell r="BU401">
            <v>23.8</v>
          </cell>
          <cell r="BV401">
            <v>22.8</v>
          </cell>
          <cell r="BW401">
            <v>21.5</v>
          </cell>
          <cell r="BX401">
            <v>22.7</v>
          </cell>
          <cell r="BY401">
            <v>24.4</v>
          </cell>
          <cell r="BZ401">
            <v>19.8</v>
          </cell>
          <cell r="CA401">
            <v>23.7</v>
          </cell>
          <cell r="CB401">
            <v>24.5</v>
          </cell>
          <cell r="CC401">
            <v>24.7</v>
          </cell>
          <cell r="CD401">
            <v>25.7</v>
          </cell>
          <cell r="CE401">
            <v>21.8</v>
          </cell>
          <cell r="CF401">
            <v>22.8</v>
          </cell>
        </row>
        <row r="402">
          <cell r="C402" t="str">
            <v>São Vicente</v>
          </cell>
          <cell r="D402">
            <v>7.2999999999999989</v>
          </cell>
          <cell r="E402">
            <v>21.8</v>
          </cell>
          <cell r="F402">
            <v>0.6</v>
          </cell>
          <cell r="G402">
            <v>0</v>
          </cell>
          <cell r="H402">
            <v>1</v>
          </cell>
          <cell r="I402">
            <v>1</v>
          </cell>
          <cell r="J402">
            <v>1</v>
          </cell>
          <cell r="K402">
            <v>1</v>
          </cell>
          <cell r="L402">
            <v>1</v>
          </cell>
          <cell r="M402">
            <v>0.6</v>
          </cell>
          <cell r="N402">
            <v>0.1</v>
          </cell>
          <cell r="O402">
            <v>1</v>
          </cell>
          <cell r="P402">
            <v>1</v>
          </cell>
          <cell r="Q402">
            <v>1</v>
          </cell>
          <cell r="R402">
            <v>1</v>
          </cell>
          <cell r="S402">
            <v>1</v>
          </cell>
          <cell r="T402">
            <v>0</v>
          </cell>
          <cell r="U402">
            <v>0.1</v>
          </cell>
          <cell r="V402">
            <v>1</v>
          </cell>
          <cell r="W402">
            <v>1</v>
          </cell>
          <cell r="X402">
            <v>1</v>
          </cell>
          <cell r="Y402">
            <v>0</v>
          </cell>
          <cell r="Z402">
            <v>1</v>
          </cell>
          <cell r="AA402">
            <v>0.6</v>
          </cell>
          <cell r="AB402">
            <v>0.1</v>
          </cell>
          <cell r="AC402">
            <v>1</v>
          </cell>
          <cell r="AD402">
            <v>1</v>
          </cell>
          <cell r="AE402">
            <v>1</v>
          </cell>
          <cell r="AF402">
            <v>1</v>
          </cell>
          <cell r="AG402">
            <v>1</v>
          </cell>
          <cell r="AH402">
            <v>0.6</v>
          </cell>
          <cell r="AI402">
            <v>0.1</v>
          </cell>
          <cell r="AJ402">
            <v>0</v>
          </cell>
          <cell r="AK402">
            <v>25.3</v>
          </cell>
          <cell r="AL402">
            <v>24</v>
          </cell>
          <cell r="AM402">
            <v>25</v>
          </cell>
          <cell r="AN402">
            <v>23.7</v>
          </cell>
          <cell r="AO402">
            <v>26</v>
          </cell>
          <cell r="AP402">
            <v>25</v>
          </cell>
          <cell r="AQ402">
            <v>25.3</v>
          </cell>
          <cell r="AR402">
            <v>26</v>
          </cell>
          <cell r="AS402">
            <v>25</v>
          </cell>
          <cell r="AT402">
            <v>25</v>
          </cell>
          <cell r="AU402">
            <v>23.7</v>
          </cell>
          <cell r="AV402">
            <v>25</v>
          </cell>
          <cell r="AW402">
            <v>26</v>
          </cell>
          <cell r="AX402">
            <v>21.7</v>
          </cell>
          <cell r="AY402">
            <v>24.9</v>
          </cell>
          <cell r="AZ402">
            <v>22.8</v>
          </cell>
          <cell r="BA402">
            <v>24.6</v>
          </cell>
          <cell r="BB402">
            <v>23</v>
          </cell>
          <cell r="BC402">
            <v>23.7</v>
          </cell>
          <cell r="BD402">
            <v>24.599999999999998</v>
          </cell>
          <cell r="BE402">
            <v>22.200000000000003</v>
          </cell>
          <cell r="BF402">
            <v>24.6</v>
          </cell>
          <cell r="BG402">
            <v>21.799999999999997</v>
          </cell>
          <cell r="BH402">
            <v>21.599999999999998</v>
          </cell>
          <cell r="BI402">
            <v>24.8</v>
          </cell>
          <cell r="BJ402">
            <v>20.3</v>
          </cell>
          <cell r="BK402">
            <v>23.4</v>
          </cell>
          <cell r="BL402">
            <v>24.7</v>
          </cell>
          <cell r="BM402">
            <v>23.4</v>
          </cell>
          <cell r="BN402">
            <v>23.5</v>
          </cell>
          <cell r="BO402">
            <v>24.4</v>
          </cell>
          <cell r="BP402">
            <v>25.4</v>
          </cell>
          <cell r="BQ402">
            <v>23.3</v>
          </cell>
          <cell r="BR402">
            <v>25.2</v>
          </cell>
          <cell r="BS402">
            <v>21.8</v>
          </cell>
          <cell r="BT402">
            <v>21.1</v>
          </cell>
          <cell r="BU402">
            <v>23.8</v>
          </cell>
          <cell r="BV402">
            <v>22.8</v>
          </cell>
          <cell r="BW402">
            <v>21.5</v>
          </cell>
          <cell r="BX402">
            <v>22.7</v>
          </cell>
          <cell r="BY402">
            <v>24.4</v>
          </cell>
          <cell r="BZ402">
            <v>20.8</v>
          </cell>
          <cell r="CA402">
            <v>23.7</v>
          </cell>
          <cell r="CB402">
            <v>24.5</v>
          </cell>
          <cell r="CC402">
            <v>24.7</v>
          </cell>
          <cell r="CD402">
            <v>25.7</v>
          </cell>
          <cell r="CE402">
            <v>21.8</v>
          </cell>
          <cell r="CF402">
            <v>22.8</v>
          </cell>
        </row>
        <row r="403">
          <cell r="C403" t="str">
            <v>Praia Grande</v>
          </cell>
          <cell r="D403">
            <v>7.2999999999999989</v>
          </cell>
          <cell r="E403">
            <v>21.8</v>
          </cell>
          <cell r="F403">
            <v>0.6</v>
          </cell>
          <cell r="G403">
            <v>0</v>
          </cell>
          <cell r="H403">
            <v>1</v>
          </cell>
          <cell r="I403">
            <v>1</v>
          </cell>
          <cell r="J403">
            <v>1</v>
          </cell>
          <cell r="K403">
            <v>1</v>
          </cell>
          <cell r="L403">
            <v>1</v>
          </cell>
          <cell r="M403">
            <v>0.6</v>
          </cell>
          <cell r="N403">
            <v>0.1</v>
          </cell>
          <cell r="O403">
            <v>1</v>
          </cell>
          <cell r="P403">
            <v>1</v>
          </cell>
          <cell r="Q403">
            <v>1</v>
          </cell>
          <cell r="R403">
            <v>1</v>
          </cell>
          <cell r="S403">
            <v>1</v>
          </cell>
          <cell r="T403">
            <v>0</v>
          </cell>
          <cell r="U403">
            <v>0.1</v>
          </cell>
          <cell r="V403">
            <v>1</v>
          </cell>
          <cell r="W403">
            <v>1</v>
          </cell>
          <cell r="X403">
            <v>1</v>
          </cell>
          <cell r="Y403">
            <v>0</v>
          </cell>
          <cell r="Z403">
            <v>1</v>
          </cell>
          <cell r="AA403">
            <v>0.6</v>
          </cell>
          <cell r="AB403">
            <v>0.1</v>
          </cell>
          <cell r="AC403">
            <v>1</v>
          </cell>
          <cell r="AD403">
            <v>1</v>
          </cell>
          <cell r="AE403">
            <v>1</v>
          </cell>
          <cell r="AF403">
            <v>1</v>
          </cell>
          <cell r="AG403">
            <v>1</v>
          </cell>
          <cell r="AH403">
            <v>0.6</v>
          </cell>
          <cell r="AI403">
            <v>0.1</v>
          </cell>
          <cell r="AJ403">
            <v>0</v>
          </cell>
          <cell r="AK403">
            <v>25.3</v>
          </cell>
          <cell r="AL403">
            <v>24</v>
          </cell>
          <cell r="AM403">
            <v>25</v>
          </cell>
          <cell r="AN403">
            <v>23.7</v>
          </cell>
          <cell r="AO403">
            <v>26</v>
          </cell>
          <cell r="AP403">
            <v>24.85</v>
          </cell>
          <cell r="AQ403">
            <v>25.3</v>
          </cell>
          <cell r="AR403">
            <v>27</v>
          </cell>
          <cell r="AS403">
            <v>25</v>
          </cell>
          <cell r="AT403">
            <v>25</v>
          </cell>
          <cell r="AU403">
            <v>23.7</v>
          </cell>
          <cell r="AV403">
            <v>25</v>
          </cell>
          <cell r="AW403">
            <v>25</v>
          </cell>
          <cell r="AX403">
            <v>21.7</v>
          </cell>
          <cell r="AY403">
            <v>24.9</v>
          </cell>
          <cell r="AZ403">
            <v>22.8</v>
          </cell>
          <cell r="BA403">
            <v>24.6</v>
          </cell>
          <cell r="BB403">
            <v>22.55</v>
          </cell>
          <cell r="BC403">
            <v>23.7</v>
          </cell>
          <cell r="BD403">
            <v>25.4</v>
          </cell>
          <cell r="BE403">
            <v>22.200000000000003</v>
          </cell>
          <cell r="BF403">
            <v>24.6</v>
          </cell>
          <cell r="BG403">
            <v>21.799999999999997</v>
          </cell>
          <cell r="BH403">
            <v>21.2</v>
          </cell>
          <cell r="BI403">
            <v>24.8</v>
          </cell>
          <cell r="BJ403">
            <v>20.3</v>
          </cell>
          <cell r="BK403">
            <v>23.4</v>
          </cell>
          <cell r="BL403">
            <v>24.7</v>
          </cell>
          <cell r="BM403">
            <v>23.4</v>
          </cell>
          <cell r="BN403">
            <v>23.5</v>
          </cell>
          <cell r="BO403">
            <v>24.4</v>
          </cell>
          <cell r="BP403">
            <v>25.4</v>
          </cell>
          <cell r="BQ403">
            <v>23.3</v>
          </cell>
          <cell r="BR403">
            <v>25.2</v>
          </cell>
          <cell r="BS403">
            <v>21.8</v>
          </cell>
          <cell r="BT403">
            <v>21.1</v>
          </cell>
          <cell r="BU403">
            <v>24.7</v>
          </cell>
          <cell r="BV403">
            <v>22.8</v>
          </cell>
          <cell r="BW403">
            <v>21.5</v>
          </cell>
          <cell r="BX403">
            <v>22.7</v>
          </cell>
          <cell r="BY403">
            <v>24.4</v>
          </cell>
          <cell r="BZ403">
            <v>20.8</v>
          </cell>
          <cell r="CA403">
            <v>23.7</v>
          </cell>
          <cell r="CB403">
            <v>24.5</v>
          </cell>
          <cell r="CC403">
            <v>24.7</v>
          </cell>
          <cell r="CD403">
            <v>25.7</v>
          </cell>
          <cell r="CE403">
            <v>21.8</v>
          </cell>
          <cell r="CF403">
            <v>22.8</v>
          </cell>
        </row>
        <row r="404">
          <cell r="C404" t="str">
            <v>Cubatão</v>
          </cell>
          <cell r="D404">
            <v>7.2999999999999989</v>
          </cell>
          <cell r="E404">
            <v>21.8</v>
          </cell>
          <cell r="F404">
            <v>0.6</v>
          </cell>
          <cell r="G404">
            <v>0</v>
          </cell>
          <cell r="H404">
            <v>1</v>
          </cell>
          <cell r="I404">
            <v>1</v>
          </cell>
          <cell r="J404">
            <v>1</v>
          </cell>
          <cell r="K404">
            <v>1</v>
          </cell>
          <cell r="L404">
            <v>1</v>
          </cell>
          <cell r="M404">
            <v>0.6</v>
          </cell>
          <cell r="N404">
            <v>0.1</v>
          </cell>
          <cell r="O404">
            <v>1</v>
          </cell>
          <cell r="P404">
            <v>1</v>
          </cell>
          <cell r="Q404">
            <v>1</v>
          </cell>
          <cell r="R404">
            <v>1</v>
          </cell>
          <cell r="S404">
            <v>1</v>
          </cell>
          <cell r="T404">
            <v>0</v>
          </cell>
          <cell r="U404">
            <v>0.1</v>
          </cell>
          <cell r="V404">
            <v>1</v>
          </cell>
          <cell r="W404">
            <v>1</v>
          </cell>
          <cell r="X404">
            <v>1</v>
          </cell>
          <cell r="Y404">
            <v>0</v>
          </cell>
          <cell r="Z404">
            <v>1</v>
          </cell>
          <cell r="AA404">
            <v>0.6</v>
          </cell>
          <cell r="AB404">
            <v>0.1</v>
          </cell>
          <cell r="AC404">
            <v>1</v>
          </cell>
          <cell r="AD404">
            <v>1</v>
          </cell>
          <cell r="AE404">
            <v>1</v>
          </cell>
          <cell r="AF404">
            <v>1</v>
          </cell>
          <cell r="AG404">
            <v>1</v>
          </cell>
          <cell r="AH404">
            <v>0.6</v>
          </cell>
          <cell r="AI404">
            <v>0.1</v>
          </cell>
          <cell r="AJ404">
            <v>0</v>
          </cell>
          <cell r="AK404">
            <v>25.3</v>
          </cell>
          <cell r="AL404">
            <v>24</v>
          </cell>
          <cell r="AM404">
            <v>25</v>
          </cell>
          <cell r="AN404">
            <v>23.7</v>
          </cell>
          <cell r="AO404">
            <v>26</v>
          </cell>
          <cell r="AP404">
            <v>24.7</v>
          </cell>
          <cell r="AQ404">
            <v>25.3</v>
          </cell>
          <cell r="AR404">
            <v>27</v>
          </cell>
          <cell r="AS404">
            <v>25</v>
          </cell>
          <cell r="AT404">
            <v>25</v>
          </cell>
          <cell r="AU404">
            <v>23.7</v>
          </cell>
          <cell r="AV404">
            <v>25</v>
          </cell>
          <cell r="AW404">
            <v>25</v>
          </cell>
          <cell r="AX404">
            <v>21.7</v>
          </cell>
          <cell r="AY404">
            <v>24.9</v>
          </cell>
          <cell r="AZ404">
            <v>22.8</v>
          </cell>
          <cell r="BA404">
            <v>24.6</v>
          </cell>
          <cell r="BB404">
            <v>22.1</v>
          </cell>
          <cell r="BC404">
            <v>23.7</v>
          </cell>
          <cell r="BD404">
            <v>25.4</v>
          </cell>
          <cell r="BE404">
            <v>22.200000000000003</v>
          </cell>
          <cell r="BF404">
            <v>24.6</v>
          </cell>
          <cell r="BG404">
            <v>21.799999999999997</v>
          </cell>
          <cell r="BH404">
            <v>21.599999999999998</v>
          </cell>
          <cell r="BI404">
            <v>24.8</v>
          </cell>
          <cell r="BJ404">
            <v>20.3</v>
          </cell>
          <cell r="BK404">
            <v>23.4</v>
          </cell>
          <cell r="BL404">
            <v>24.7</v>
          </cell>
          <cell r="BM404">
            <v>23.4</v>
          </cell>
          <cell r="BN404">
            <v>23.5</v>
          </cell>
          <cell r="BO404">
            <v>24.4</v>
          </cell>
          <cell r="BP404">
            <v>25.4</v>
          </cell>
          <cell r="BQ404">
            <v>23.3</v>
          </cell>
          <cell r="BR404">
            <v>25.2</v>
          </cell>
          <cell r="BS404">
            <v>21.8</v>
          </cell>
          <cell r="BT404">
            <v>21.1</v>
          </cell>
          <cell r="BU404">
            <v>24.8</v>
          </cell>
          <cell r="BV404">
            <v>22.8</v>
          </cell>
          <cell r="BW404">
            <v>21.5</v>
          </cell>
          <cell r="BX404">
            <v>21.7</v>
          </cell>
          <cell r="BY404">
            <v>24.4</v>
          </cell>
          <cell r="BZ404">
            <v>20.8</v>
          </cell>
          <cell r="CA404">
            <v>23.7</v>
          </cell>
          <cell r="CB404">
            <v>23.9</v>
          </cell>
          <cell r="CC404">
            <v>24.7</v>
          </cell>
          <cell r="CD404">
            <v>25.7</v>
          </cell>
          <cell r="CE404">
            <v>21.8</v>
          </cell>
          <cell r="CF404">
            <v>22.8</v>
          </cell>
        </row>
        <row r="405">
          <cell r="C405" t="str">
            <v>Bertioga</v>
          </cell>
          <cell r="D405">
            <v>7.2999999999999989</v>
          </cell>
          <cell r="E405">
            <v>21.8</v>
          </cell>
          <cell r="F405">
            <v>0.6</v>
          </cell>
          <cell r="G405">
            <v>0</v>
          </cell>
          <cell r="H405">
            <v>1</v>
          </cell>
          <cell r="I405">
            <v>1</v>
          </cell>
          <cell r="J405">
            <v>1</v>
          </cell>
          <cell r="K405">
            <v>1</v>
          </cell>
          <cell r="L405">
            <v>1</v>
          </cell>
          <cell r="M405">
            <v>0.6</v>
          </cell>
          <cell r="N405">
            <v>0.1</v>
          </cell>
          <cell r="O405">
            <v>1</v>
          </cell>
          <cell r="P405">
            <v>1</v>
          </cell>
          <cell r="Q405">
            <v>1</v>
          </cell>
          <cell r="R405">
            <v>1</v>
          </cell>
          <cell r="S405">
            <v>1</v>
          </cell>
          <cell r="T405">
            <v>0</v>
          </cell>
          <cell r="U405">
            <v>0.1</v>
          </cell>
          <cell r="V405">
            <v>1</v>
          </cell>
          <cell r="W405">
            <v>1</v>
          </cell>
          <cell r="X405">
            <v>1</v>
          </cell>
          <cell r="Y405">
            <v>0</v>
          </cell>
          <cell r="Z405">
            <v>1</v>
          </cell>
          <cell r="AA405">
            <v>0.6</v>
          </cell>
          <cell r="AB405">
            <v>0.1</v>
          </cell>
          <cell r="AC405">
            <v>1</v>
          </cell>
          <cell r="AD405">
            <v>1</v>
          </cell>
          <cell r="AE405">
            <v>1</v>
          </cell>
          <cell r="AF405">
            <v>1</v>
          </cell>
          <cell r="AG405">
            <v>1</v>
          </cell>
          <cell r="AH405">
            <v>0.6</v>
          </cell>
          <cell r="AI405">
            <v>0.1</v>
          </cell>
          <cell r="AJ405">
            <v>0</v>
          </cell>
          <cell r="AK405">
            <v>25.3</v>
          </cell>
          <cell r="AL405">
            <v>24</v>
          </cell>
          <cell r="AM405">
            <v>25</v>
          </cell>
          <cell r="AN405">
            <v>23.7</v>
          </cell>
          <cell r="AO405">
            <v>26</v>
          </cell>
          <cell r="AP405">
            <v>25</v>
          </cell>
          <cell r="AQ405">
            <v>25.3</v>
          </cell>
          <cell r="AR405">
            <v>27</v>
          </cell>
          <cell r="AS405">
            <v>25</v>
          </cell>
          <cell r="AT405">
            <v>25</v>
          </cell>
          <cell r="AU405">
            <v>23.7</v>
          </cell>
          <cell r="AV405">
            <v>25</v>
          </cell>
          <cell r="AW405">
            <v>25</v>
          </cell>
          <cell r="AX405">
            <v>21.7</v>
          </cell>
          <cell r="AY405">
            <v>24.9</v>
          </cell>
          <cell r="AZ405">
            <v>22.8</v>
          </cell>
          <cell r="BA405">
            <v>24.6</v>
          </cell>
          <cell r="BB405">
            <v>23</v>
          </cell>
          <cell r="BC405">
            <v>23.7</v>
          </cell>
          <cell r="BD405">
            <v>25.4</v>
          </cell>
          <cell r="BE405">
            <v>22.200000000000003</v>
          </cell>
          <cell r="BF405">
            <v>24.6</v>
          </cell>
          <cell r="BG405">
            <v>21.799999999999997</v>
          </cell>
          <cell r="BH405">
            <v>20.8</v>
          </cell>
          <cell r="BI405">
            <v>24.8</v>
          </cell>
          <cell r="BJ405">
            <v>20.3</v>
          </cell>
          <cell r="BK405">
            <v>23.4</v>
          </cell>
          <cell r="BL405">
            <v>24.7</v>
          </cell>
          <cell r="BM405">
            <v>23.4</v>
          </cell>
          <cell r="BN405">
            <v>23.5</v>
          </cell>
          <cell r="BO405">
            <v>24.4</v>
          </cell>
          <cell r="BP405">
            <v>25.4</v>
          </cell>
          <cell r="BQ405">
            <v>23.3</v>
          </cell>
          <cell r="BR405">
            <v>25.2</v>
          </cell>
          <cell r="BS405">
            <v>21.8</v>
          </cell>
          <cell r="BT405">
            <v>21.1</v>
          </cell>
          <cell r="BU405">
            <v>24.8</v>
          </cell>
          <cell r="BV405">
            <v>22.8</v>
          </cell>
          <cell r="BW405">
            <v>21.5</v>
          </cell>
          <cell r="BX405">
            <v>22.7</v>
          </cell>
          <cell r="BY405">
            <v>23.4</v>
          </cell>
          <cell r="BZ405">
            <v>20.8</v>
          </cell>
          <cell r="CA405">
            <v>23.7</v>
          </cell>
          <cell r="CB405">
            <v>24.5</v>
          </cell>
          <cell r="CC405">
            <v>24.7</v>
          </cell>
          <cell r="CD405">
            <v>25.7</v>
          </cell>
          <cell r="CE405">
            <v>21.8</v>
          </cell>
          <cell r="CF405">
            <v>22.8</v>
          </cell>
        </row>
        <row r="406">
          <cell r="C406" t="str">
            <v>Cluster Grande São José</v>
          </cell>
          <cell r="D406">
            <v>7.2999999999999989</v>
          </cell>
          <cell r="E406">
            <v>21.8</v>
          </cell>
          <cell r="F406">
            <v>0.59999999999999987</v>
          </cell>
          <cell r="G406">
            <v>0</v>
          </cell>
          <cell r="H406">
            <v>1</v>
          </cell>
          <cell r="I406">
            <v>1</v>
          </cell>
          <cell r="J406">
            <v>1</v>
          </cell>
          <cell r="K406">
            <v>1</v>
          </cell>
          <cell r="L406">
            <v>1</v>
          </cell>
          <cell r="M406">
            <v>0.59999999999999987</v>
          </cell>
          <cell r="N406">
            <v>9.9999999999999992E-2</v>
          </cell>
          <cell r="O406">
            <v>1</v>
          </cell>
          <cell r="P406">
            <v>1</v>
          </cell>
          <cell r="Q406">
            <v>1</v>
          </cell>
          <cell r="R406">
            <v>1</v>
          </cell>
          <cell r="S406">
            <v>1</v>
          </cell>
          <cell r="T406">
            <v>0</v>
          </cell>
          <cell r="U406">
            <v>9.9999999999999992E-2</v>
          </cell>
          <cell r="V406">
            <v>1</v>
          </cell>
          <cell r="W406">
            <v>1</v>
          </cell>
          <cell r="X406">
            <v>1</v>
          </cell>
          <cell r="Y406">
            <v>0</v>
          </cell>
          <cell r="Z406">
            <v>1</v>
          </cell>
          <cell r="AA406">
            <v>0.59999999999999987</v>
          </cell>
          <cell r="AB406">
            <v>9.9999999999999992E-2</v>
          </cell>
          <cell r="AC406">
            <v>1</v>
          </cell>
          <cell r="AD406">
            <v>1</v>
          </cell>
          <cell r="AE406">
            <v>1</v>
          </cell>
          <cell r="AF406">
            <v>1</v>
          </cell>
          <cell r="AG406">
            <v>1</v>
          </cell>
          <cell r="AH406">
            <v>0.59999999999999987</v>
          </cell>
          <cell r="AI406">
            <v>9.9999999999999992E-2</v>
          </cell>
          <cell r="AJ406">
            <v>0</v>
          </cell>
          <cell r="AK406">
            <v>25.3</v>
          </cell>
          <cell r="AL406">
            <v>24</v>
          </cell>
          <cell r="AM406">
            <v>25</v>
          </cell>
          <cell r="AN406">
            <v>23.7</v>
          </cell>
          <cell r="AO406">
            <v>26</v>
          </cell>
          <cell r="AP406">
            <v>25</v>
          </cell>
          <cell r="AQ406">
            <v>25.3</v>
          </cell>
          <cell r="AR406">
            <v>27</v>
          </cell>
          <cell r="AS406">
            <v>25</v>
          </cell>
          <cell r="AT406">
            <v>25</v>
          </cell>
          <cell r="AU406">
            <v>23.7</v>
          </cell>
          <cell r="AV406">
            <v>25</v>
          </cell>
          <cell r="AW406">
            <v>25</v>
          </cell>
          <cell r="AX406">
            <v>21.682608695652167</v>
          </cell>
          <cell r="AY406">
            <v>24.778260869565212</v>
          </cell>
          <cell r="AZ406">
            <v>22.46521739130435</v>
          </cell>
          <cell r="BA406">
            <v>24.586956521739136</v>
          </cell>
          <cell r="BB406">
            <v>22.952173913043477</v>
          </cell>
          <cell r="BC406">
            <v>23.699999999999996</v>
          </cell>
          <cell r="BD406">
            <v>25.399999999999991</v>
          </cell>
          <cell r="BE406">
            <v>22.165217391304342</v>
          </cell>
          <cell r="BF406">
            <v>24.58695652173914</v>
          </cell>
          <cell r="BG406">
            <v>21.69565217391305</v>
          </cell>
          <cell r="BH406">
            <v>21.556521739130442</v>
          </cell>
          <cell r="BI406">
            <v>24.800000000000008</v>
          </cell>
          <cell r="BJ406">
            <v>20.300000000000004</v>
          </cell>
          <cell r="BK406">
            <v>23.349999999999998</v>
          </cell>
          <cell r="BL406">
            <v>24.61666666666666</v>
          </cell>
          <cell r="BM406">
            <v>23.400000000000002</v>
          </cell>
          <cell r="BN406">
            <v>23.266666666666666</v>
          </cell>
          <cell r="BO406">
            <v>24.349999999999998</v>
          </cell>
          <cell r="BP406">
            <v>25.283333333333335</v>
          </cell>
          <cell r="BQ406">
            <v>23.300000000000008</v>
          </cell>
          <cell r="BR406">
            <v>25.033333333333328</v>
          </cell>
          <cell r="BS406">
            <v>21.800000000000008</v>
          </cell>
          <cell r="BT406">
            <v>20.966666666666665</v>
          </cell>
          <cell r="BU406">
            <v>24.800000000000008</v>
          </cell>
          <cell r="BV406">
            <v>22.800000000000008</v>
          </cell>
          <cell r="BW406">
            <v>21.491666666666664</v>
          </cell>
          <cell r="BX406">
            <v>22.449999999999992</v>
          </cell>
          <cell r="BY406">
            <v>24.316666666666666</v>
          </cell>
          <cell r="BZ406">
            <v>20.800000000000004</v>
          </cell>
          <cell r="CA406">
            <v>23.691666666666663</v>
          </cell>
          <cell r="CB406">
            <v>24.333333333333332</v>
          </cell>
          <cell r="CC406">
            <v>24.61666666666666</v>
          </cell>
          <cell r="CD406">
            <v>25.483333333333331</v>
          </cell>
          <cell r="CE406">
            <v>21.800000000000008</v>
          </cell>
          <cell r="CF406">
            <v>22.550000000000008</v>
          </cell>
        </row>
        <row r="407">
          <cell r="C407" t="str">
            <v>SubCluster São José dos Campos</v>
          </cell>
          <cell r="D407">
            <v>7.2999999999999989</v>
          </cell>
          <cell r="E407">
            <v>21.8</v>
          </cell>
          <cell r="F407">
            <v>0.6</v>
          </cell>
          <cell r="G407">
            <v>0</v>
          </cell>
          <cell r="H407">
            <v>1</v>
          </cell>
          <cell r="I407">
            <v>1</v>
          </cell>
          <cell r="J407">
            <v>1</v>
          </cell>
          <cell r="K407">
            <v>1</v>
          </cell>
          <cell r="L407">
            <v>1</v>
          </cell>
          <cell r="M407">
            <v>0.6</v>
          </cell>
          <cell r="N407">
            <v>0.10000000000000002</v>
          </cell>
          <cell r="O407">
            <v>1</v>
          </cell>
          <cell r="P407">
            <v>1</v>
          </cell>
          <cell r="Q407">
            <v>1</v>
          </cell>
          <cell r="R407">
            <v>1</v>
          </cell>
          <cell r="S407">
            <v>1</v>
          </cell>
          <cell r="T407">
            <v>0</v>
          </cell>
          <cell r="U407">
            <v>0.10000000000000002</v>
          </cell>
          <cell r="V407">
            <v>1</v>
          </cell>
          <cell r="W407">
            <v>1</v>
          </cell>
          <cell r="X407">
            <v>1</v>
          </cell>
          <cell r="Y407">
            <v>0</v>
          </cell>
          <cell r="Z407">
            <v>1</v>
          </cell>
          <cell r="AA407">
            <v>0.6</v>
          </cell>
          <cell r="AB407">
            <v>0.10000000000000002</v>
          </cell>
          <cell r="AC407">
            <v>1</v>
          </cell>
          <cell r="AD407">
            <v>1</v>
          </cell>
          <cell r="AE407">
            <v>1</v>
          </cell>
          <cell r="AF407">
            <v>1</v>
          </cell>
          <cell r="AG407">
            <v>1</v>
          </cell>
          <cell r="AH407">
            <v>0.6</v>
          </cell>
          <cell r="AI407">
            <v>0.10000000000000002</v>
          </cell>
          <cell r="AJ407">
            <v>0</v>
          </cell>
          <cell r="AK407">
            <v>25.3</v>
          </cell>
          <cell r="AL407">
            <v>24</v>
          </cell>
          <cell r="AM407">
            <v>25</v>
          </cell>
          <cell r="AN407">
            <v>23.7</v>
          </cell>
          <cell r="AO407">
            <v>26</v>
          </cell>
          <cell r="AP407">
            <v>25</v>
          </cell>
          <cell r="AQ407">
            <v>25.3</v>
          </cell>
          <cell r="AR407">
            <v>27</v>
          </cell>
          <cell r="AS407">
            <v>25</v>
          </cell>
          <cell r="AT407">
            <v>25</v>
          </cell>
          <cell r="AU407">
            <v>23.7</v>
          </cell>
          <cell r="AV407">
            <v>25</v>
          </cell>
          <cell r="AW407">
            <v>25</v>
          </cell>
          <cell r="AX407">
            <v>21.659999999999997</v>
          </cell>
          <cell r="AY407">
            <v>24.820000000000004</v>
          </cell>
          <cell r="AZ407">
            <v>22.419999999999998</v>
          </cell>
          <cell r="BA407">
            <v>24.599999999999998</v>
          </cell>
          <cell r="BB407">
            <v>23</v>
          </cell>
          <cell r="BC407">
            <v>23.699999999999996</v>
          </cell>
          <cell r="BD407">
            <v>25.400000000000002</v>
          </cell>
          <cell r="BE407">
            <v>22.119999999999997</v>
          </cell>
          <cell r="BF407">
            <v>24.599999999999998</v>
          </cell>
          <cell r="BG407">
            <v>21.72</v>
          </cell>
          <cell r="BH407">
            <v>21.579999999999995</v>
          </cell>
          <cell r="BI407">
            <v>24.8</v>
          </cell>
          <cell r="BJ407">
            <v>20.3</v>
          </cell>
          <cell r="BK407">
            <v>23.399999999999995</v>
          </cell>
          <cell r="BL407">
            <v>24.366666666666664</v>
          </cell>
          <cell r="BM407">
            <v>23.399999999999995</v>
          </cell>
          <cell r="BN407">
            <v>23.5</v>
          </cell>
          <cell r="BO407">
            <v>24.2</v>
          </cell>
          <cell r="BP407">
            <v>25.399999999999995</v>
          </cell>
          <cell r="BQ407">
            <v>23.3</v>
          </cell>
          <cell r="BR407">
            <v>25.2</v>
          </cell>
          <cell r="BS407">
            <v>21.8</v>
          </cell>
          <cell r="BT407">
            <v>21.066666666666666</v>
          </cell>
          <cell r="BU407">
            <v>24.8</v>
          </cell>
          <cell r="BV407">
            <v>22.8</v>
          </cell>
          <cell r="BW407">
            <v>21.5</v>
          </cell>
          <cell r="BX407">
            <v>22.366666666666664</v>
          </cell>
          <cell r="BY407">
            <v>24.066666666666663</v>
          </cell>
          <cell r="BZ407">
            <v>20.8</v>
          </cell>
          <cell r="CA407">
            <v>23.666666666666668</v>
          </cell>
          <cell r="CB407">
            <v>24.5</v>
          </cell>
          <cell r="CC407">
            <v>24.7</v>
          </cell>
          <cell r="CD407">
            <v>25.7</v>
          </cell>
          <cell r="CE407">
            <v>21.8</v>
          </cell>
          <cell r="CF407">
            <v>22.466666666666669</v>
          </cell>
        </row>
        <row r="408">
          <cell r="C408" t="str">
            <v>São José dos Campos</v>
          </cell>
          <cell r="D408">
            <v>7.2999999999999989</v>
          </cell>
          <cell r="E408">
            <v>21.8</v>
          </cell>
          <cell r="F408">
            <v>0.6</v>
          </cell>
          <cell r="G408">
            <v>0</v>
          </cell>
          <cell r="H408">
            <v>1</v>
          </cell>
          <cell r="I408">
            <v>1</v>
          </cell>
          <cell r="J408">
            <v>1</v>
          </cell>
          <cell r="K408">
            <v>1</v>
          </cell>
          <cell r="L408">
            <v>1</v>
          </cell>
          <cell r="M408">
            <v>0.6</v>
          </cell>
          <cell r="N408">
            <v>0.1</v>
          </cell>
          <cell r="O408">
            <v>1</v>
          </cell>
          <cell r="P408">
            <v>1</v>
          </cell>
          <cell r="Q408">
            <v>1</v>
          </cell>
          <cell r="R408">
            <v>1</v>
          </cell>
          <cell r="S408">
            <v>1</v>
          </cell>
          <cell r="T408">
            <v>0</v>
          </cell>
          <cell r="U408">
            <v>0.1</v>
          </cell>
          <cell r="V408">
            <v>1</v>
          </cell>
          <cell r="W408">
            <v>1</v>
          </cell>
          <cell r="X408">
            <v>1</v>
          </cell>
          <cell r="Y408">
            <v>0</v>
          </cell>
          <cell r="Z408">
            <v>1</v>
          </cell>
          <cell r="AA408">
            <v>0.6</v>
          </cell>
          <cell r="AB408">
            <v>0.1</v>
          </cell>
          <cell r="AC408">
            <v>1</v>
          </cell>
          <cell r="AD408">
            <v>1</v>
          </cell>
          <cell r="AE408">
            <v>1</v>
          </cell>
          <cell r="AF408">
            <v>1</v>
          </cell>
          <cell r="AG408">
            <v>1</v>
          </cell>
          <cell r="AH408">
            <v>0.6</v>
          </cell>
          <cell r="AI408">
            <v>0.1</v>
          </cell>
          <cell r="AJ408">
            <v>0</v>
          </cell>
          <cell r="AK408">
            <v>25.3</v>
          </cell>
          <cell r="AL408">
            <v>24</v>
          </cell>
          <cell r="AM408">
            <v>25</v>
          </cell>
          <cell r="AN408">
            <v>23.7</v>
          </cell>
          <cell r="AO408">
            <v>26</v>
          </cell>
          <cell r="AP408">
            <v>25</v>
          </cell>
          <cell r="AQ408">
            <v>25.3</v>
          </cell>
          <cell r="AR408">
            <v>27</v>
          </cell>
          <cell r="AS408">
            <v>25</v>
          </cell>
          <cell r="AT408">
            <v>25</v>
          </cell>
          <cell r="AU408">
            <v>23.7</v>
          </cell>
          <cell r="AV408">
            <v>25</v>
          </cell>
          <cell r="AW408">
            <v>25</v>
          </cell>
          <cell r="AX408">
            <v>21.7</v>
          </cell>
          <cell r="AY408">
            <v>24.099999999999998</v>
          </cell>
          <cell r="AZ408">
            <v>22.5</v>
          </cell>
          <cell r="BA408">
            <v>24.6</v>
          </cell>
          <cell r="BB408">
            <v>23</v>
          </cell>
          <cell r="BC408">
            <v>23.7</v>
          </cell>
          <cell r="BD408">
            <v>25.4</v>
          </cell>
          <cell r="BE408">
            <v>22.200000000000003</v>
          </cell>
          <cell r="BF408">
            <v>24.6</v>
          </cell>
          <cell r="BG408">
            <v>21.799999999999997</v>
          </cell>
          <cell r="BH408">
            <v>21.599999999999998</v>
          </cell>
          <cell r="BI408">
            <v>24.8</v>
          </cell>
          <cell r="BJ408">
            <v>20.3</v>
          </cell>
          <cell r="BK408">
            <v>23.4</v>
          </cell>
          <cell r="BL408">
            <v>24.7</v>
          </cell>
          <cell r="BM408">
            <v>23.4</v>
          </cell>
          <cell r="BN408">
            <v>23.5</v>
          </cell>
          <cell r="BO408">
            <v>23.8</v>
          </cell>
          <cell r="BP408">
            <v>25.4</v>
          </cell>
          <cell r="BQ408">
            <v>23.3</v>
          </cell>
          <cell r="BR408">
            <v>25.2</v>
          </cell>
          <cell r="BS408">
            <v>21.8</v>
          </cell>
          <cell r="BT408">
            <v>21.1</v>
          </cell>
          <cell r="BU408">
            <v>24.8</v>
          </cell>
          <cell r="BV408">
            <v>22.8</v>
          </cell>
          <cell r="BW408">
            <v>21.5</v>
          </cell>
          <cell r="BX408">
            <v>22.7</v>
          </cell>
          <cell r="BY408">
            <v>24.4</v>
          </cell>
          <cell r="BZ408">
            <v>20.8</v>
          </cell>
          <cell r="CA408">
            <v>23.6</v>
          </cell>
          <cell r="CB408">
            <v>24.5</v>
          </cell>
          <cell r="CC408">
            <v>24.7</v>
          </cell>
          <cell r="CD408">
            <v>25.7</v>
          </cell>
          <cell r="CE408">
            <v>21.8</v>
          </cell>
          <cell r="CF408">
            <v>22.8</v>
          </cell>
        </row>
        <row r="409">
          <cell r="C409" t="str">
            <v>Jacareí</v>
          </cell>
          <cell r="D409">
            <v>7.2999999999999989</v>
          </cell>
          <cell r="E409">
            <v>21.8</v>
          </cell>
          <cell r="F409">
            <v>0.6</v>
          </cell>
          <cell r="G409">
            <v>0</v>
          </cell>
          <cell r="H409">
            <v>1</v>
          </cell>
          <cell r="I409">
            <v>1</v>
          </cell>
          <cell r="J409">
            <v>1</v>
          </cell>
          <cell r="K409">
            <v>1</v>
          </cell>
          <cell r="L409">
            <v>1</v>
          </cell>
          <cell r="M409">
            <v>0.6</v>
          </cell>
          <cell r="N409">
            <v>0.1</v>
          </cell>
          <cell r="O409">
            <v>1</v>
          </cell>
          <cell r="P409">
            <v>1</v>
          </cell>
          <cell r="Q409">
            <v>1</v>
          </cell>
          <cell r="R409">
            <v>1</v>
          </cell>
          <cell r="S409">
            <v>1</v>
          </cell>
          <cell r="T409">
            <v>0</v>
          </cell>
          <cell r="U409">
            <v>0.1</v>
          </cell>
          <cell r="V409">
            <v>1</v>
          </cell>
          <cell r="W409">
            <v>1</v>
          </cell>
          <cell r="X409">
            <v>1</v>
          </cell>
          <cell r="Y409">
            <v>0</v>
          </cell>
          <cell r="Z409">
            <v>1</v>
          </cell>
          <cell r="AA409">
            <v>0.6</v>
          </cell>
          <cell r="AB409">
            <v>0.1</v>
          </cell>
          <cell r="AC409">
            <v>1</v>
          </cell>
          <cell r="AD409">
            <v>1</v>
          </cell>
          <cell r="AE409">
            <v>1</v>
          </cell>
          <cell r="AF409">
            <v>1</v>
          </cell>
          <cell r="AG409">
            <v>1</v>
          </cell>
          <cell r="AH409">
            <v>0.6</v>
          </cell>
          <cell r="AI409">
            <v>0.1</v>
          </cell>
          <cell r="AJ409">
            <v>0</v>
          </cell>
          <cell r="AK409">
            <v>25.3</v>
          </cell>
          <cell r="AL409">
            <v>24</v>
          </cell>
          <cell r="AM409">
            <v>25</v>
          </cell>
          <cell r="AN409">
            <v>23.7</v>
          </cell>
          <cell r="AO409">
            <v>26</v>
          </cell>
          <cell r="AP409">
            <v>25</v>
          </cell>
          <cell r="AQ409">
            <v>25.3</v>
          </cell>
          <cell r="AR409">
            <v>27</v>
          </cell>
          <cell r="AS409">
            <v>25</v>
          </cell>
          <cell r="AT409">
            <v>25</v>
          </cell>
          <cell r="AU409">
            <v>23.7</v>
          </cell>
          <cell r="AV409">
            <v>25</v>
          </cell>
          <cell r="AW409">
            <v>25</v>
          </cell>
          <cell r="AX409">
            <v>21.7</v>
          </cell>
          <cell r="AY409">
            <v>24.099999999999998</v>
          </cell>
          <cell r="AZ409">
            <v>22.5</v>
          </cell>
          <cell r="BA409">
            <v>24.6</v>
          </cell>
          <cell r="BB409">
            <v>23</v>
          </cell>
          <cell r="BC409">
            <v>23.7</v>
          </cell>
          <cell r="BD409">
            <v>25.4</v>
          </cell>
          <cell r="BE409">
            <v>22.200000000000003</v>
          </cell>
          <cell r="BF409">
            <v>24.6</v>
          </cell>
          <cell r="BG409">
            <v>21.799999999999997</v>
          </cell>
          <cell r="BH409">
            <v>21.599999999999998</v>
          </cell>
          <cell r="BI409">
            <v>24.8</v>
          </cell>
          <cell r="BJ409">
            <v>20.3</v>
          </cell>
          <cell r="BK409">
            <v>23.4</v>
          </cell>
          <cell r="BL409">
            <v>23.7</v>
          </cell>
          <cell r="BM409">
            <v>23.4</v>
          </cell>
          <cell r="BN409">
            <v>23.5</v>
          </cell>
          <cell r="BO409">
            <v>24.4</v>
          </cell>
          <cell r="BP409">
            <v>25.4</v>
          </cell>
          <cell r="BQ409">
            <v>23.3</v>
          </cell>
          <cell r="BR409">
            <v>25.2</v>
          </cell>
          <cell r="BS409">
            <v>21.8</v>
          </cell>
          <cell r="BT409">
            <v>21</v>
          </cell>
          <cell r="BU409">
            <v>24.8</v>
          </cell>
          <cell r="BV409">
            <v>22.8</v>
          </cell>
          <cell r="BW409">
            <v>21.5</v>
          </cell>
          <cell r="BX409">
            <v>21.7</v>
          </cell>
          <cell r="BY409">
            <v>24.4</v>
          </cell>
          <cell r="BZ409">
            <v>20.8</v>
          </cell>
          <cell r="CA409">
            <v>23.7</v>
          </cell>
          <cell r="CB409">
            <v>24.5</v>
          </cell>
          <cell r="CC409">
            <v>24.7</v>
          </cell>
          <cell r="CD409">
            <v>25.7</v>
          </cell>
          <cell r="CE409">
            <v>21.8</v>
          </cell>
          <cell r="CF409">
            <v>21.8</v>
          </cell>
        </row>
        <row r="410">
          <cell r="C410" t="str">
            <v>Santa Branca</v>
          </cell>
          <cell r="D410">
            <v>7.2999999999999989</v>
          </cell>
          <cell r="E410">
            <v>21.8</v>
          </cell>
          <cell r="F410">
            <v>0.6</v>
          </cell>
          <cell r="G410">
            <v>0</v>
          </cell>
          <cell r="H410">
            <v>1</v>
          </cell>
          <cell r="I410">
            <v>1</v>
          </cell>
          <cell r="J410">
            <v>1</v>
          </cell>
          <cell r="K410">
            <v>1</v>
          </cell>
          <cell r="L410">
            <v>1</v>
          </cell>
          <cell r="M410">
            <v>0.6</v>
          </cell>
          <cell r="N410">
            <v>0.1</v>
          </cell>
          <cell r="O410">
            <v>1</v>
          </cell>
          <cell r="P410">
            <v>1</v>
          </cell>
          <cell r="Q410">
            <v>1</v>
          </cell>
          <cell r="R410">
            <v>1</v>
          </cell>
          <cell r="S410">
            <v>1</v>
          </cell>
          <cell r="T410">
            <v>0</v>
          </cell>
          <cell r="U410">
            <v>0.1</v>
          </cell>
          <cell r="V410">
            <v>1</v>
          </cell>
          <cell r="W410">
            <v>1</v>
          </cell>
          <cell r="X410">
            <v>1</v>
          </cell>
          <cell r="Y410">
            <v>0</v>
          </cell>
          <cell r="Z410">
            <v>1</v>
          </cell>
          <cell r="AA410">
            <v>0.6</v>
          </cell>
          <cell r="AB410">
            <v>0.1</v>
          </cell>
          <cell r="AC410">
            <v>1</v>
          </cell>
          <cell r="AD410">
            <v>1</v>
          </cell>
          <cell r="AE410">
            <v>1</v>
          </cell>
          <cell r="AF410">
            <v>1</v>
          </cell>
          <cell r="AG410">
            <v>1</v>
          </cell>
          <cell r="AH410">
            <v>0.6</v>
          </cell>
          <cell r="AI410">
            <v>0.1</v>
          </cell>
          <cell r="AJ410">
            <v>0</v>
          </cell>
          <cell r="AK410">
            <v>25.3</v>
          </cell>
          <cell r="AL410">
            <v>24</v>
          </cell>
          <cell r="AM410">
            <v>25</v>
          </cell>
          <cell r="AN410">
            <v>23.7</v>
          </cell>
          <cell r="AO410">
            <v>26</v>
          </cell>
          <cell r="AP410">
            <v>25</v>
          </cell>
          <cell r="AQ410">
            <v>25.3</v>
          </cell>
          <cell r="AR410">
            <v>27</v>
          </cell>
          <cell r="AS410">
            <v>25</v>
          </cell>
          <cell r="AT410">
            <v>25</v>
          </cell>
          <cell r="AU410">
            <v>23.7</v>
          </cell>
          <cell r="AV410">
            <v>25</v>
          </cell>
          <cell r="AW410">
            <v>25</v>
          </cell>
          <cell r="AX410">
            <v>21.7</v>
          </cell>
          <cell r="AY410">
            <v>24.9</v>
          </cell>
          <cell r="AZ410">
            <v>21.7</v>
          </cell>
          <cell r="BA410">
            <v>24.6</v>
          </cell>
          <cell r="BB410">
            <v>23</v>
          </cell>
          <cell r="BC410">
            <v>23.7</v>
          </cell>
          <cell r="BD410">
            <v>25.4</v>
          </cell>
          <cell r="BE410">
            <v>22.200000000000003</v>
          </cell>
          <cell r="BF410">
            <v>24.6</v>
          </cell>
          <cell r="BG410">
            <v>21.799999999999997</v>
          </cell>
          <cell r="BH410">
            <v>21.599999999999998</v>
          </cell>
          <cell r="BI410">
            <v>24.8</v>
          </cell>
          <cell r="BJ410">
            <v>20.3</v>
          </cell>
          <cell r="BK410">
            <v>23.4</v>
          </cell>
          <cell r="BL410">
            <v>24.7</v>
          </cell>
          <cell r="BM410">
            <v>23.4</v>
          </cell>
          <cell r="BN410">
            <v>23.5</v>
          </cell>
          <cell r="BO410">
            <v>24.4</v>
          </cell>
          <cell r="BP410">
            <v>25.4</v>
          </cell>
          <cell r="BQ410">
            <v>23.3</v>
          </cell>
          <cell r="BR410">
            <v>25.2</v>
          </cell>
          <cell r="BS410">
            <v>21.8</v>
          </cell>
          <cell r="BT410">
            <v>21.1</v>
          </cell>
          <cell r="BU410">
            <v>24.8</v>
          </cell>
          <cell r="BV410">
            <v>22.8</v>
          </cell>
          <cell r="BW410">
            <v>21.5</v>
          </cell>
          <cell r="BX410">
            <v>22.7</v>
          </cell>
          <cell r="BY410">
            <v>23.4</v>
          </cell>
          <cell r="BZ410">
            <v>20.8</v>
          </cell>
          <cell r="CA410">
            <v>23.7</v>
          </cell>
          <cell r="CB410">
            <v>24.5</v>
          </cell>
          <cell r="CC410">
            <v>24.7</v>
          </cell>
          <cell r="CD410">
            <v>25.7</v>
          </cell>
          <cell r="CE410">
            <v>21.8</v>
          </cell>
          <cell r="CF410">
            <v>22.8</v>
          </cell>
        </row>
        <row r="411">
          <cell r="C411" t="str">
            <v>SubCluster Taubaté</v>
          </cell>
          <cell r="D411">
            <v>7.2999999999999989</v>
          </cell>
          <cell r="E411">
            <v>21.8</v>
          </cell>
          <cell r="F411">
            <v>0.6</v>
          </cell>
          <cell r="G411">
            <v>0</v>
          </cell>
          <cell r="H411">
            <v>1</v>
          </cell>
          <cell r="I411">
            <v>1</v>
          </cell>
          <cell r="J411">
            <v>1</v>
          </cell>
          <cell r="K411">
            <v>1</v>
          </cell>
          <cell r="L411">
            <v>1</v>
          </cell>
          <cell r="M411">
            <v>0.6</v>
          </cell>
          <cell r="N411">
            <v>0.10000000000000002</v>
          </cell>
          <cell r="O411">
            <v>1</v>
          </cell>
          <cell r="P411">
            <v>1</v>
          </cell>
          <cell r="Q411">
            <v>1</v>
          </cell>
          <cell r="R411">
            <v>1</v>
          </cell>
          <cell r="S411">
            <v>1</v>
          </cell>
          <cell r="T411">
            <v>0</v>
          </cell>
          <cell r="U411">
            <v>0.10000000000000002</v>
          </cell>
          <cell r="V411">
            <v>1</v>
          </cell>
          <cell r="W411">
            <v>1</v>
          </cell>
          <cell r="X411">
            <v>1</v>
          </cell>
          <cell r="Y411">
            <v>0</v>
          </cell>
          <cell r="Z411">
            <v>1</v>
          </cell>
          <cell r="AA411">
            <v>0.6</v>
          </cell>
          <cell r="AB411">
            <v>0.10000000000000002</v>
          </cell>
          <cell r="AC411">
            <v>1</v>
          </cell>
          <cell r="AD411">
            <v>1</v>
          </cell>
          <cell r="AE411">
            <v>1</v>
          </cell>
          <cell r="AF411">
            <v>1</v>
          </cell>
          <cell r="AG411">
            <v>1</v>
          </cell>
          <cell r="AH411">
            <v>0.6</v>
          </cell>
          <cell r="AI411">
            <v>0.10000000000000002</v>
          </cell>
          <cell r="AJ411">
            <v>0</v>
          </cell>
          <cell r="AK411">
            <v>25.3</v>
          </cell>
          <cell r="AL411">
            <v>24</v>
          </cell>
          <cell r="AM411">
            <v>25</v>
          </cell>
          <cell r="AN411">
            <v>23.7</v>
          </cell>
          <cell r="AO411">
            <v>26</v>
          </cell>
          <cell r="AP411">
            <v>25</v>
          </cell>
          <cell r="AQ411">
            <v>25.3</v>
          </cell>
          <cell r="AR411">
            <v>27</v>
          </cell>
          <cell r="AS411">
            <v>25</v>
          </cell>
          <cell r="AT411">
            <v>25</v>
          </cell>
          <cell r="AU411">
            <v>23.7</v>
          </cell>
          <cell r="AV411">
            <v>25</v>
          </cell>
          <cell r="AW411">
            <v>25</v>
          </cell>
          <cell r="AX411">
            <v>21.4</v>
          </cell>
          <cell r="AY411">
            <v>24.9</v>
          </cell>
          <cell r="AZ411">
            <v>22.5</v>
          </cell>
          <cell r="BA411">
            <v>24.6</v>
          </cell>
          <cell r="BB411">
            <v>23</v>
          </cell>
          <cell r="BC411">
            <v>23.7</v>
          </cell>
          <cell r="BD411">
            <v>25.4</v>
          </cell>
          <cell r="BE411">
            <v>22.200000000000003</v>
          </cell>
          <cell r="BF411">
            <v>24.6</v>
          </cell>
          <cell r="BG411">
            <v>21.799999999999997</v>
          </cell>
          <cell r="BH411">
            <v>21.599999999999998</v>
          </cell>
          <cell r="BI411">
            <v>24.8</v>
          </cell>
          <cell r="BJ411">
            <v>20.3</v>
          </cell>
          <cell r="BK411">
            <v>23.399999999999995</v>
          </cell>
          <cell r="BL411">
            <v>24.7</v>
          </cell>
          <cell r="BM411">
            <v>23.399999999999995</v>
          </cell>
          <cell r="BN411">
            <v>23.5</v>
          </cell>
          <cell r="BO411">
            <v>24.399999999999995</v>
          </cell>
          <cell r="BP411">
            <v>25.399999999999995</v>
          </cell>
          <cell r="BQ411">
            <v>23.3</v>
          </cell>
          <cell r="BR411">
            <v>25.2</v>
          </cell>
          <cell r="BS411">
            <v>21.8</v>
          </cell>
          <cell r="BT411">
            <v>21.1</v>
          </cell>
          <cell r="BU411">
            <v>24.8</v>
          </cell>
          <cell r="BV411">
            <v>22.8</v>
          </cell>
          <cell r="BW411">
            <v>21.5</v>
          </cell>
          <cell r="BX411">
            <v>22.033333333333331</v>
          </cell>
          <cell r="BY411">
            <v>24.399999999999995</v>
          </cell>
          <cell r="BZ411">
            <v>20.8</v>
          </cell>
          <cell r="CA411">
            <v>23.7</v>
          </cell>
          <cell r="CB411">
            <v>24.5</v>
          </cell>
          <cell r="CC411">
            <v>24.366666666666664</v>
          </cell>
          <cell r="CD411">
            <v>25.7</v>
          </cell>
          <cell r="CE411">
            <v>21.8</v>
          </cell>
          <cell r="CF411">
            <v>22.466666666666669</v>
          </cell>
        </row>
        <row r="412">
          <cell r="C412" t="str">
            <v>Taubaté</v>
          </cell>
          <cell r="D412">
            <v>7.2999999999999989</v>
          </cell>
          <cell r="E412">
            <v>21.8</v>
          </cell>
          <cell r="F412">
            <v>0.6</v>
          </cell>
          <cell r="G412">
            <v>0</v>
          </cell>
          <cell r="H412">
            <v>1</v>
          </cell>
          <cell r="I412">
            <v>1</v>
          </cell>
          <cell r="J412">
            <v>1</v>
          </cell>
          <cell r="K412">
            <v>1</v>
          </cell>
          <cell r="L412">
            <v>1</v>
          </cell>
          <cell r="M412">
            <v>0.6</v>
          </cell>
          <cell r="N412">
            <v>0.1</v>
          </cell>
          <cell r="O412">
            <v>1</v>
          </cell>
          <cell r="P412">
            <v>1</v>
          </cell>
          <cell r="Q412">
            <v>1</v>
          </cell>
          <cell r="R412">
            <v>1</v>
          </cell>
          <cell r="S412">
            <v>1</v>
          </cell>
          <cell r="T412">
            <v>0</v>
          </cell>
          <cell r="U412">
            <v>0.1</v>
          </cell>
          <cell r="V412">
            <v>1</v>
          </cell>
          <cell r="W412">
            <v>1</v>
          </cell>
          <cell r="X412">
            <v>1</v>
          </cell>
          <cell r="Y412">
            <v>0</v>
          </cell>
          <cell r="Z412">
            <v>1</v>
          </cell>
          <cell r="AA412">
            <v>0.6</v>
          </cell>
          <cell r="AB412">
            <v>0.1</v>
          </cell>
          <cell r="AC412">
            <v>1</v>
          </cell>
          <cell r="AD412">
            <v>1</v>
          </cell>
          <cell r="AE412">
            <v>1</v>
          </cell>
          <cell r="AF412">
            <v>1</v>
          </cell>
          <cell r="AG412">
            <v>1</v>
          </cell>
          <cell r="AH412">
            <v>0.6</v>
          </cell>
          <cell r="AI412">
            <v>0.1</v>
          </cell>
          <cell r="AJ412">
            <v>0</v>
          </cell>
          <cell r="AK412">
            <v>25.3</v>
          </cell>
          <cell r="AL412">
            <v>24</v>
          </cell>
          <cell r="AM412">
            <v>25</v>
          </cell>
          <cell r="AN412">
            <v>23.7</v>
          </cell>
          <cell r="AO412">
            <v>26</v>
          </cell>
          <cell r="AP412">
            <v>25</v>
          </cell>
          <cell r="AQ412">
            <v>25.3</v>
          </cell>
          <cell r="AR412">
            <v>27</v>
          </cell>
          <cell r="AS412">
            <v>25</v>
          </cell>
          <cell r="AT412">
            <v>25</v>
          </cell>
          <cell r="AU412">
            <v>23.7</v>
          </cell>
          <cell r="AV412">
            <v>25</v>
          </cell>
          <cell r="AW412">
            <v>25</v>
          </cell>
          <cell r="AX412">
            <v>21.7</v>
          </cell>
          <cell r="AY412">
            <v>24.9</v>
          </cell>
          <cell r="AZ412">
            <v>22.5</v>
          </cell>
          <cell r="BA412">
            <v>24.6</v>
          </cell>
          <cell r="BB412">
            <v>23</v>
          </cell>
          <cell r="BC412">
            <v>23.7</v>
          </cell>
          <cell r="BD412">
            <v>25.4</v>
          </cell>
          <cell r="BE412">
            <v>21.4</v>
          </cell>
          <cell r="BF412">
            <v>24.6</v>
          </cell>
          <cell r="BG412">
            <v>21.799999999999997</v>
          </cell>
          <cell r="BH412">
            <v>21.599999999999998</v>
          </cell>
          <cell r="BI412">
            <v>24.8</v>
          </cell>
          <cell r="BJ412">
            <v>20.3</v>
          </cell>
          <cell r="BK412">
            <v>23.4</v>
          </cell>
          <cell r="BL412">
            <v>24.7</v>
          </cell>
          <cell r="BM412">
            <v>23.4</v>
          </cell>
          <cell r="BN412">
            <v>23.5</v>
          </cell>
          <cell r="BO412">
            <v>24.4</v>
          </cell>
          <cell r="BP412">
            <v>25.4</v>
          </cell>
          <cell r="BQ412">
            <v>23.3</v>
          </cell>
          <cell r="BR412">
            <v>25.2</v>
          </cell>
          <cell r="BS412">
            <v>21.8</v>
          </cell>
          <cell r="BT412">
            <v>21.1</v>
          </cell>
          <cell r="BU412">
            <v>24.8</v>
          </cell>
          <cell r="BV412">
            <v>22.8</v>
          </cell>
          <cell r="BW412">
            <v>21.5</v>
          </cell>
          <cell r="BX412">
            <v>22.7</v>
          </cell>
          <cell r="BY412">
            <v>24.4</v>
          </cell>
          <cell r="BZ412">
            <v>20.8</v>
          </cell>
          <cell r="CA412">
            <v>23.7</v>
          </cell>
          <cell r="CB412">
            <v>24.5</v>
          </cell>
          <cell r="CC412">
            <v>24.7</v>
          </cell>
          <cell r="CD412">
            <v>25.7</v>
          </cell>
          <cell r="CE412">
            <v>21.8</v>
          </cell>
          <cell r="CF412">
            <v>21.8</v>
          </cell>
        </row>
        <row r="413">
          <cell r="C413" t="str">
            <v>Pindamonhangaba</v>
          </cell>
          <cell r="D413">
            <v>7.2999999999999989</v>
          </cell>
          <cell r="E413">
            <v>21.8</v>
          </cell>
          <cell r="F413">
            <v>0.6</v>
          </cell>
          <cell r="G413">
            <v>0</v>
          </cell>
          <cell r="H413">
            <v>1</v>
          </cell>
          <cell r="I413">
            <v>1</v>
          </cell>
          <cell r="J413">
            <v>1</v>
          </cell>
          <cell r="K413">
            <v>1</v>
          </cell>
          <cell r="L413">
            <v>1</v>
          </cell>
          <cell r="M413">
            <v>0.6</v>
          </cell>
          <cell r="N413">
            <v>0.1</v>
          </cell>
          <cell r="O413">
            <v>1</v>
          </cell>
          <cell r="P413">
            <v>1</v>
          </cell>
          <cell r="Q413">
            <v>1</v>
          </cell>
          <cell r="R413">
            <v>1</v>
          </cell>
          <cell r="S413">
            <v>1</v>
          </cell>
          <cell r="T413">
            <v>0</v>
          </cell>
          <cell r="U413">
            <v>0.1</v>
          </cell>
          <cell r="V413">
            <v>1</v>
          </cell>
          <cell r="W413">
            <v>1</v>
          </cell>
          <cell r="X413">
            <v>1</v>
          </cell>
          <cell r="Y413">
            <v>0</v>
          </cell>
          <cell r="Z413">
            <v>1</v>
          </cell>
          <cell r="AA413">
            <v>0.6</v>
          </cell>
          <cell r="AB413">
            <v>0.1</v>
          </cell>
          <cell r="AC413">
            <v>1</v>
          </cell>
          <cell r="AD413">
            <v>1</v>
          </cell>
          <cell r="AE413">
            <v>1</v>
          </cell>
          <cell r="AF413">
            <v>1</v>
          </cell>
          <cell r="AG413">
            <v>1</v>
          </cell>
          <cell r="AH413">
            <v>0.6</v>
          </cell>
          <cell r="AI413">
            <v>0.1</v>
          </cell>
          <cell r="AJ413">
            <v>0</v>
          </cell>
          <cell r="AK413">
            <v>25.3</v>
          </cell>
          <cell r="AL413">
            <v>24</v>
          </cell>
          <cell r="AM413">
            <v>25</v>
          </cell>
          <cell r="AN413">
            <v>23.7</v>
          </cell>
          <cell r="AO413">
            <v>26</v>
          </cell>
          <cell r="AP413">
            <v>25</v>
          </cell>
          <cell r="AQ413">
            <v>25.3</v>
          </cell>
          <cell r="AR413">
            <v>27</v>
          </cell>
          <cell r="AS413">
            <v>25</v>
          </cell>
          <cell r="AT413">
            <v>25</v>
          </cell>
          <cell r="AU413">
            <v>23.7</v>
          </cell>
          <cell r="AV413">
            <v>25</v>
          </cell>
          <cell r="AW413">
            <v>25</v>
          </cell>
          <cell r="AX413">
            <v>21.4</v>
          </cell>
          <cell r="AY413">
            <v>24.9</v>
          </cell>
          <cell r="AZ413">
            <v>22.5</v>
          </cell>
          <cell r="BA413">
            <v>24.6</v>
          </cell>
          <cell r="BB413">
            <v>23</v>
          </cell>
          <cell r="BC413">
            <v>23.7</v>
          </cell>
          <cell r="BD413">
            <v>25.4</v>
          </cell>
          <cell r="BE413">
            <v>22.200000000000003</v>
          </cell>
          <cell r="BF413">
            <v>24.6</v>
          </cell>
          <cell r="BG413">
            <v>21.799999999999997</v>
          </cell>
          <cell r="BH413">
            <v>21.599999999999998</v>
          </cell>
          <cell r="BI413">
            <v>24.8</v>
          </cell>
          <cell r="BJ413">
            <v>20.3</v>
          </cell>
          <cell r="BK413">
            <v>23.4</v>
          </cell>
          <cell r="BL413">
            <v>24.7</v>
          </cell>
          <cell r="BM413">
            <v>23.4</v>
          </cell>
          <cell r="BN413">
            <v>23.5</v>
          </cell>
          <cell r="BO413">
            <v>24.4</v>
          </cell>
          <cell r="BP413">
            <v>25.4</v>
          </cell>
          <cell r="BQ413">
            <v>23.3</v>
          </cell>
          <cell r="BR413">
            <v>25.2</v>
          </cell>
          <cell r="BS413">
            <v>21.8</v>
          </cell>
          <cell r="BT413">
            <v>21.1</v>
          </cell>
          <cell r="BU413">
            <v>24.8</v>
          </cell>
          <cell r="BV413">
            <v>22.8</v>
          </cell>
          <cell r="BW413">
            <v>21.5</v>
          </cell>
          <cell r="BX413">
            <v>21.7</v>
          </cell>
          <cell r="BY413">
            <v>24.4</v>
          </cell>
          <cell r="BZ413">
            <v>20.8</v>
          </cell>
          <cell r="CA413">
            <v>23.7</v>
          </cell>
          <cell r="CB413">
            <v>24.5</v>
          </cell>
          <cell r="CC413">
            <v>23.7</v>
          </cell>
          <cell r="CD413">
            <v>25.7</v>
          </cell>
          <cell r="CE413">
            <v>21.8</v>
          </cell>
          <cell r="CF413">
            <v>22.8</v>
          </cell>
        </row>
        <row r="414">
          <cell r="C414" t="str">
            <v>Caçapava</v>
          </cell>
          <cell r="D414">
            <v>7.2999999999999989</v>
          </cell>
          <cell r="E414">
            <v>21.8</v>
          </cell>
          <cell r="F414">
            <v>0.6</v>
          </cell>
          <cell r="G414">
            <v>0</v>
          </cell>
          <cell r="H414">
            <v>1</v>
          </cell>
          <cell r="I414">
            <v>1</v>
          </cell>
          <cell r="J414">
            <v>1</v>
          </cell>
          <cell r="K414">
            <v>1</v>
          </cell>
          <cell r="L414">
            <v>1</v>
          </cell>
          <cell r="M414">
            <v>0.6</v>
          </cell>
          <cell r="N414">
            <v>0.1</v>
          </cell>
          <cell r="O414">
            <v>1</v>
          </cell>
          <cell r="P414">
            <v>1</v>
          </cell>
          <cell r="Q414">
            <v>1</v>
          </cell>
          <cell r="R414">
            <v>1</v>
          </cell>
          <cell r="S414">
            <v>1</v>
          </cell>
          <cell r="T414">
            <v>0</v>
          </cell>
          <cell r="U414">
            <v>0.1</v>
          </cell>
          <cell r="V414">
            <v>1</v>
          </cell>
          <cell r="W414">
            <v>1</v>
          </cell>
          <cell r="X414">
            <v>1</v>
          </cell>
          <cell r="Y414">
            <v>0</v>
          </cell>
          <cell r="Z414">
            <v>1</v>
          </cell>
          <cell r="AA414">
            <v>0.6</v>
          </cell>
          <cell r="AB414">
            <v>0.1</v>
          </cell>
          <cell r="AC414">
            <v>1</v>
          </cell>
          <cell r="AD414">
            <v>1</v>
          </cell>
          <cell r="AE414">
            <v>1</v>
          </cell>
          <cell r="AF414">
            <v>1</v>
          </cell>
          <cell r="AG414">
            <v>1</v>
          </cell>
          <cell r="AH414">
            <v>0.6</v>
          </cell>
          <cell r="AI414">
            <v>0.1</v>
          </cell>
          <cell r="AJ414">
            <v>0</v>
          </cell>
          <cell r="AK414">
            <v>25.3</v>
          </cell>
          <cell r="AL414">
            <v>24</v>
          </cell>
          <cell r="AM414">
            <v>25</v>
          </cell>
          <cell r="AN414">
            <v>23.7</v>
          </cell>
          <cell r="AO414">
            <v>26</v>
          </cell>
          <cell r="AP414">
            <v>25</v>
          </cell>
          <cell r="AQ414">
            <v>25.3</v>
          </cell>
          <cell r="AR414">
            <v>27</v>
          </cell>
          <cell r="AS414">
            <v>25</v>
          </cell>
          <cell r="AT414">
            <v>25</v>
          </cell>
          <cell r="AU414">
            <v>23.7</v>
          </cell>
          <cell r="AV414">
            <v>25</v>
          </cell>
          <cell r="AW414">
            <v>25</v>
          </cell>
          <cell r="AX414">
            <v>21.7</v>
          </cell>
          <cell r="AY414">
            <v>24.9</v>
          </cell>
          <cell r="AZ414">
            <v>22.5</v>
          </cell>
          <cell r="BA414">
            <v>24.6</v>
          </cell>
          <cell r="BB414">
            <v>23</v>
          </cell>
          <cell r="BC414">
            <v>23.7</v>
          </cell>
          <cell r="BD414">
            <v>25.4</v>
          </cell>
          <cell r="BE414">
            <v>22.200000000000003</v>
          </cell>
          <cell r="BF414">
            <v>24.6</v>
          </cell>
          <cell r="BG414">
            <v>21.799999999999997</v>
          </cell>
          <cell r="BH414">
            <v>21.3</v>
          </cell>
          <cell r="BI414">
            <v>24.8</v>
          </cell>
          <cell r="BJ414">
            <v>20.3</v>
          </cell>
          <cell r="BK414">
            <v>23.4</v>
          </cell>
          <cell r="BL414">
            <v>24.7</v>
          </cell>
          <cell r="BM414">
            <v>23.4</v>
          </cell>
          <cell r="BN414">
            <v>23.5</v>
          </cell>
          <cell r="BO414">
            <v>24.4</v>
          </cell>
          <cell r="BP414">
            <v>25.4</v>
          </cell>
          <cell r="BQ414">
            <v>23.3</v>
          </cell>
          <cell r="BR414">
            <v>25.2</v>
          </cell>
          <cell r="BS414">
            <v>21.8</v>
          </cell>
          <cell r="BT414">
            <v>21.1</v>
          </cell>
          <cell r="BU414">
            <v>24.8</v>
          </cell>
          <cell r="BV414">
            <v>22.8</v>
          </cell>
          <cell r="BW414">
            <v>21.5</v>
          </cell>
          <cell r="BX414">
            <v>21.7</v>
          </cell>
          <cell r="BY414">
            <v>24.4</v>
          </cell>
          <cell r="BZ414">
            <v>20.8</v>
          </cell>
          <cell r="CA414">
            <v>23.7</v>
          </cell>
          <cell r="CB414">
            <v>24.5</v>
          </cell>
          <cell r="CC414">
            <v>24.7</v>
          </cell>
          <cell r="CD414">
            <v>25.7</v>
          </cell>
          <cell r="CE414">
            <v>21.8</v>
          </cell>
          <cell r="CF414">
            <v>22.8</v>
          </cell>
        </row>
        <row r="415">
          <cell r="C415" t="str">
            <v>SubCluster Vale</v>
          </cell>
          <cell r="D415">
            <v>7.2999999999999989</v>
          </cell>
          <cell r="E415">
            <v>21.8</v>
          </cell>
          <cell r="F415">
            <v>0.6</v>
          </cell>
          <cell r="G415">
            <v>0</v>
          </cell>
          <cell r="H415">
            <v>1</v>
          </cell>
          <cell r="I415">
            <v>1</v>
          </cell>
          <cell r="J415">
            <v>1</v>
          </cell>
          <cell r="K415">
            <v>1</v>
          </cell>
          <cell r="L415">
            <v>1</v>
          </cell>
          <cell r="M415">
            <v>0.6</v>
          </cell>
          <cell r="N415">
            <v>9.9999999999999992E-2</v>
          </cell>
          <cell r="O415">
            <v>1</v>
          </cell>
          <cell r="P415">
            <v>1</v>
          </cell>
          <cell r="Q415">
            <v>1</v>
          </cell>
          <cell r="R415">
            <v>1</v>
          </cell>
          <cell r="S415">
            <v>1</v>
          </cell>
          <cell r="T415">
            <v>0</v>
          </cell>
          <cell r="U415">
            <v>9.9999999999999992E-2</v>
          </cell>
          <cell r="V415">
            <v>1</v>
          </cell>
          <cell r="W415">
            <v>1</v>
          </cell>
          <cell r="X415">
            <v>1</v>
          </cell>
          <cell r="Y415">
            <v>0</v>
          </cell>
          <cell r="Z415">
            <v>1</v>
          </cell>
          <cell r="AA415">
            <v>0.6</v>
          </cell>
          <cell r="AB415">
            <v>9.9999999999999992E-2</v>
          </cell>
          <cell r="AC415">
            <v>1</v>
          </cell>
          <cell r="AD415">
            <v>1</v>
          </cell>
          <cell r="AE415">
            <v>1</v>
          </cell>
          <cell r="AF415">
            <v>1</v>
          </cell>
          <cell r="AG415">
            <v>1</v>
          </cell>
          <cell r="AH415">
            <v>0.6</v>
          </cell>
          <cell r="AI415">
            <v>9.9999999999999992E-2</v>
          </cell>
          <cell r="AJ415">
            <v>0</v>
          </cell>
          <cell r="AK415">
            <v>25.3</v>
          </cell>
          <cell r="AL415">
            <v>24</v>
          </cell>
          <cell r="AM415">
            <v>25</v>
          </cell>
          <cell r="AN415">
            <v>23.7</v>
          </cell>
          <cell r="AO415">
            <v>26</v>
          </cell>
          <cell r="AP415">
            <v>25</v>
          </cell>
          <cell r="AQ415">
            <v>25.3</v>
          </cell>
          <cell r="AR415">
            <v>27</v>
          </cell>
          <cell r="AS415">
            <v>25</v>
          </cell>
          <cell r="AT415">
            <v>25</v>
          </cell>
          <cell r="AU415">
            <v>23.7</v>
          </cell>
          <cell r="AV415">
            <v>25</v>
          </cell>
          <cell r="AW415">
            <v>25</v>
          </cell>
          <cell r="AX415">
            <v>21.799999999999997</v>
          </cell>
          <cell r="AY415">
            <v>24.9</v>
          </cell>
          <cell r="AZ415">
            <v>22.5</v>
          </cell>
          <cell r="BA415">
            <v>24.6</v>
          </cell>
          <cell r="BB415">
            <v>23</v>
          </cell>
          <cell r="BC415">
            <v>23.7</v>
          </cell>
          <cell r="BD415">
            <v>25.4</v>
          </cell>
          <cell r="BE415">
            <v>22.200000000000003</v>
          </cell>
          <cell r="BF415">
            <v>24.6</v>
          </cell>
          <cell r="BG415">
            <v>21.799999999999997</v>
          </cell>
          <cell r="BH415">
            <v>21.599999999999998</v>
          </cell>
          <cell r="BI415">
            <v>24.8</v>
          </cell>
          <cell r="BJ415">
            <v>20.3</v>
          </cell>
          <cell r="BK415">
            <v>23.3</v>
          </cell>
          <cell r="BL415">
            <v>24.7</v>
          </cell>
          <cell r="BM415">
            <v>23.400000000000002</v>
          </cell>
          <cell r="BN415">
            <v>23.033333333333331</v>
          </cell>
          <cell r="BO415">
            <v>24.400000000000002</v>
          </cell>
          <cell r="BP415">
            <v>25.166666666666668</v>
          </cell>
          <cell r="BQ415">
            <v>23.3</v>
          </cell>
          <cell r="BR415">
            <v>24.866666666666664</v>
          </cell>
          <cell r="BS415">
            <v>21.8</v>
          </cell>
          <cell r="BT415">
            <v>20.849999999999998</v>
          </cell>
          <cell r="BU415">
            <v>24.8</v>
          </cell>
          <cell r="BV415">
            <v>22.8</v>
          </cell>
          <cell r="BW415">
            <v>21.483333333333334</v>
          </cell>
          <cell r="BX415">
            <v>22.7</v>
          </cell>
          <cell r="BY415">
            <v>24.400000000000002</v>
          </cell>
          <cell r="BZ415">
            <v>20.8</v>
          </cell>
          <cell r="CA415">
            <v>23.7</v>
          </cell>
          <cell r="CB415">
            <v>24.166666666666668</v>
          </cell>
          <cell r="CC415">
            <v>24.7</v>
          </cell>
          <cell r="CD415">
            <v>25.266666666666666</v>
          </cell>
          <cell r="CE415">
            <v>21.8</v>
          </cell>
          <cell r="CF415">
            <v>22.633333333333336</v>
          </cell>
        </row>
        <row r="416">
          <cell r="C416" t="str">
            <v>Guaratinguetá</v>
          </cell>
          <cell r="D416">
            <v>7.2999999999999989</v>
          </cell>
          <cell r="E416">
            <v>21.8</v>
          </cell>
          <cell r="F416">
            <v>0.6</v>
          </cell>
          <cell r="G416">
            <v>0</v>
          </cell>
          <cell r="H416">
            <v>1</v>
          </cell>
          <cell r="I416">
            <v>1</v>
          </cell>
          <cell r="J416">
            <v>1</v>
          </cell>
          <cell r="K416">
            <v>1</v>
          </cell>
          <cell r="L416">
            <v>1</v>
          </cell>
          <cell r="M416">
            <v>0.6</v>
          </cell>
          <cell r="N416">
            <v>0.1</v>
          </cell>
          <cell r="O416">
            <v>1</v>
          </cell>
          <cell r="P416">
            <v>1</v>
          </cell>
          <cell r="Q416">
            <v>1</v>
          </cell>
          <cell r="R416">
            <v>1</v>
          </cell>
          <cell r="S416">
            <v>1</v>
          </cell>
          <cell r="T416">
            <v>0</v>
          </cell>
          <cell r="U416">
            <v>0.1</v>
          </cell>
          <cell r="V416">
            <v>1</v>
          </cell>
          <cell r="W416">
            <v>1</v>
          </cell>
          <cell r="X416">
            <v>1</v>
          </cell>
          <cell r="Y416">
            <v>0</v>
          </cell>
          <cell r="Z416">
            <v>1</v>
          </cell>
          <cell r="AA416">
            <v>0.6</v>
          </cell>
          <cell r="AB416">
            <v>0.1</v>
          </cell>
          <cell r="AC416">
            <v>1</v>
          </cell>
          <cell r="AD416">
            <v>1</v>
          </cell>
          <cell r="AE416">
            <v>1</v>
          </cell>
          <cell r="AF416">
            <v>1</v>
          </cell>
          <cell r="AG416">
            <v>1</v>
          </cell>
          <cell r="AH416">
            <v>0.6</v>
          </cell>
          <cell r="AI416">
            <v>0.1</v>
          </cell>
          <cell r="AJ416">
            <v>0</v>
          </cell>
          <cell r="AK416">
            <v>25.3</v>
          </cell>
          <cell r="AL416">
            <v>24</v>
          </cell>
          <cell r="AM416">
            <v>25</v>
          </cell>
          <cell r="AN416">
            <v>23.7</v>
          </cell>
          <cell r="AO416">
            <v>26</v>
          </cell>
          <cell r="AP416">
            <v>25</v>
          </cell>
          <cell r="AQ416">
            <v>25.3</v>
          </cell>
          <cell r="AR416">
            <v>27</v>
          </cell>
          <cell r="AS416">
            <v>25</v>
          </cell>
          <cell r="AT416">
            <v>25</v>
          </cell>
          <cell r="AU416">
            <v>23.7</v>
          </cell>
          <cell r="AV416">
            <v>25</v>
          </cell>
          <cell r="AW416">
            <v>25</v>
          </cell>
          <cell r="AX416">
            <v>21.7</v>
          </cell>
          <cell r="AY416">
            <v>24.9</v>
          </cell>
          <cell r="AZ416">
            <v>22.5</v>
          </cell>
          <cell r="BA416">
            <v>24.6</v>
          </cell>
          <cell r="BB416">
            <v>23</v>
          </cell>
          <cell r="BC416">
            <v>23.7</v>
          </cell>
          <cell r="BD416">
            <v>25.4</v>
          </cell>
          <cell r="BE416">
            <v>22.200000000000003</v>
          </cell>
          <cell r="BF416">
            <v>24.6</v>
          </cell>
          <cell r="BG416">
            <v>20.999999999999996</v>
          </cell>
          <cell r="BH416">
            <v>21.599999999999998</v>
          </cell>
          <cell r="BI416">
            <v>24.8</v>
          </cell>
          <cell r="BJ416">
            <v>20.3</v>
          </cell>
          <cell r="BK416">
            <v>23.4</v>
          </cell>
          <cell r="BL416">
            <v>24.7</v>
          </cell>
          <cell r="BM416">
            <v>23.4</v>
          </cell>
          <cell r="BN416">
            <v>22.1</v>
          </cell>
          <cell r="BO416">
            <v>24.4</v>
          </cell>
          <cell r="BP416">
            <v>25.4</v>
          </cell>
          <cell r="BQ416">
            <v>23.3</v>
          </cell>
          <cell r="BR416">
            <v>24.2</v>
          </cell>
          <cell r="BS416">
            <v>21.8</v>
          </cell>
          <cell r="BT416">
            <v>21.1</v>
          </cell>
          <cell r="BU416">
            <v>24.8</v>
          </cell>
          <cell r="BV416">
            <v>22.8</v>
          </cell>
          <cell r="BW416">
            <v>21.5</v>
          </cell>
          <cell r="BX416">
            <v>22.7</v>
          </cell>
          <cell r="BY416">
            <v>24.4</v>
          </cell>
          <cell r="BZ416">
            <v>20.8</v>
          </cell>
          <cell r="CA416">
            <v>23.7</v>
          </cell>
          <cell r="CB416">
            <v>24.5</v>
          </cell>
          <cell r="CC416">
            <v>24.7</v>
          </cell>
          <cell r="CD416">
            <v>25.1</v>
          </cell>
          <cell r="CE416">
            <v>21.8</v>
          </cell>
          <cell r="CF416">
            <v>22.8</v>
          </cell>
        </row>
        <row r="417">
          <cell r="C417" t="str">
            <v>Lorena</v>
          </cell>
          <cell r="D417">
            <v>7.2999999999999989</v>
          </cell>
          <cell r="E417">
            <v>21.8</v>
          </cell>
          <cell r="F417">
            <v>0.6</v>
          </cell>
          <cell r="G417">
            <v>0</v>
          </cell>
          <cell r="H417">
            <v>1</v>
          </cell>
          <cell r="I417">
            <v>1</v>
          </cell>
          <cell r="J417">
            <v>1</v>
          </cell>
          <cell r="K417">
            <v>1</v>
          </cell>
          <cell r="L417">
            <v>1</v>
          </cell>
          <cell r="M417">
            <v>0.6</v>
          </cell>
          <cell r="N417">
            <v>0.1</v>
          </cell>
          <cell r="O417">
            <v>1</v>
          </cell>
          <cell r="P417">
            <v>1</v>
          </cell>
          <cell r="Q417">
            <v>1</v>
          </cell>
          <cell r="R417">
            <v>1</v>
          </cell>
          <cell r="S417">
            <v>1</v>
          </cell>
          <cell r="T417">
            <v>0</v>
          </cell>
          <cell r="U417">
            <v>0.1</v>
          </cell>
          <cell r="V417">
            <v>1</v>
          </cell>
          <cell r="W417">
            <v>1</v>
          </cell>
          <cell r="X417">
            <v>1</v>
          </cell>
          <cell r="Y417">
            <v>0</v>
          </cell>
          <cell r="Z417">
            <v>1</v>
          </cell>
          <cell r="AA417">
            <v>0.6</v>
          </cell>
          <cell r="AB417">
            <v>0.1</v>
          </cell>
          <cell r="AC417">
            <v>1</v>
          </cell>
          <cell r="AD417">
            <v>1</v>
          </cell>
          <cell r="AE417">
            <v>1</v>
          </cell>
          <cell r="AF417">
            <v>1</v>
          </cell>
          <cell r="AG417">
            <v>1</v>
          </cell>
          <cell r="AH417">
            <v>0.6</v>
          </cell>
          <cell r="AI417">
            <v>0.1</v>
          </cell>
          <cell r="AJ417">
            <v>0</v>
          </cell>
          <cell r="AK417">
            <v>25.3</v>
          </cell>
          <cell r="AL417">
            <v>24</v>
          </cell>
          <cell r="AM417">
            <v>25</v>
          </cell>
          <cell r="AN417">
            <v>23.7</v>
          </cell>
          <cell r="AO417">
            <v>26</v>
          </cell>
          <cell r="AP417">
            <v>25</v>
          </cell>
          <cell r="AQ417">
            <v>25.3</v>
          </cell>
          <cell r="AR417">
            <v>27</v>
          </cell>
          <cell r="AS417">
            <v>25</v>
          </cell>
          <cell r="AT417">
            <v>25</v>
          </cell>
          <cell r="AU417">
            <v>23.7</v>
          </cell>
          <cell r="AV417">
            <v>25</v>
          </cell>
          <cell r="AW417">
            <v>25</v>
          </cell>
          <cell r="AX417">
            <v>21.799999999999997</v>
          </cell>
          <cell r="AY417">
            <v>24.9</v>
          </cell>
          <cell r="AZ417">
            <v>22.5</v>
          </cell>
          <cell r="BA417">
            <v>24.6</v>
          </cell>
          <cell r="BB417">
            <v>23</v>
          </cell>
          <cell r="BC417">
            <v>23.7</v>
          </cell>
          <cell r="BD417">
            <v>25.4</v>
          </cell>
          <cell r="BE417">
            <v>22.200000000000003</v>
          </cell>
          <cell r="BF417">
            <v>24.6</v>
          </cell>
          <cell r="BG417">
            <v>21.799999999999997</v>
          </cell>
          <cell r="BH417">
            <v>21.599999999999998</v>
          </cell>
          <cell r="BI417">
            <v>24.8</v>
          </cell>
          <cell r="BJ417">
            <v>20.3</v>
          </cell>
          <cell r="BK417">
            <v>23.4</v>
          </cell>
          <cell r="BL417">
            <v>24.7</v>
          </cell>
          <cell r="BM417">
            <v>23.4</v>
          </cell>
          <cell r="BN417">
            <v>23.5</v>
          </cell>
          <cell r="BO417">
            <v>24.4</v>
          </cell>
          <cell r="BP417">
            <v>25.4</v>
          </cell>
          <cell r="BQ417">
            <v>23.3</v>
          </cell>
          <cell r="BR417">
            <v>25.2</v>
          </cell>
          <cell r="BS417">
            <v>21.8</v>
          </cell>
          <cell r="BT417">
            <v>21.1</v>
          </cell>
          <cell r="BU417">
            <v>24.8</v>
          </cell>
          <cell r="BV417">
            <v>22.8</v>
          </cell>
          <cell r="BW417">
            <v>21.5</v>
          </cell>
          <cell r="BX417">
            <v>22.7</v>
          </cell>
          <cell r="BY417">
            <v>24.4</v>
          </cell>
          <cell r="BZ417">
            <v>20.8</v>
          </cell>
          <cell r="CA417">
            <v>23.7</v>
          </cell>
          <cell r="CB417">
            <v>23.5</v>
          </cell>
          <cell r="CC417">
            <v>24.7</v>
          </cell>
          <cell r="CD417">
            <v>24.7</v>
          </cell>
          <cell r="CE417">
            <v>21.8</v>
          </cell>
          <cell r="CF417">
            <v>22.8</v>
          </cell>
        </row>
        <row r="418">
          <cell r="C418" t="str">
            <v>Aparecida</v>
          </cell>
          <cell r="D418">
            <v>7.2999999999999989</v>
          </cell>
          <cell r="E418">
            <v>21.8</v>
          </cell>
          <cell r="F418">
            <v>0.6</v>
          </cell>
          <cell r="G418">
            <v>0</v>
          </cell>
          <cell r="H418">
            <v>1</v>
          </cell>
          <cell r="I418">
            <v>1</v>
          </cell>
          <cell r="J418">
            <v>1</v>
          </cell>
          <cell r="K418">
            <v>1</v>
          </cell>
          <cell r="L418">
            <v>1</v>
          </cell>
          <cell r="M418">
            <v>0.6</v>
          </cell>
          <cell r="N418">
            <v>0.1</v>
          </cell>
          <cell r="O418">
            <v>1</v>
          </cell>
          <cell r="P418">
            <v>1</v>
          </cell>
          <cell r="Q418">
            <v>1</v>
          </cell>
          <cell r="R418">
            <v>1</v>
          </cell>
          <cell r="S418">
            <v>1</v>
          </cell>
          <cell r="T418">
            <v>0</v>
          </cell>
          <cell r="U418">
            <v>0.1</v>
          </cell>
          <cell r="V418">
            <v>1</v>
          </cell>
          <cell r="W418">
            <v>1</v>
          </cell>
          <cell r="X418">
            <v>1</v>
          </cell>
          <cell r="Y418">
            <v>0</v>
          </cell>
          <cell r="Z418">
            <v>1</v>
          </cell>
          <cell r="AA418">
            <v>0.6</v>
          </cell>
          <cell r="AB418">
            <v>0.1</v>
          </cell>
          <cell r="AC418">
            <v>1</v>
          </cell>
          <cell r="AD418">
            <v>1</v>
          </cell>
          <cell r="AE418">
            <v>1</v>
          </cell>
          <cell r="AF418">
            <v>1</v>
          </cell>
          <cell r="AG418">
            <v>1</v>
          </cell>
          <cell r="AH418">
            <v>0.6</v>
          </cell>
          <cell r="AI418">
            <v>0.1</v>
          </cell>
          <cell r="AJ418">
            <v>0</v>
          </cell>
          <cell r="AK418">
            <v>25.3</v>
          </cell>
          <cell r="AL418">
            <v>24</v>
          </cell>
          <cell r="AM418">
            <v>25</v>
          </cell>
          <cell r="AN418">
            <v>23.7</v>
          </cell>
          <cell r="AO418">
            <v>26</v>
          </cell>
          <cell r="AP418">
            <v>25</v>
          </cell>
          <cell r="AQ418">
            <v>25.3</v>
          </cell>
          <cell r="AR418">
            <v>27</v>
          </cell>
          <cell r="AS418">
            <v>25</v>
          </cell>
          <cell r="AT418">
            <v>25</v>
          </cell>
          <cell r="AU418">
            <v>23.7</v>
          </cell>
          <cell r="AV418">
            <v>25</v>
          </cell>
          <cell r="AW418">
            <v>25</v>
          </cell>
          <cell r="AX418">
            <v>21.7</v>
          </cell>
          <cell r="AY418">
            <v>24.9</v>
          </cell>
          <cell r="AZ418">
            <v>22.5</v>
          </cell>
          <cell r="BA418">
            <v>24.6</v>
          </cell>
          <cell r="BB418">
            <v>23</v>
          </cell>
          <cell r="BC418">
            <v>23.7</v>
          </cell>
          <cell r="BD418">
            <v>25.4</v>
          </cell>
          <cell r="BE418">
            <v>22.200000000000003</v>
          </cell>
          <cell r="BF418">
            <v>24.6</v>
          </cell>
          <cell r="BG418">
            <v>21.799999999999997</v>
          </cell>
          <cell r="BH418">
            <v>21.699999999999996</v>
          </cell>
          <cell r="BI418">
            <v>24.8</v>
          </cell>
          <cell r="BJ418">
            <v>20.3</v>
          </cell>
          <cell r="BK418">
            <v>23.4</v>
          </cell>
          <cell r="BL418">
            <v>24.7</v>
          </cell>
          <cell r="BM418">
            <v>23.4</v>
          </cell>
          <cell r="BN418">
            <v>23.5</v>
          </cell>
          <cell r="BO418">
            <v>24.4</v>
          </cell>
          <cell r="BP418">
            <v>25.4</v>
          </cell>
          <cell r="BQ418">
            <v>23.3</v>
          </cell>
          <cell r="BR418">
            <v>25.2</v>
          </cell>
          <cell r="BS418">
            <v>21.8</v>
          </cell>
          <cell r="BT418">
            <v>19.7</v>
          </cell>
          <cell r="BU418">
            <v>24.8</v>
          </cell>
          <cell r="BV418">
            <v>22.8</v>
          </cell>
          <cell r="BW418">
            <v>21.5</v>
          </cell>
          <cell r="BX418">
            <v>22.7</v>
          </cell>
          <cell r="BY418">
            <v>24.4</v>
          </cell>
          <cell r="BZ418">
            <v>20.8</v>
          </cell>
          <cell r="CA418">
            <v>23.7</v>
          </cell>
          <cell r="CB418">
            <v>24.5</v>
          </cell>
          <cell r="CC418">
            <v>24.7</v>
          </cell>
          <cell r="CD418">
            <v>25.7</v>
          </cell>
          <cell r="CE418">
            <v>21.8</v>
          </cell>
          <cell r="CF418">
            <v>21.8</v>
          </cell>
        </row>
        <row r="419">
          <cell r="C419" t="str">
            <v>Cruzeiro</v>
          </cell>
          <cell r="D419">
            <v>7.2999999999999989</v>
          </cell>
          <cell r="E419">
            <v>21.8</v>
          </cell>
          <cell r="F419">
            <v>0.6</v>
          </cell>
          <cell r="G419">
            <v>0</v>
          </cell>
          <cell r="H419">
            <v>1</v>
          </cell>
          <cell r="I419">
            <v>1</v>
          </cell>
          <cell r="J419">
            <v>1</v>
          </cell>
          <cell r="K419">
            <v>1</v>
          </cell>
          <cell r="L419">
            <v>1</v>
          </cell>
          <cell r="M419">
            <v>0.6</v>
          </cell>
          <cell r="N419">
            <v>0.1</v>
          </cell>
          <cell r="O419">
            <v>1</v>
          </cell>
          <cell r="P419">
            <v>1</v>
          </cell>
          <cell r="Q419">
            <v>1</v>
          </cell>
          <cell r="R419">
            <v>1</v>
          </cell>
          <cell r="S419">
            <v>1</v>
          </cell>
          <cell r="T419">
            <v>0</v>
          </cell>
          <cell r="U419">
            <v>0.1</v>
          </cell>
          <cell r="V419">
            <v>1</v>
          </cell>
          <cell r="W419">
            <v>1</v>
          </cell>
          <cell r="X419">
            <v>1</v>
          </cell>
          <cell r="Y419">
            <v>0</v>
          </cell>
          <cell r="Z419">
            <v>1</v>
          </cell>
          <cell r="AA419">
            <v>0.6</v>
          </cell>
          <cell r="AB419">
            <v>0.1</v>
          </cell>
          <cell r="AC419">
            <v>1</v>
          </cell>
          <cell r="AD419">
            <v>1</v>
          </cell>
          <cell r="AE419">
            <v>1</v>
          </cell>
          <cell r="AF419">
            <v>1</v>
          </cell>
          <cell r="AG419">
            <v>1</v>
          </cell>
          <cell r="AH419">
            <v>0.6</v>
          </cell>
          <cell r="AI419">
            <v>0.1</v>
          </cell>
          <cell r="AJ419">
            <v>0</v>
          </cell>
          <cell r="AK419">
            <v>25.3</v>
          </cell>
          <cell r="AL419">
            <v>24</v>
          </cell>
          <cell r="AM419">
            <v>25</v>
          </cell>
          <cell r="AN419">
            <v>23.7</v>
          </cell>
          <cell r="AO419">
            <v>26</v>
          </cell>
          <cell r="AP419">
            <v>25</v>
          </cell>
          <cell r="AQ419">
            <v>25.3</v>
          </cell>
          <cell r="AR419">
            <v>27</v>
          </cell>
          <cell r="AS419">
            <v>25</v>
          </cell>
          <cell r="AT419">
            <v>25</v>
          </cell>
          <cell r="AU419">
            <v>23.7</v>
          </cell>
          <cell r="AV419">
            <v>25</v>
          </cell>
          <cell r="AW419">
            <v>25</v>
          </cell>
          <cell r="AX419">
            <v>21.699999999999996</v>
          </cell>
          <cell r="AY419">
            <v>24.728571428571428</v>
          </cell>
          <cell r="AZ419">
            <v>22.5</v>
          </cell>
          <cell r="BA419">
            <v>24.599999999999998</v>
          </cell>
          <cell r="BB419">
            <v>22.957142857142856</v>
          </cell>
          <cell r="BC419">
            <v>23.699999999999996</v>
          </cell>
          <cell r="BD419">
            <v>25.400000000000002</v>
          </cell>
          <cell r="BE419">
            <v>22.200000000000006</v>
          </cell>
          <cell r="BF419">
            <v>24.557142857142857</v>
          </cell>
          <cell r="BG419">
            <v>21.685714285714287</v>
          </cell>
          <cell r="BH419">
            <v>21.599999999999998</v>
          </cell>
          <cell r="BI419">
            <v>24.8</v>
          </cell>
          <cell r="BJ419">
            <v>20.3</v>
          </cell>
          <cell r="BK419">
            <v>23.4</v>
          </cell>
          <cell r="BL419">
            <v>24.7</v>
          </cell>
          <cell r="BM419">
            <v>23.4</v>
          </cell>
          <cell r="BN419">
            <v>23.5</v>
          </cell>
          <cell r="BO419">
            <v>24.4</v>
          </cell>
          <cell r="BP419">
            <v>25.4</v>
          </cell>
          <cell r="BQ419">
            <v>23.3</v>
          </cell>
          <cell r="BR419">
            <v>24.2</v>
          </cell>
          <cell r="BS419">
            <v>21.8</v>
          </cell>
          <cell r="BT419">
            <v>21</v>
          </cell>
          <cell r="BU419">
            <v>24.8</v>
          </cell>
          <cell r="BV419">
            <v>22.8</v>
          </cell>
          <cell r="BW419">
            <v>21.5</v>
          </cell>
          <cell r="BX419">
            <v>22.7</v>
          </cell>
          <cell r="BY419">
            <v>24.4</v>
          </cell>
          <cell r="BZ419">
            <v>20.8</v>
          </cell>
          <cell r="CA419">
            <v>23.7</v>
          </cell>
          <cell r="CB419">
            <v>24.5</v>
          </cell>
          <cell r="CC419">
            <v>24.7</v>
          </cell>
          <cell r="CD419">
            <v>24.7</v>
          </cell>
          <cell r="CE419">
            <v>21.8</v>
          </cell>
          <cell r="CF419">
            <v>22.8</v>
          </cell>
        </row>
        <row r="420">
          <cell r="C420" t="str">
            <v>Potim</v>
          </cell>
          <cell r="D420">
            <v>7.2999999999999989</v>
          </cell>
          <cell r="E420">
            <v>21.8</v>
          </cell>
          <cell r="F420">
            <v>0.6</v>
          </cell>
          <cell r="G420">
            <v>0</v>
          </cell>
          <cell r="H420">
            <v>1</v>
          </cell>
          <cell r="I420">
            <v>1</v>
          </cell>
          <cell r="J420">
            <v>1</v>
          </cell>
          <cell r="K420">
            <v>1</v>
          </cell>
          <cell r="L420">
            <v>1</v>
          </cell>
          <cell r="M420">
            <v>0.6</v>
          </cell>
          <cell r="N420">
            <v>0.1</v>
          </cell>
          <cell r="O420">
            <v>1</v>
          </cell>
          <cell r="P420">
            <v>1</v>
          </cell>
          <cell r="Q420">
            <v>1</v>
          </cell>
          <cell r="R420">
            <v>1</v>
          </cell>
          <cell r="S420">
            <v>1</v>
          </cell>
          <cell r="T420">
            <v>0</v>
          </cell>
          <cell r="U420">
            <v>0.1</v>
          </cell>
          <cell r="V420">
            <v>1</v>
          </cell>
          <cell r="W420">
            <v>1</v>
          </cell>
          <cell r="X420">
            <v>1</v>
          </cell>
          <cell r="Y420">
            <v>0</v>
          </cell>
          <cell r="Z420">
            <v>1</v>
          </cell>
          <cell r="AA420">
            <v>0.6</v>
          </cell>
          <cell r="AB420">
            <v>0.1</v>
          </cell>
          <cell r="AC420">
            <v>1</v>
          </cell>
          <cell r="AD420">
            <v>1</v>
          </cell>
          <cell r="AE420">
            <v>1</v>
          </cell>
          <cell r="AF420">
            <v>1</v>
          </cell>
          <cell r="AG420">
            <v>1</v>
          </cell>
          <cell r="AH420">
            <v>0.6</v>
          </cell>
          <cell r="AI420">
            <v>0.1</v>
          </cell>
          <cell r="AJ420">
            <v>0</v>
          </cell>
          <cell r="AK420">
            <v>25.3</v>
          </cell>
          <cell r="AL420">
            <v>24</v>
          </cell>
          <cell r="AM420">
            <v>25</v>
          </cell>
          <cell r="AN420">
            <v>23.7</v>
          </cell>
          <cell r="AO420">
            <v>26</v>
          </cell>
          <cell r="AP420">
            <v>25</v>
          </cell>
          <cell r="AQ420">
            <v>25.3</v>
          </cell>
          <cell r="AR420">
            <v>27</v>
          </cell>
          <cell r="AS420">
            <v>25</v>
          </cell>
          <cell r="AT420">
            <v>25</v>
          </cell>
          <cell r="AU420">
            <v>23.7</v>
          </cell>
          <cell r="AV420">
            <v>25</v>
          </cell>
          <cell r="AW420">
            <v>25</v>
          </cell>
          <cell r="AX420">
            <v>21.7</v>
          </cell>
          <cell r="AY420">
            <v>24.9</v>
          </cell>
          <cell r="AZ420">
            <v>22.5</v>
          </cell>
          <cell r="BA420">
            <v>24.6</v>
          </cell>
          <cell r="BB420">
            <v>23</v>
          </cell>
          <cell r="BC420">
            <v>22.9</v>
          </cell>
          <cell r="BD420">
            <v>25.4</v>
          </cell>
          <cell r="BE420">
            <v>22.200000000000003</v>
          </cell>
          <cell r="BF420">
            <v>24.6</v>
          </cell>
          <cell r="BG420">
            <v>21.799999999999997</v>
          </cell>
          <cell r="BH420">
            <v>21.599999999999998</v>
          </cell>
          <cell r="BI420">
            <v>24.8</v>
          </cell>
          <cell r="BJ420">
            <v>20.3</v>
          </cell>
          <cell r="BK420">
            <v>23.4</v>
          </cell>
          <cell r="BL420">
            <v>24.7</v>
          </cell>
          <cell r="BM420">
            <v>23.4</v>
          </cell>
          <cell r="BN420">
            <v>23.5</v>
          </cell>
          <cell r="BO420">
            <v>24.4</v>
          </cell>
          <cell r="BP420">
            <v>24</v>
          </cell>
          <cell r="BQ420">
            <v>23.3</v>
          </cell>
          <cell r="BR420">
            <v>25.2</v>
          </cell>
          <cell r="BS420">
            <v>21.8</v>
          </cell>
          <cell r="BT420">
            <v>21.1</v>
          </cell>
          <cell r="BU420">
            <v>24.8</v>
          </cell>
          <cell r="BV420">
            <v>22.8</v>
          </cell>
          <cell r="BW420">
            <v>21.5</v>
          </cell>
          <cell r="BX420">
            <v>22.7</v>
          </cell>
          <cell r="BY420">
            <v>24.4</v>
          </cell>
          <cell r="BZ420">
            <v>20.8</v>
          </cell>
          <cell r="CA420">
            <v>23.7</v>
          </cell>
          <cell r="CB420">
            <v>23.5</v>
          </cell>
          <cell r="CC420">
            <v>24.7</v>
          </cell>
          <cell r="CD420">
            <v>25.7</v>
          </cell>
          <cell r="CE420">
            <v>21.8</v>
          </cell>
          <cell r="CF420">
            <v>22.8</v>
          </cell>
        </row>
        <row r="421">
          <cell r="C421" t="str">
            <v>Cachoeira Paulista</v>
          </cell>
          <cell r="D421">
            <v>7.2999999999999989</v>
          </cell>
          <cell r="E421">
            <v>21.8</v>
          </cell>
          <cell r="F421">
            <v>0.6</v>
          </cell>
          <cell r="G421">
            <v>0</v>
          </cell>
          <cell r="H421">
            <v>1</v>
          </cell>
          <cell r="I421">
            <v>1</v>
          </cell>
          <cell r="J421">
            <v>1</v>
          </cell>
          <cell r="K421">
            <v>1</v>
          </cell>
          <cell r="L421">
            <v>1</v>
          </cell>
          <cell r="M421">
            <v>0.6</v>
          </cell>
          <cell r="N421">
            <v>0.1</v>
          </cell>
          <cell r="O421">
            <v>1</v>
          </cell>
          <cell r="P421">
            <v>1</v>
          </cell>
          <cell r="Q421">
            <v>1</v>
          </cell>
          <cell r="R421">
            <v>1</v>
          </cell>
          <cell r="S421">
            <v>1</v>
          </cell>
          <cell r="T421">
            <v>0</v>
          </cell>
          <cell r="U421">
            <v>0.1</v>
          </cell>
          <cell r="V421">
            <v>1</v>
          </cell>
          <cell r="W421">
            <v>1</v>
          </cell>
          <cell r="X421">
            <v>1</v>
          </cell>
          <cell r="Y421">
            <v>0</v>
          </cell>
          <cell r="Z421">
            <v>1</v>
          </cell>
          <cell r="AA421">
            <v>0.6</v>
          </cell>
          <cell r="AB421">
            <v>0.1</v>
          </cell>
          <cell r="AC421">
            <v>1</v>
          </cell>
          <cell r="AD421">
            <v>1</v>
          </cell>
          <cell r="AE421">
            <v>1</v>
          </cell>
          <cell r="AF421">
            <v>1</v>
          </cell>
          <cell r="AG421">
            <v>1</v>
          </cell>
          <cell r="AH421">
            <v>0.6</v>
          </cell>
          <cell r="AI421">
            <v>0.1</v>
          </cell>
          <cell r="AJ421">
            <v>0</v>
          </cell>
          <cell r="AK421">
            <v>25.3</v>
          </cell>
          <cell r="AL421">
            <v>24</v>
          </cell>
          <cell r="AM421">
            <v>25</v>
          </cell>
          <cell r="AN421">
            <v>23.7</v>
          </cell>
          <cell r="AO421">
            <v>26</v>
          </cell>
          <cell r="AP421">
            <v>25</v>
          </cell>
          <cell r="AQ421">
            <v>25.3</v>
          </cell>
          <cell r="AR421">
            <v>27</v>
          </cell>
          <cell r="AS421">
            <v>25</v>
          </cell>
          <cell r="AT421">
            <v>25</v>
          </cell>
          <cell r="AU421">
            <v>23.7</v>
          </cell>
          <cell r="AV421">
            <v>25</v>
          </cell>
          <cell r="AW421">
            <v>25</v>
          </cell>
          <cell r="AX421">
            <v>21.7</v>
          </cell>
          <cell r="AY421">
            <v>24.9</v>
          </cell>
          <cell r="AZ421">
            <v>22.5</v>
          </cell>
          <cell r="BA421">
            <v>24.6</v>
          </cell>
          <cell r="BB421">
            <v>23</v>
          </cell>
          <cell r="BC421">
            <v>23.7</v>
          </cell>
          <cell r="BD421">
            <v>25.4</v>
          </cell>
          <cell r="BE421">
            <v>22.200000000000003</v>
          </cell>
          <cell r="BF421">
            <v>24.6</v>
          </cell>
          <cell r="BG421">
            <v>20.999999999999996</v>
          </cell>
          <cell r="BH421">
            <v>21.599999999999998</v>
          </cell>
          <cell r="BI421">
            <v>24.8</v>
          </cell>
          <cell r="BJ421">
            <v>20.3</v>
          </cell>
          <cell r="BK421">
            <v>22.8</v>
          </cell>
          <cell r="BL421">
            <v>24.7</v>
          </cell>
          <cell r="BM421">
            <v>23.4</v>
          </cell>
          <cell r="BN421">
            <v>22.1</v>
          </cell>
          <cell r="BO421">
            <v>24.4</v>
          </cell>
          <cell r="BP421">
            <v>25.4</v>
          </cell>
          <cell r="BQ421">
            <v>23.3</v>
          </cell>
          <cell r="BR421">
            <v>25.2</v>
          </cell>
          <cell r="BS421">
            <v>21.8</v>
          </cell>
          <cell r="BT421">
            <v>21.1</v>
          </cell>
          <cell r="BU421">
            <v>24.8</v>
          </cell>
          <cell r="BV421">
            <v>22.8</v>
          </cell>
          <cell r="BW421">
            <v>21.4</v>
          </cell>
          <cell r="BX421">
            <v>22.7</v>
          </cell>
          <cell r="BY421">
            <v>24.4</v>
          </cell>
          <cell r="BZ421">
            <v>20.8</v>
          </cell>
          <cell r="CA421">
            <v>23.7</v>
          </cell>
          <cell r="CB421">
            <v>24.5</v>
          </cell>
          <cell r="CC421">
            <v>24.7</v>
          </cell>
          <cell r="CD421">
            <v>25.7</v>
          </cell>
          <cell r="CE421">
            <v>21.8</v>
          </cell>
          <cell r="CF421">
            <v>22.8</v>
          </cell>
        </row>
        <row r="422">
          <cell r="C422" t="str">
            <v>Cluster Ribeirão Preto</v>
          </cell>
          <cell r="D422">
            <v>7.2999999999999989</v>
          </cell>
          <cell r="E422">
            <v>21.466666666666669</v>
          </cell>
          <cell r="F422">
            <v>0.6</v>
          </cell>
          <cell r="G422">
            <v>0</v>
          </cell>
          <cell r="H422">
            <v>1</v>
          </cell>
          <cell r="I422">
            <v>1</v>
          </cell>
          <cell r="J422">
            <v>1</v>
          </cell>
          <cell r="K422">
            <v>1</v>
          </cell>
          <cell r="L422">
            <v>1</v>
          </cell>
          <cell r="M422">
            <v>0.6</v>
          </cell>
          <cell r="N422">
            <v>0.10000000000000002</v>
          </cell>
          <cell r="O422">
            <v>1</v>
          </cell>
          <cell r="P422">
            <v>1</v>
          </cell>
          <cell r="Q422">
            <v>1</v>
          </cell>
          <cell r="R422">
            <v>1</v>
          </cell>
          <cell r="S422">
            <v>1</v>
          </cell>
          <cell r="T422">
            <v>0</v>
          </cell>
          <cell r="U422">
            <v>0.10000000000000002</v>
          </cell>
          <cell r="V422">
            <v>1</v>
          </cell>
          <cell r="W422">
            <v>1</v>
          </cell>
          <cell r="X422">
            <v>1</v>
          </cell>
          <cell r="Y422">
            <v>0</v>
          </cell>
          <cell r="Z422">
            <v>1</v>
          </cell>
          <cell r="AA422">
            <v>0.6</v>
          </cell>
          <cell r="AB422">
            <v>0.10000000000000002</v>
          </cell>
          <cell r="AC422">
            <v>1</v>
          </cell>
          <cell r="AD422">
            <v>1</v>
          </cell>
          <cell r="AE422">
            <v>1</v>
          </cell>
          <cell r="AF422">
            <v>1</v>
          </cell>
          <cell r="AG422">
            <v>0.66666666666666663</v>
          </cell>
          <cell r="AH422">
            <v>0.6</v>
          </cell>
          <cell r="AI422">
            <v>0.10000000000000002</v>
          </cell>
          <cell r="AJ422">
            <v>0</v>
          </cell>
          <cell r="AK422">
            <v>25.3</v>
          </cell>
          <cell r="AL422">
            <v>24</v>
          </cell>
          <cell r="AM422">
            <v>25</v>
          </cell>
          <cell r="AN422">
            <v>23.7</v>
          </cell>
          <cell r="AO422">
            <v>26</v>
          </cell>
          <cell r="AP422">
            <v>25</v>
          </cell>
          <cell r="AQ422">
            <v>25.3</v>
          </cell>
          <cell r="AR422">
            <v>27</v>
          </cell>
          <cell r="AS422">
            <v>25</v>
          </cell>
          <cell r="AT422">
            <v>25</v>
          </cell>
          <cell r="AU422">
            <v>23.7</v>
          </cell>
          <cell r="AV422">
            <v>25</v>
          </cell>
          <cell r="AW422">
            <v>25</v>
          </cell>
          <cell r="AX422">
            <v>21.7</v>
          </cell>
          <cell r="AY422">
            <v>24.599999999999998</v>
          </cell>
          <cell r="AZ422">
            <v>22.5</v>
          </cell>
          <cell r="BA422">
            <v>24.6</v>
          </cell>
          <cell r="BB422">
            <v>23</v>
          </cell>
          <cell r="BC422">
            <v>23.7</v>
          </cell>
          <cell r="BD422">
            <v>25.4</v>
          </cell>
          <cell r="BE422">
            <v>22.200000000000003</v>
          </cell>
          <cell r="BF422">
            <v>24.6</v>
          </cell>
          <cell r="BG422">
            <v>21.799999999999997</v>
          </cell>
          <cell r="BH422">
            <v>21.599999999999998</v>
          </cell>
          <cell r="BI422">
            <v>24.733333333333334</v>
          </cell>
          <cell r="BJ422">
            <v>20.3</v>
          </cell>
          <cell r="BK422">
            <v>23.399999999999995</v>
          </cell>
          <cell r="BL422">
            <v>24.7</v>
          </cell>
          <cell r="BM422">
            <v>23.399999999999995</v>
          </cell>
          <cell r="BN422">
            <v>23.166666666666668</v>
          </cell>
          <cell r="BO422">
            <v>24.399999999999995</v>
          </cell>
          <cell r="BP422">
            <v>25.399999999999995</v>
          </cell>
          <cell r="BQ422">
            <v>23.3</v>
          </cell>
          <cell r="BR422">
            <v>25.2</v>
          </cell>
          <cell r="BS422">
            <v>21.8</v>
          </cell>
          <cell r="BT422">
            <v>20.599999999999998</v>
          </cell>
          <cell r="BU422">
            <v>24.466666666666669</v>
          </cell>
          <cell r="BV422">
            <v>22.8</v>
          </cell>
          <cell r="BW422">
            <v>21.5</v>
          </cell>
          <cell r="BX422">
            <v>22.7</v>
          </cell>
          <cell r="BY422">
            <v>24.399999999999995</v>
          </cell>
          <cell r="BZ422">
            <v>20.8</v>
          </cell>
          <cell r="CA422">
            <v>23.7</v>
          </cell>
          <cell r="CB422">
            <v>24.5</v>
          </cell>
          <cell r="CC422">
            <v>24.7</v>
          </cell>
          <cell r="CD422">
            <v>25.7</v>
          </cell>
          <cell r="CE422">
            <v>21.466666666666669</v>
          </cell>
          <cell r="CF422">
            <v>22.133333333333336</v>
          </cell>
        </row>
        <row r="423">
          <cell r="C423" t="str">
            <v>SubCluster Ribeirão Preto</v>
          </cell>
          <cell r="D423">
            <v>7.2999999999999989</v>
          </cell>
          <cell r="E423">
            <v>21.8</v>
          </cell>
          <cell r="F423">
            <v>0.6</v>
          </cell>
          <cell r="G423">
            <v>0</v>
          </cell>
          <cell r="H423">
            <v>1</v>
          </cell>
          <cell r="I423">
            <v>1</v>
          </cell>
          <cell r="J423">
            <v>1</v>
          </cell>
          <cell r="K423">
            <v>1</v>
          </cell>
          <cell r="L423">
            <v>1</v>
          </cell>
          <cell r="M423">
            <v>0.6</v>
          </cell>
          <cell r="N423">
            <v>0.1</v>
          </cell>
          <cell r="O423">
            <v>1</v>
          </cell>
          <cell r="P423">
            <v>1</v>
          </cell>
          <cell r="Q423">
            <v>1</v>
          </cell>
          <cell r="R423">
            <v>1</v>
          </cell>
          <cell r="S423">
            <v>1</v>
          </cell>
          <cell r="T423">
            <v>0</v>
          </cell>
          <cell r="U423">
            <v>0.1</v>
          </cell>
          <cell r="V423">
            <v>1</v>
          </cell>
          <cell r="W423">
            <v>1</v>
          </cell>
          <cell r="X423">
            <v>1</v>
          </cell>
          <cell r="Y423">
            <v>0</v>
          </cell>
          <cell r="Z423">
            <v>1</v>
          </cell>
          <cell r="AA423">
            <v>0.6</v>
          </cell>
          <cell r="AB423">
            <v>0.1</v>
          </cell>
          <cell r="AC423">
            <v>1</v>
          </cell>
          <cell r="AD423">
            <v>1</v>
          </cell>
          <cell r="AE423">
            <v>1</v>
          </cell>
          <cell r="AF423">
            <v>1</v>
          </cell>
          <cell r="AG423">
            <v>1</v>
          </cell>
          <cell r="AH423">
            <v>0.6</v>
          </cell>
          <cell r="AI423">
            <v>0.1</v>
          </cell>
          <cell r="AJ423">
            <v>0</v>
          </cell>
          <cell r="AK423">
            <v>25.3</v>
          </cell>
          <cell r="AL423">
            <v>24</v>
          </cell>
          <cell r="AM423">
            <v>25</v>
          </cell>
          <cell r="AN423">
            <v>23.7</v>
          </cell>
          <cell r="AO423">
            <v>26</v>
          </cell>
          <cell r="AP423">
            <v>25</v>
          </cell>
          <cell r="AQ423">
            <v>25.3</v>
          </cell>
          <cell r="AR423">
            <v>27</v>
          </cell>
          <cell r="AS423">
            <v>25</v>
          </cell>
          <cell r="AT423">
            <v>25</v>
          </cell>
          <cell r="AU423">
            <v>23.7</v>
          </cell>
          <cell r="AV423">
            <v>25</v>
          </cell>
          <cell r="AW423">
            <v>25</v>
          </cell>
          <cell r="AX423">
            <v>21.7</v>
          </cell>
          <cell r="AY423">
            <v>24.9</v>
          </cell>
          <cell r="AZ423">
            <v>22.5</v>
          </cell>
          <cell r="BA423">
            <v>24.6</v>
          </cell>
          <cell r="BB423">
            <v>23</v>
          </cell>
          <cell r="BC423">
            <v>23.7</v>
          </cell>
          <cell r="BD423">
            <v>25.4</v>
          </cell>
          <cell r="BE423">
            <v>22.200000000000003</v>
          </cell>
          <cell r="BF423">
            <v>24.299999999999997</v>
          </cell>
          <cell r="BG423">
            <v>21.799999999999997</v>
          </cell>
          <cell r="BH423">
            <v>21.599999999999998</v>
          </cell>
          <cell r="BI423">
            <v>24.7</v>
          </cell>
          <cell r="BJ423">
            <v>20.3</v>
          </cell>
          <cell r="BK423">
            <v>23.4</v>
          </cell>
          <cell r="BL423">
            <v>24.7</v>
          </cell>
          <cell r="BM423">
            <v>23.4</v>
          </cell>
          <cell r="BN423">
            <v>23</v>
          </cell>
          <cell r="BO423">
            <v>24.4</v>
          </cell>
          <cell r="BP423">
            <v>25.4</v>
          </cell>
          <cell r="BQ423">
            <v>23.3</v>
          </cell>
          <cell r="BR423">
            <v>25.2</v>
          </cell>
          <cell r="BS423">
            <v>21.8</v>
          </cell>
          <cell r="BT423">
            <v>20.399999999999999</v>
          </cell>
          <cell r="BU423">
            <v>24.3</v>
          </cell>
          <cell r="BV423">
            <v>22.8</v>
          </cell>
          <cell r="BW423">
            <v>21.5</v>
          </cell>
          <cell r="BX423">
            <v>22.7</v>
          </cell>
          <cell r="BY423">
            <v>24.4</v>
          </cell>
          <cell r="BZ423">
            <v>20.8</v>
          </cell>
          <cell r="CA423">
            <v>23.7</v>
          </cell>
          <cell r="CB423">
            <v>24.5</v>
          </cell>
          <cell r="CC423">
            <v>24.7</v>
          </cell>
          <cell r="CD423">
            <v>25.7</v>
          </cell>
          <cell r="CE423">
            <v>21.8</v>
          </cell>
          <cell r="CF423">
            <v>22.3</v>
          </cell>
        </row>
        <row r="424">
          <cell r="C424" t="str">
            <v>Ribeirão Preto</v>
          </cell>
          <cell r="D424">
            <v>7.2999999999999989</v>
          </cell>
          <cell r="E424">
            <v>21.8</v>
          </cell>
          <cell r="F424">
            <v>0.6</v>
          </cell>
          <cell r="G424">
            <v>0</v>
          </cell>
          <cell r="H424">
            <v>1</v>
          </cell>
          <cell r="I424">
            <v>1</v>
          </cell>
          <cell r="J424">
            <v>1</v>
          </cell>
          <cell r="K424">
            <v>1</v>
          </cell>
          <cell r="L424">
            <v>1</v>
          </cell>
          <cell r="M424">
            <v>0.6</v>
          </cell>
          <cell r="N424">
            <v>0.1</v>
          </cell>
          <cell r="O424">
            <v>1</v>
          </cell>
          <cell r="P424">
            <v>1</v>
          </cell>
          <cell r="Q424">
            <v>1</v>
          </cell>
          <cell r="R424">
            <v>1</v>
          </cell>
          <cell r="S424">
            <v>1</v>
          </cell>
          <cell r="T424">
            <v>0</v>
          </cell>
          <cell r="U424">
            <v>0.1</v>
          </cell>
          <cell r="V424">
            <v>1</v>
          </cell>
          <cell r="W424">
            <v>1</v>
          </cell>
          <cell r="X424">
            <v>1</v>
          </cell>
          <cell r="Y424">
            <v>0</v>
          </cell>
          <cell r="Z424">
            <v>1</v>
          </cell>
          <cell r="AA424">
            <v>0.6</v>
          </cell>
          <cell r="AB424">
            <v>0.1</v>
          </cell>
          <cell r="AC424">
            <v>1</v>
          </cell>
          <cell r="AD424">
            <v>1</v>
          </cell>
          <cell r="AE424">
            <v>1</v>
          </cell>
          <cell r="AF424">
            <v>1</v>
          </cell>
          <cell r="AG424">
            <v>1</v>
          </cell>
          <cell r="AH424">
            <v>0.6</v>
          </cell>
          <cell r="AI424">
            <v>0.1</v>
          </cell>
          <cell r="AJ424">
            <v>0</v>
          </cell>
          <cell r="AK424">
            <v>25.3</v>
          </cell>
          <cell r="AL424">
            <v>24</v>
          </cell>
          <cell r="AM424">
            <v>25</v>
          </cell>
          <cell r="AN424">
            <v>23.7</v>
          </cell>
          <cell r="AO424">
            <v>26</v>
          </cell>
          <cell r="AP424">
            <v>25</v>
          </cell>
          <cell r="AQ424">
            <v>25.3</v>
          </cell>
          <cell r="AR424">
            <v>27</v>
          </cell>
          <cell r="AS424">
            <v>25</v>
          </cell>
          <cell r="AT424">
            <v>25</v>
          </cell>
          <cell r="AU424">
            <v>23.7</v>
          </cell>
          <cell r="AV424">
            <v>25</v>
          </cell>
          <cell r="AW424">
            <v>25</v>
          </cell>
          <cell r="AX424">
            <v>21.7</v>
          </cell>
          <cell r="AY424">
            <v>24.9</v>
          </cell>
          <cell r="AZ424">
            <v>22.5</v>
          </cell>
          <cell r="BA424">
            <v>24.6</v>
          </cell>
          <cell r="BB424">
            <v>23</v>
          </cell>
          <cell r="BC424">
            <v>24.5</v>
          </cell>
          <cell r="BD424">
            <v>25.4</v>
          </cell>
          <cell r="BE424">
            <v>22.200000000000003</v>
          </cell>
          <cell r="BF424">
            <v>24.6</v>
          </cell>
          <cell r="BG424">
            <v>21.799999999999997</v>
          </cell>
          <cell r="BH424">
            <v>21.599999999999998</v>
          </cell>
          <cell r="BI424">
            <v>24.7</v>
          </cell>
          <cell r="BJ424">
            <v>20.3</v>
          </cell>
          <cell r="BK424">
            <v>23.4</v>
          </cell>
          <cell r="BL424">
            <v>24.7</v>
          </cell>
          <cell r="BM424">
            <v>23.4</v>
          </cell>
          <cell r="BN424">
            <v>22.5</v>
          </cell>
          <cell r="BO424">
            <v>24.4</v>
          </cell>
          <cell r="BP424">
            <v>25.4</v>
          </cell>
          <cell r="BQ424">
            <v>23.3</v>
          </cell>
          <cell r="BR424">
            <v>25.2</v>
          </cell>
          <cell r="BS424">
            <v>21.8</v>
          </cell>
          <cell r="BT424">
            <v>21.1</v>
          </cell>
          <cell r="BU424">
            <v>23.8</v>
          </cell>
          <cell r="BV424">
            <v>22.8</v>
          </cell>
          <cell r="BW424">
            <v>21.5</v>
          </cell>
          <cell r="BX424">
            <v>22.7</v>
          </cell>
          <cell r="BY424">
            <v>24.4</v>
          </cell>
          <cell r="BZ424">
            <v>20.8</v>
          </cell>
          <cell r="CA424">
            <v>23.7</v>
          </cell>
          <cell r="CB424">
            <v>24.5</v>
          </cell>
          <cell r="CC424">
            <v>24.7</v>
          </cell>
          <cell r="CD424">
            <v>25.7</v>
          </cell>
          <cell r="CE424">
            <v>21.8</v>
          </cell>
          <cell r="CF424">
            <v>22.8</v>
          </cell>
        </row>
        <row r="425">
          <cell r="C425" t="str">
            <v>Sertãozinho</v>
          </cell>
          <cell r="D425">
            <v>7.2999999999999989</v>
          </cell>
          <cell r="E425">
            <v>21.8</v>
          </cell>
          <cell r="F425">
            <v>0.6</v>
          </cell>
          <cell r="G425">
            <v>0</v>
          </cell>
          <cell r="H425">
            <v>1</v>
          </cell>
          <cell r="I425">
            <v>1</v>
          </cell>
          <cell r="J425">
            <v>1</v>
          </cell>
          <cell r="K425">
            <v>1</v>
          </cell>
          <cell r="L425">
            <v>1</v>
          </cell>
          <cell r="M425">
            <v>0.6</v>
          </cell>
          <cell r="N425">
            <v>0.1</v>
          </cell>
          <cell r="O425">
            <v>1</v>
          </cell>
          <cell r="P425">
            <v>1</v>
          </cell>
          <cell r="Q425">
            <v>1</v>
          </cell>
          <cell r="R425">
            <v>1</v>
          </cell>
          <cell r="S425">
            <v>1</v>
          </cell>
          <cell r="T425">
            <v>0</v>
          </cell>
          <cell r="U425">
            <v>0.1</v>
          </cell>
          <cell r="V425">
            <v>1</v>
          </cell>
          <cell r="W425">
            <v>1</v>
          </cell>
          <cell r="X425">
            <v>1</v>
          </cell>
          <cell r="Y425">
            <v>0</v>
          </cell>
          <cell r="Z425">
            <v>1</v>
          </cell>
          <cell r="AA425">
            <v>0.6</v>
          </cell>
          <cell r="AB425">
            <v>0.1</v>
          </cell>
          <cell r="AC425">
            <v>1</v>
          </cell>
          <cell r="AD425">
            <v>1</v>
          </cell>
          <cell r="AE425">
            <v>1</v>
          </cell>
          <cell r="AF425">
            <v>1</v>
          </cell>
          <cell r="AG425">
            <v>1</v>
          </cell>
          <cell r="AH425">
            <v>0.6</v>
          </cell>
          <cell r="AI425">
            <v>0.1</v>
          </cell>
          <cell r="AJ425">
            <v>0</v>
          </cell>
          <cell r="AK425">
            <v>25.3</v>
          </cell>
          <cell r="AL425">
            <v>24</v>
          </cell>
          <cell r="AM425">
            <v>25</v>
          </cell>
          <cell r="AN425">
            <v>23.7</v>
          </cell>
          <cell r="AO425">
            <v>26</v>
          </cell>
          <cell r="AP425">
            <v>25</v>
          </cell>
          <cell r="AQ425">
            <v>25.3</v>
          </cell>
          <cell r="AR425">
            <v>27</v>
          </cell>
          <cell r="AS425">
            <v>25</v>
          </cell>
          <cell r="AT425">
            <v>25</v>
          </cell>
          <cell r="AU425">
            <v>23.7</v>
          </cell>
          <cell r="AV425">
            <v>25</v>
          </cell>
          <cell r="AW425">
            <v>25</v>
          </cell>
          <cell r="AX425">
            <v>21.7</v>
          </cell>
          <cell r="AY425">
            <v>24.9</v>
          </cell>
          <cell r="AZ425">
            <v>22.5</v>
          </cell>
          <cell r="BA425">
            <v>24.6</v>
          </cell>
          <cell r="BB425">
            <v>22.700000000000003</v>
          </cell>
          <cell r="BC425">
            <v>23.7</v>
          </cell>
          <cell r="BD425">
            <v>25.4</v>
          </cell>
          <cell r="BE425">
            <v>22.200000000000003</v>
          </cell>
          <cell r="BF425">
            <v>24.6</v>
          </cell>
          <cell r="BG425">
            <v>21.799999999999997</v>
          </cell>
          <cell r="BH425">
            <v>21.599999999999998</v>
          </cell>
          <cell r="BI425">
            <v>24.7</v>
          </cell>
          <cell r="BJ425">
            <v>20.3</v>
          </cell>
          <cell r="BK425">
            <v>23.4</v>
          </cell>
          <cell r="BL425">
            <v>24.7</v>
          </cell>
          <cell r="BM425">
            <v>23.4</v>
          </cell>
          <cell r="BN425">
            <v>23.5</v>
          </cell>
          <cell r="BO425">
            <v>24.4</v>
          </cell>
          <cell r="BP425">
            <v>25.4</v>
          </cell>
          <cell r="BQ425">
            <v>23.3</v>
          </cell>
          <cell r="BR425">
            <v>25.2</v>
          </cell>
          <cell r="BS425">
            <v>21.8</v>
          </cell>
          <cell r="BT425">
            <v>19.7</v>
          </cell>
          <cell r="BU425">
            <v>24.8</v>
          </cell>
          <cell r="BV425">
            <v>22.8</v>
          </cell>
          <cell r="BW425">
            <v>21.5</v>
          </cell>
          <cell r="BX425">
            <v>22.7</v>
          </cell>
          <cell r="BY425">
            <v>24.4</v>
          </cell>
          <cell r="BZ425">
            <v>20.8</v>
          </cell>
          <cell r="CA425">
            <v>23.7</v>
          </cell>
          <cell r="CB425">
            <v>24.5</v>
          </cell>
          <cell r="CC425">
            <v>24.7</v>
          </cell>
          <cell r="CD425">
            <v>25.7</v>
          </cell>
          <cell r="CE425">
            <v>21.8</v>
          </cell>
          <cell r="CF425">
            <v>21.8</v>
          </cell>
        </row>
        <row r="426">
          <cell r="C426" t="str">
            <v>Franca</v>
          </cell>
          <cell r="D426">
            <v>7.2999999999999989</v>
          </cell>
          <cell r="E426">
            <v>20.8</v>
          </cell>
          <cell r="F426">
            <v>0.6</v>
          </cell>
          <cell r="G426">
            <v>0</v>
          </cell>
          <cell r="H426">
            <v>1</v>
          </cell>
          <cell r="I426">
            <v>1</v>
          </cell>
          <cell r="J426">
            <v>1</v>
          </cell>
          <cell r="K426">
            <v>1</v>
          </cell>
          <cell r="L426">
            <v>1</v>
          </cell>
          <cell r="M426">
            <v>0.6</v>
          </cell>
          <cell r="N426">
            <v>0.1</v>
          </cell>
          <cell r="O426">
            <v>1</v>
          </cell>
          <cell r="P426">
            <v>1</v>
          </cell>
          <cell r="Q426">
            <v>1</v>
          </cell>
          <cell r="R426">
            <v>1</v>
          </cell>
          <cell r="S426">
            <v>1</v>
          </cell>
          <cell r="T426">
            <v>0</v>
          </cell>
          <cell r="U426">
            <v>0.1</v>
          </cell>
          <cell r="V426">
            <v>1</v>
          </cell>
          <cell r="W426">
            <v>1</v>
          </cell>
          <cell r="X426">
            <v>1</v>
          </cell>
          <cell r="Y426">
            <v>0</v>
          </cell>
          <cell r="Z426">
            <v>1</v>
          </cell>
          <cell r="AA426">
            <v>0.6</v>
          </cell>
          <cell r="AB426">
            <v>0.1</v>
          </cell>
          <cell r="AC426">
            <v>1</v>
          </cell>
          <cell r="AD426">
            <v>1</v>
          </cell>
          <cell r="AE426">
            <v>1</v>
          </cell>
          <cell r="AF426">
            <v>1</v>
          </cell>
          <cell r="AG426">
            <v>0</v>
          </cell>
          <cell r="AH426">
            <v>0.6</v>
          </cell>
          <cell r="AI426">
            <v>0.1</v>
          </cell>
          <cell r="AJ426">
            <v>0</v>
          </cell>
          <cell r="AK426">
            <v>25.3</v>
          </cell>
          <cell r="AL426">
            <v>24</v>
          </cell>
          <cell r="AM426">
            <v>25</v>
          </cell>
          <cell r="AN426">
            <v>23.7</v>
          </cell>
          <cell r="AO426">
            <v>26</v>
          </cell>
          <cell r="AP426">
            <v>25</v>
          </cell>
          <cell r="AQ426">
            <v>25.3</v>
          </cell>
          <cell r="AR426">
            <v>27</v>
          </cell>
          <cell r="AS426">
            <v>25</v>
          </cell>
          <cell r="AT426">
            <v>25</v>
          </cell>
          <cell r="AU426">
            <v>23.7</v>
          </cell>
          <cell r="AV426">
            <v>25</v>
          </cell>
          <cell r="AW426">
            <v>25</v>
          </cell>
          <cell r="AX426">
            <v>21.7</v>
          </cell>
          <cell r="AY426">
            <v>24</v>
          </cell>
          <cell r="AZ426">
            <v>22.5</v>
          </cell>
          <cell r="BA426">
            <v>24.6</v>
          </cell>
          <cell r="BB426">
            <v>23</v>
          </cell>
          <cell r="BC426">
            <v>23.7</v>
          </cell>
          <cell r="BD426">
            <v>25.4</v>
          </cell>
          <cell r="BE426">
            <v>22.200000000000003</v>
          </cell>
          <cell r="BF426">
            <v>24.6</v>
          </cell>
          <cell r="BG426">
            <v>21.799999999999997</v>
          </cell>
          <cell r="BH426">
            <v>21.599999999999998</v>
          </cell>
          <cell r="BI426">
            <v>24.8</v>
          </cell>
          <cell r="BJ426">
            <v>20.3</v>
          </cell>
          <cell r="BK426">
            <v>23.4</v>
          </cell>
          <cell r="BL426">
            <v>24.7</v>
          </cell>
          <cell r="BM426">
            <v>23.4</v>
          </cell>
          <cell r="BN426">
            <v>23.5</v>
          </cell>
          <cell r="BO426">
            <v>24.4</v>
          </cell>
          <cell r="BP426">
            <v>25.4</v>
          </cell>
          <cell r="BQ426">
            <v>23.3</v>
          </cell>
          <cell r="BR426">
            <v>25.2</v>
          </cell>
          <cell r="BS426">
            <v>21.8</v>
          </cell>
          <cell r="BT426">
            <v>21</v>
          </cell>
          <cell r="BU426">
            <v>24.8</v>
          </cell>
          <cell r="BV426">
            <v>22.8</v>
          </cell>
          <cell r="BW426">
            <v>21.5</v>
          </cell>
          <cell r="BX426">
            <v>22.7</v>
          </cell>
          <cell r="BY426">
            <v>24.4</v>
          </cell>
          <cell r="BZ426">
            <v>20.8</v>
          </cell>
          <cell r="CA426">
            <v>23.7</v>
          </cell>
          <cell r="CB426">
            <v>24.5</v>
          </cell>
          <cell r="CC426">
            <v>24.7</v>
          </cell>
          <cell r="CD426">
            <v>25.7</v>
          </cell>
          <cell r="CE426">
            <v>20.8</v>
          </cell>
          <cell r="CF426">
            <v>21.8</v>
          </cell>
        </row>
        <row r="427">
          <cell r="C427" t="str">
            <v>Cluster Sorocaba</v>
          </cell>
          <cell r="D427">
            <v>6.7999999999999989</v>
          </cell>
          <cell r="E427">
            <v>21.3</v>
          </cell>
          <cell r="F427">
            <v>0.6</v>
          </cell>
          <cell r="G427">
            <v>0</v>
          </cell>
          <cell r="H427">
            <v>1</v>
          </cell>
          <cell r="I427">
            <v>1</v>
          </cell>
          <cell r="J427">
            <v>0.5</v>
          </cell>
          <cell r="K427">
            <v>1</v>
          </cell>
          <cell r="L427">
            <v>1</v>
          </cell>
          <cell r="M427">
            <v>0.6</v>
          </cell>
          <cell r="N427">
            <v>0.1</v>
          </cell>
          <cell r="O427">
            <v>1</v>
          </cell>
          <cell r="P427">
            <v>1</v>
          </cell>
          <cell r="Q427">
            <v>1</v>
          </cell>
          <cell r="R427">
            <v>1</v>
          </cell>
          <cell r="S427">
            <v>1</v>
          </cell>
          <cell r="T427">
            <v>0</v>
          </cell>
          <cell r="U427">
            <v>0.1</v>
          </cell>
          <cell r="V427">
            <v>1</v>
          </cell>
          <cell r="W427">
            <v>1</v>
          </cell>
          <cell r="X427">
            <v>1</v>
          </cell>
          <cell r="Y427">
            <v>0</v>
          </cell>
          <cell r="Z427">
            <v>1</v>
          </cell>
          <cell r="AA427">
            <v>0.6</v>
          </cell>
          <cell r="AB427">
            <v>0.1</v>
          </cell>
          <cell r="AC427">
            <v>1</v>
          </cell>
          <cell r="AD427">
            <v>1</v>
          </cell>
          <cell r="AE427">
            <v>1</v>
          </cell>
          <cell r="AF427">
            <v>1</v>
          </cell>
          <cell r="AG427">
            <v>1</v>
          </cell>
          <cell r="AH427">
            <v>0.6</v>
          </cell>
          <cell r="AI427">
            <v>0.1</v>
          </cell>
          <cell r="AJ427">
            <v>0</v>
          </cell>
          <cell r="AK427">
            <v>25.3</v>
          </cell>
          <cell r="AL427">
            <v>24</v>
          </cell>
          <cell r="AM427">
            <v>25</v>
          </cell>
          <cell r="AN427">
            <v>23.7</v>
          </cell>
          <cell r="AO427">
            <v>26</v>
          </cell>
          <cell r="AP427">
            <v>25</v>
          </cell>
          <cell r="AQ427">
            <v>25.3</v>
          </cell>
          <cell r="AR427">
            <v>27</v>
          </cell>
          <cell r="AS427">
            <v>25</v>
          </cell>
          <cell r="AT427">
            <v>25</v>
          </cell>
          <cell r="AU427">
            <v>23.7</v>
          </cell>
          <cell r="AV427">
            <v>25</v>
          </cell>
          <cell r="AW427">
            <v>25</v>
          </cell>
          <cell r="AX427">
            <v>21.7</v>
          </cell>
          <cell r="AY427">
            <v>24</v>
          </cell>
          <cell r="AZ427">
            <v>22.5</v>
          </cell>
          <cell r="BA427">
            <v>24.6</v>
          </cell>
          <cell r="BB427">
            <v>23</v>
          </cell>
          <cell r="BC427">
            <v>23.7</v>
          </cell>
          <cell r="BD427">
            <v>25.4</v>
          </cell>
          <cell r="BE427">
            <v>22.200000000000003</v>
          </cell>
          <cell r="BF427">
            <v>24.6</v>
          </cell>
          <cell r="BG427">
            <v>21.799999999999997</v>
          </cell>
          <cell r="BH427">
            <v>21.599999999999998</v>
          </cell>
          <cell r="BI427">
            <v>24.8</v>
          </cell>
          <cell r="BJ427">
            <v>20.3</v>
          </cell>
          <cell r="BK427">
            <v>23.4</v>
          </cell>
          <cell r="BL427">
            <v>24.7</v>
          </cell>
          <cell r="BM427">
            <v>23.4</v>
          </cell>
          <cell r="BN427">
            <v>23.5</v>
          </cell>
          <cell r="BO427">
            <v>24.4</v>
          </cell>
          <cell r="BP427">
            <v>25.4</v>
          </cell>
          <cell r="BQ427">
            <v>23.3</v>
          </cell>
          <cell r="BR427">
            <v>25.2</v>
          </cell>
          <cell r="BS427">
            <v>21.1</v>
          </cell>
          <cell r="BT427">
            <v>21.1</v>
          </cell>
          <cell r="BU427">
            <v>24.8</v>
          </cell>
          <cell r="BV427">
            <v>22.8</v>
          </cell>
          <cell r="BW427">
            <v>21.5</v>
          </cell>
          <cell r="BX427">
            <v>22.7</v>
          </cell>
          <cell r="BY427">
            <v>24.4</v>
          </cell>
          <cell r="BZ427">
            <v>20.8</v>
          </cell>
          <cell r="CA427">
            <v>23.7</v>
          </cell>
          <cell r="CB427">
            <v>24.2</v>
          </cell>
          <cell r="CC427">
            <v>24.7</v>
          </cell>
          <cell r="CD427">
            <v>25.7</v>
          </cell>
          <cell r="CE427">
            <v>21.3</v>
          </cell>
          <cell r="CF427">
            <v>22.8</v>
          </cell>
        </row>
        <row r="428">
          <cell r="C428" t="str">
            <v>Sorocaba</v>
          </cell>
          <cell r="D428">
            <v>7.2999999999999989</v>
          </cell>
          <cell r="E428">
            <v>21.8</v>
          </cell>
          <cell r="F428">
            <v>0.6</v>
          </cell>
          <cell r="G428">
            <v>0</v>
          </cell>
          <cell r="H428">
            <v>1</v>
          </cell>
          <cell r="I428">
            <v>1</v>
          </cell>
          <cell r="J428">
            <v>1</v>
          </cell>
          <cell r="K428">
            <v>1</v>
          </cell>
          <cell r="L428">
            <v>1</v>
          </cell>
          <cell r="M428">
            <v>0.6</v>
          </cell>
          <cell r="N428">
            <v>0.1</v>
          </cell>
          <cell r="O428">
            <v>1</v>
          </cell>
          <cell r="P428">
            <v>1</v>
          </cell>
          <cell r="Q428">
            <v>1</v>
          </cell>
          <cell r="R428">
            <v>1</v>
          </cell>
          <cell r="S428">
            <v>1</v>
          </cell>
          <cell r="T428">
            <v>0</v>
          </cell>
          <cell r="U428">
            <v>0.1</v>
          </cell>
          <cell r="V428">
            <v>1</v>
          </cell>
          <cell r="W428">
            <v>1</v>
          </cell>
          <cell r="X428">
            <v>1</v>
          </cell>
          <cell r="Y428">
            <v>0</v>
          </cell>
          <cell r="Z428">
            <v>1</v>
          </cell>
          <cell r="AA428">
            <v>0.6</v>
          </cell>
          <cell r="AB428">
            <v>0.1</v>
          </cell>
          <cell r="AC428">
            <v>1</v>
          </cell>
          <cell r="AD428">
            <v>1</v>
          </cell>
          <cell r="AE428">
            <v>1</v>
          </cell>
          <cell r="AF428">
            <v>1</v>
          </cell>
          <cell r="AG428">
            <v>1</v>
          </cell>
          <cell r="AH428">
            <v>0.6</v>
          </cell>
          <cell r="AI428">
            <v>0.1</v>
          </cell>
          <cell r="AJ428">
            <v>0</v>
          </cell>
          <cell r="AK428">
            <v>25.3</v>
          </cell>
          <cell r="AL428">
            <v>24</v>
          </cell>
          <cell r="AM428">
            <v>25</v>
          </cell>
          <cell r="AN428">
            <v>23.7</v>
          </cell>
          <cell r="AO428">
            <v>26</v>
          </cell>
          <cell r="AP428">
            <v>25</v>
          </cell>
          <cell r="AQ428">
            <v>25.3</v>
          </cell>
          <cell r="AR428">
            <v>27</v>
          </cell>
          <cell r="AS428">
            <v>25</v>
          </cell>
          <cell r="AT428">
            <v>25</v>
          </cell>
          <cell r="AU428">
            <v>23.7</v>
          </cell>
          <cell r="AV428">
            <v>25</v>
          </cell>
          <cell r="AW428">
            <v>25</v>
          </cell>
          <cell r="AX428">
            <v>21.7</v>
          </cell>
          <cell r="AY428">
            <v>24</v>
          </cell>
          <cell r="AZ428">
            <v>22.5</v>
          </cell>
          <cell r="BA428">
            <v>24.6</v>
          </cell>
          <cell r="BB428">
            <v>23</v>
          </cell>
          <cell r="BC428">
            <v>23.7</v>
          </cell>
          <cell r="BD428">
            <v>25.4</v>
          </cell>
          <cell r="BE428">
            <v>22.200000000000003</v>
          </cell>
          <cell r="BF428">
            <v>24.6</v>
          </cell>
          <cell r="BG428">
            <v>21.799999999999997</v>
          </cell>
          <cell r="BH428">
            <v>21.599999999999998</v>
          </cell>
          <cell r="BI428">
            <v>24.8</v>
          </cell>
          <cell r="BJ428">
            <v>20.3</v>
          </cell>
          <cell r="BK428">
            <v>23.4</v>
          </cell>
          <cell r="BL428">
            <v>24.7</v>
          </cell>
          <cell r="BM428">
            <v>23.4</v>
          </cell>
          <cell r="BN428">
            <v>23.5</v>
          </cell>
          <cell r="BO428">
            <v>24.4</v>
          </cell>
          <cell r="BP428">
            <v>25.4</v>
          </cell>
          <cell r="BQ428">
            <v>23.3</v>
          </cell>
          <cell r="BR428">
            <v>25.2</v>
          </cell>
          <cell r="BS428">
            <v>21.8</v>
          </cell>
          <cell r="BT428">
            <v>21.1</v>
          </cell>
          <cell r="BU428">
            <v>24.8</v>
          </cell>
          <cell r="BV428">
            <v>22.8</v>
          </cell>
          <cell r="BW428">
            <v>21.5</v>
          </cell>
          <cell r="BX428">
            <v>22.7</v>
          </cell>
          <cell r="BY428">
            <v>24.4</v>
          </cell>
          <cell r="BZ428">
            <v>20.8</v>
          </cell>
          <cell r="CA428">
            <v>23.7</v>
          </cell>
          <cell r="CB428">
            <v>23.9</v>
          </cell>
          <cell r="CC428">
            <v>24.7</v>
          </cell>
          <cell r="CD428">
            <v>25.7</v>
          </cell>
          <cell r="CE428">
            <v>21.8</v>
          </cell>
          <cell r="CF428">
            <v>22.8</v>
          </cell>
        </row>
        <row r="429">
          <cell r="C429" t="str">
            <v>Itapetininga</v>
          </cell>
          <cell r="D429">
            <v>6.2999999999999989</v>
          </cell>
          <cell r="E429">
            <v>20.8</v>
          </cell>
          <cell r="F429">
            <v>0.6</v>
          </cell>
          <cell r="G429">
            <v>0</v>
          </cell>
          <cell r="H429">
            <v>1</v>
          </cell>
          <cell r="I429">
            <v>1</v>
          </cell>
          <cell r="J429">
            <v>0</v>
          </cell>
          <cell r="K429">
            <v>1</v>
          </cell>
          <cell r="L429">
            <v>1</v>
          </cell>
          <cell r="M429">
            <v>0.6</v>
          </cell>
          <cell r="N429">
            <v>0.1</v>
          </cell>
          <cell r="O429">
            <v>1</v>
          </cell>
          <cell r="P429">
            <v>1</v>
          </cell>
          <cell r="Q429">
            <v>1</v>
          </cell>
          <cell r="R429">
            <v>1</v>
          </cell>
          <cell r="S429">
            <v>1</v>
          </cell>
          <cell r="T429">
            <v>0</v>
          </cell>
          <cell r="U429">
            <v>0.1</v>
          </cell>
          <cell r="V429">
            <v>1</v>
          </cell>
          <cell r="W429">
            <v>1</v>
          </cell>
          <cell r="X429">
            <v>1</v>
          </cell>
          <cell r="Y429">
            <v>0</v>
          </cell>
          <cell r="Z429">
            <v>1</v>
          </cell>
          <cell r="AA429">
            <v>0.6</v>
          </cell>
          <cell r="AB429">
            <v>0.1</v>
          </cell>
          <cell r="AC429">
            <v>1</v>
          </cell>
          <cell r="AD429">
            <v>1</v>
          </cell>
          <cell r="AE429">
            <v>1</v>
          </cell>
          <cell r="AF429">
            <v>1</v>
          </cell>
          <cell r="AG429">
            <v>1</v>
          </cell>
          <cell r="AH429">
            <v>0.6</v>
          </cell>
          <cell r="AI429">
            <v>0.1</v>
          </cell>
          <cell r="AJ429">
            <v>0</v>
          </cell>
          <cell r="AK429">
            <v>25.3</v>
          </cell>
          <cell r="AL429">
            <v>24</v>
          </cell>
          <cell r="AM429">
            <v>25</v>
          </cell>
          <cell r="AN429">
            <v>23.7</v>
          </cell>
          <cell r="AO429">
            <v>26</v>
          </cell>
          <cell r="AP429">
            <v>25</v>
          </cell>
          <cell r="AQ429">
            <v>25.3</v>
          </cell>
          <cell r="AR429">
            <v>27</v>
          </cell>
          <cell r="AS429">
            <v>25</v>
          </cell>
          <cell r="AT429">
            <v>25</v>
          </cell>
          <cell r="AU429">
            <v>23.7</v>
          </cell>
          <cell r="AV429">
            <v>25</v>
          </cell>
          <cell r="AW429">
            <v>25</v>
          </cell>
          <cell r="AX429">
            <v>21.7</v>
          </cell>
          <cell r="AY429">
            <v>24</v>
          </cell>
          <cell r="AZ429">
            <v>22.5</v>
          </cell>
          <cell r="BA429">
            <v>24.6</v>
          </cell>
          <cell r="BB429">
            <v>23</v>
          </cell>
          <cell r="BC429">
            <v>23.7</v>
          </cell>
          <cell r="BD429">
            <v>25.4</v>
          </cell>
          <cell r="BE429">
            <v>22.200000000000003</v>
          </cell>
          <cell r="BF429">
            <v>24.6</v>
          </cell>
          <cell r="BG429">
            <v>21.799999999999997</v>
          </cell>
          <cell r="BH429">
            <v>21.599999999999998</v>
          </cell>
          <cell r="BI429">
            <v>24.8</v>
          </cell>
          <cell r="BJ429">
            <v>20.3</v>
          </cell>
          <cell r="BK429">
            <v>23.4</v>
          </cell>
          <cell r="BL429">
            <v>24.7</v>
          </cell>
          <cell r="BM429">
            <v>23.4</v>
          </cell>
          <cell r="BN429">
            <v>23.5</v>
          </cell>
          <cell r="BO429">
            <v>24.4</v>
          </cell>
          <cell r="BP429">
            <v>25.4</v>
          </cell>
          <cell r="BQ429">
            <v>23.3</v>
          </cell>
          <cell r="BR429">
            <v>25.2</v>
          </cell>
          <cell r="BS429">
            <v>20.399999999999999</v>
          </cell>
          <cell r="BT429">
            <v>21.1</v>
          </cell>
          <cell r="BU429">
            <v>24.8</v>
          </cell>
          <cell r="BV429">
            <v>22.8</v>
          </cell>
          <cell r="BW429">
            <v>21.5</v>
          </cell>
          <cell r="BX429">
            <v>22.7</v>
          </cell>
          <cell r="BY429">
            <v>24.4</v>
          </cell>
          <cell r="BZ429">
            <v>20.8</v>
          </cell>
          <cell r="CA429">
            <v>23.7</v>
          </cell>
          <cell r="CB429">
            <v>24.5</v>
          </cell>
          <cell r="CC429">
            <v>24.7</v>
          </cell>
          <cell r="CD429">
            <v>25.7</v>
          </cell>
          <cell r="CE429">
            <v>20.8</v>
          </cell>
          <cell r="CF429">
            <v>22.8</v>
          </cell>
        </row>
        <row r="430">
          <cell r="C430" t="str">
            <v>Cluster Bauru</v>
          </cell>
          <cell r="D430">
            <v>7.2999999999999989</v>
          </cell>
          <cell r="E430">
            <v>21.8</v>
          </cell>
          <cell r="F430">
            <v>0.6</v>
          </cell>
          <cell r="G430">
            <v>0</v>
          </cell>
          <cell r="H430">
            <v>1</v>
          </cell>
          <cell r="I430">
            <v>1</v>
          </cell>
          <cell r="J430">
            <v>1</v>
          </cell>
          <cell r="K430">
            <v>1</v>
          </cell>
          <cell r="L430">
            <v>1</v>
          </cell>
          <cell r="M430">
            <v>0.6</v>
          </cell>
          <cell r="N430">
            <v>0.10000000000000002</v>
          </cell>
          <cell r="O430">
            <v>1</v>
          </cell>
          <cell r="P430">
            <v>1</v>
          </cell>
          <cell r="Q430">
            <v>1</v>
          </cell>
          <cell r="R430">
            <v>1</v>
          </cell>
          <cell r="S430">
            <v>1</v>
          </cell>
          <cell r="T430">
            <v>0</v>
          </cell>
          <cell r="U430">
            <v>0.10000000000000002</v>
          </cell>
          <cell r="V430">
            <v>1</v>
          </cell>
          <cell r="W430">
            <v>1</v>
          </cell>
          <cell r="X430">
            <v>1</v>
          </cell>
          <cell r="Y430">
            <v>0</v>
          </cell>
          <cell r="Z430">
            <v>1</v>
          </cell>
          <cell r="AA430">
            <v>0.6</v>
          </cell>
          <cell r="AB430">
            <v>0.10000000000000002</v>
          </cell>
          <cell r="AC430">
            <v>1</v>
          </cell>
          <cell r="AD430">
            <v>1</v>
          </cell>
          <cell r="AE430">
            <v>1</v>
          </cell>
          <cell r="AF430">
            <v>1</v>
          </cell>
          <cell r="AG430">
            <v>1</v>
          </cell>
          <cell r="AH430">
            <v>0.6</v>
          </cell>
          <cell r="AI430">
            <v>0.10000000000000002</v>
          </cell>
          <cell r="AJ430">
            <v>0</v>
          </cell>
          <cell r="AK430">
            <v>25.3</v>
          </cell>
          <cell r="AL430">
            <v>24</v>
          </cell>
          <cell r="AM430">
            <v>25</v>
          </cell>
          <cell r="AN430">
            <v>23.7</v>
          </cell>
          <cell r="AO430">
            <v>26</v>
          </cell>
          <cell r="AP430">
            <v>25</v>
          </cell>
          <cell r="AQ430">
            <v>25.3</v>
          </cell>
          <cell r="AR430">
            <v>27</v>
          </cell>
          <cell r="AS430">
            <v>25</v>
          </cell>
          <cell r="AT430">
            <v>25</v>
          </cell>
          <cell r="AU430">
            <v>23.7</v>
          </cell>
          <cell r="AV430">
            <v>25</v>
          </cell>
          <cell r="AW430">
            <v>25</v>
          </cell>
          <cell r="AX430">
            <v>21.7</v>
          </cell>
          <cell r="AY430">
            <v>24.766666666666669</v>
          </cell>
          <cell r="AZ430">
            <v>22.5</v>
          </cell>
          <cell r="BA430">
            <v>24.55</v>
          </cell>
          <cell r="BB430">
            <v>22.866666666666664</v>
          </cell>
          <cell r="BC430">
            <v>23.7</v>
          </cell>
          <cell r="BD430">
            <v>25.400000000000002</v>
          </cell>
          <cell r="BE430">
            <v>22.200000000000003</v>
          </cell>
          <cell r="BF430">
            <v>24.599999999999998</v>
          </cell>
          <cell r="BG430">
            <v>21.666666666666668</v>
          </cell>
          <cell r="BH430">
            <v>21.466666666666665</v>
          </cell>
          <cell r="BI430">
            <v>24.8</v>
          </cell>
          <cell r="BJ430">
            <v>20.3</v>
          </cell>
          <cell r="BK430">
            <v>23.399999999999995</v>
          </cell>
          <cell r="BL430">
            <v>24.666666666666668</v>
          </cell>
          <cell r="BM430">
            <v>23.399999999999995</v>
          </cell>
          <cell r="BN430">
            <v>23.5</v>
          </cell>
          <cell r="BO430">
            <v>24.066666666666663</v>
          </cell>
          <cell r="BP430">
            <v>24.933333333333334</v>
          </cell>
          <cell r="BQ430">
            <v>23.3</v>
          </cell>
          <cell r="BR430">
            <v>25.2</v>
          </cell>
          <cell r="BS430">
            <v>21.8</v>
          </cell>
          <cell r="BT430">
            <v>21.1</v>
          </cell>
          <cell r="BU430">
            <v>24.8</v>
          </cell>
          <cell r="BV430">
            <v>22.8</v>
          </cell>
          <cell r="BW430">
            <v>21.5</v>
          </cell>
          <cell r="BX430">
            <v>22.366666666666664</v>
          </cell>
          <cell r="BY430">
            <v>24.399999999999995</v>
          </cell>
          <cell r="BZ430">
            <v>20.8</v>
          </cell>
          <cell r="CA430">
            <v>23.5</v>
          </cell>
          <cell r="CB430">
            <v>23.966666666666669</v>
          </cell>
          <cell r="CC430">
            <v>24.7</v>
          </cell>
          <cell r="CD430">
            <v>25.7</v>
          </cell>
          <cell r="CE430">
            <v>21.8</v>
          </cell>
          <cell r="CF430">
            <v>22.8</v>
          </cell>
        </row>
        <row r="431">
          <cell r="C431" t="str">
            <v>Bauru</v>
          </cell>
          <cell r="D431">
            <v>7.2999999999999989</v>
          </cell>
          <cell r="E431">
            <v>21.8</v>
          </cell>
          <cell r="F431">
            <v>0.6</v>
          </cell>
          <cell r="G431">
            <v>0</v>
          </cell>
          <cell r="H431">
            <v>1</v>
          </cell>
          <cell r="I431">
            <v>1</v>
          </cell>
          <cell r="J431">
            <v>1</v>
          </cell>
          <cell r="K431">
            <v>1</v>
          </cell>
          <cell r="L431">
            <v>1</v>
          </cell>
          <cell r="M431">
            <v>0.6</v>
          </cell>
          <cell r="N431">
            <v>0.1</v>
          </cell>
          <cell r="O431">
            <v>1</v>
          </cell>
          <cell r="P431">
            <v>1</v>
          </cell>
          <cell r="Q431">
            <v>1</v>
          </cell>
          <cell r="R431">
            <v>1</v>
          </cell>
          <cell r="S431">
            <v>1</v>
          </cell>
          <cell r="T431">
            <v>0</v>
          </cell>
          <cell r="U431">
            <v>0.1</v>
          </cell>
          <cell r="V431">
            <v>1</v>
          </cell>
          <cell r="W431">
            <v>1</v>
          </cell>
          <cell r="X431">
            <v>1</v>
          </cell>
          <cell r="Y431">
            <v>0</v>
          </cell>
          <cell r="Z431">
            <v>1</v>
          </cell>
          <cell r="AA431">
            <v>0.6</v>
          </cell>
          <cell r="AB431">
            <v>0.1</v>
          </cell>
          <cell r="AC431">
            <v>1</v>
          </cell>
          <cell r="AD431">
            <v>1</v>
          </cell>
          <cell r="AE431">
            <v>1</v>
          </cell>
          <cell r="AF431">
            <v>1</v>
          </cell>
          <cell r="AG431">
            <v>1</v>
          </cell>
          <cell r="AH431">
            <v>0.6</v>
          </cell>
          <cell r="AI431">
            <v>0.1</v>
          </cell>
          <cell r="AJ431">
            <v>0</v>
          </cell>
          <cell r="AK431">
            <v>25.3</v>
          </cell>
          <cell r="AL431">
            <v>24</v>
          </cell>
          <cell r="AM431">
            <v>25</v>
          </cell>
          <cell r="AN431">
            <v>23.7</v>
          </cell>
          <cell r="AO431">
            <v>26</v>
          </cell>
          <cell r="AP431">
            <v>25</v>
          </cell>
          <cell r="AQ431">
            <v>25.3</v>
          </cell>
          <cell r="AR431">
            <v>27</v>
          </cell>
          <cell r="AS431">
            <v>25</v>
          </cell>
          <cell r="AT431">
            <v>25</v>
          </cell>
          <cell r="AU431">
            <v>23.7</v>
          </cell>
          <cell r="AV431">
            <v>25</v>
          </cell>
          <cell r="AW431">
            <v>25</v>
          </cell>
          <cell r="AX431">
            <v>21.7</v>
          </cell>
          <cell r="AY431">
            <v>24.9</v>
          </cell>
          <cell r="AZ431">
            <v>22.5</v>
          </cell>
          <cell r="BA431">
            <v>24.6</v>
          </cell>
          <cell r="BB431">
            <v>23</v>
          </cell>
          <cell r="BC431">
            <v>23.7</v>
          </cell>
          <cell r="BD431">
            <v>25.4</v>
          </cell>
          <cell r="BE431">
            <v>22.200000000000003</v>
          </cell>
          <cell r="BF431">
            <v>24.6</v>
          </cell>
          <cell r="BG431">
            <v>21.799999999999997</v>
          </cell>
          <cell r="BH431">
            <v>20.8</v>
          </cell>
          <cell r="BI431">
            <v>24.8</v>
          </cell>
          <cell r="BJ431">
            <v>20.3</v>
          </cell>
          <cell r="BK431">
            <v>23.4</v>
          </cell>
          <cell r="BL431">
            <v>24.7</v>
          </cell>
          <cell r="BM431">
            <v>23.4</v>
          </cell>
          <cell r="BN431">
            <v>23.5</v>
          </cell>
          <cell r="BO431">
            <v>24.4</v>
          </cell>
          <cell r="BP431">
            <v>25.4</v>
          </cell>
          <cell r="BQ431">
            <v>23.3</v>
          </cell>
          <cell r="BR431">
            <v>25.2</v>
          </cell>
          <cell r="BS431">
            <v>21.8</v>
          </cell>
          <cell r="BT431">
            <v>21.1</v>
          </cell>
          <cell r="BU431">
            <v>24.8</v>
          </cell>
          <cell r="BV431">
            <v>22.8</v>
          </cell>
          <cell r="BW431">
            <v>21.5</v>
          </cell>
          <cell r="BX431">
            <v>22.7</v>
          </cell>
          <cell r="BY431">
            <v>24.4</v>
          </cell>
          <cell r="BZ431">
            <v>20.8</v>
          </cell>
          <cell r="CA431">
            <v>23.7</v>
          </cell>
          <cell r="CB431">
            <v>23.5</v>
          </cell>
          <cell r="CC431">
            <v>24.7</v>
          </cell>
          <cell r="CD431">
            <v>25.7</v>
          </cell>
          <cell r="CE431">
            <v>21.8</v>
          </cell>
          <cell r="CF431">
            <v>22.8</v>
          </cell>
        </row>
        <row r="432">
          <cell r="C432" t="str">
            <v>Jaú</v>
          </cell>
          <cell r="D432">
            <v>7.2999999999999989</v>
          </cell>
          <cell r="E432">
            <v>21.8</v>
          </cell>
          <cell r="F432">
            <v>0.6</v>
          </cell>
          <cell r="G432">
            <v>0</v>
          </cell>
          <cell r="H432">
            <v>1</v>
          </cell>
          <cell r="I432">
            <v>1</v>
          </cell>
          <cell r="J432">
            <v>1</v>
          </cell>
          <cell r="K432">
            <v>1</v>
          </cell>
          <cell r="L432">
            <v>1</v>
          </cell>
          <cell r="M432">
            <v>0.6</v>
          </cell>
          <cell r="N432">
            <v>0.1</v>
          </cell>
          <cell r="O432">
            <v>1</v>
          </cell>
          <cell r="P432">
            <v>1</v>
          </cell>
          <cell r="Q432">
            <v>1</v>
          </cell>
          <cell r="R432">
            <v>1</v>
          </cell>
          <cell r="S432">
            <v>1</v>
          </cell>
          <cell r="T432">
            <v>0</v>
          </cell>
          <cell r="U432">
            <v>0.1</v>
          </cell>
          <cell r="V432">
            <v>1</v>
          </cell>
          <cell r="W432">
            <v>1</v>
          </cell>
          <cell r="X432">
            <v>1</v>
          </cell>
          <cell r="Y432">
            <v>0</v>
          </cell>
          <cell r="Z432">
            <v>1</v>
          </cell>
          <cell r="AA432">
            <v>0.6</v>
          </cell>
          <cell r="AB432">
            <v>0.1</v>
          </cell>
          <cell r="AC432">
            <v>1</v>
          </cell>
          <cell r="AD432">
            <v>1</v>
          </cell>
          <cell r="AE432">
            <v>1</v>
          </cell>
          <cell r="AF432">
            <v>1</v>
          </cell>
          <cell r="AG432">
            <v>1</v>
          </cell>
          <cell r="AH432">
            <v>0.6</v>
          </cell>
          <cell r="AI432">
            <v>0.1</v>
          </cell>
          <cell r="AJ432">
            <v>0</v>
          </cell>
          <cell r="AK432">
            <v>25.3</v>
          </cell>
          <cell r="AL432">
            <v>24</v>
          </cell>
          <cell r="AM432">
            <v>25</v>
          </cell>
          <cell r="AN432">
            <v>23.7</v>
          </cell>
          <cell r="AO432">
            <v>26</v>
          </cell>
          <cell r="AP432">
            <v>25</v>
          </cell>
          <cell r="AQ432">
            <v>25.3</v>
          </cell>
          <cell r="AR432">
            <v>27</v>
          </cell>
          <cell r="AS432">
            <v>25</v>
          </cell>
          <cell r="AT432">
            <v>25</v>
          </cell>
          <cell r="AU432">
            <v>23.7</v>
          </cell>
          <cell r="AV432">
            <v>25</v>
          </cell>
          <cell r="AW432">
            <v>25</v>
          </cell>
          <cell r="AX432">
            <v>21.7</v>
          </cell>
          <cell r="AY432">
            <v>24.1</v>
          </cell>
          <cell r="AZ432">
            <v>22.5</v>
          </cell>
          <cell r="BA432">
            <v>24.6</v>
          </cell>
          <cell r="BB432">
            <v>23</v>
          </cell>
          <cell r="BC432">
            <v>23.7</v>
          </cell>
          <cell r="BD432">
            <v>25.4</v>
          </cell>
          <cell r="BE432">
            <v>22.200000000000003</v>
          </cell>
          <cell r="BF432">
            <v>24.6</v>
          </cell>
          <cell r="BG432">
            <v>21.799999999999997</v>
          </cell>
          <cell r="BH432">
            <v>21.599999999999998</v>
          </cell>
          <cell r="BI432">
            <v>24.8</v>
          </cell>
          <cell r="BJ432">
            <v>20.3</v>
          </cell>
          <cell r="BK432">
            <v>23.4</v>
          </cell>
          <cell r="BL432">
            <v>24.7</v>
          </cell>
          <cell r="BM432">
            <v>23.4</v>
          </cell>
          <cell r="BN432">
            <v>23.5</v>
          </cell>
          <cell r="BO432">
            <v>24.4</v>
          </cell>
          <cell r="BP432">
            <v>24</v>
          </cell>
          <cell r="BQ432">
            <v>23.3</v>
          </cell>
          <cell r="BR432">
            <v>25.2</v>
          </cell>
          <cell r="BS432">
            <v>21.8</v>
          </cell>
          <cell r="BT432">
            <v>21.1</v>
          </cell>
          <cell r="BU432">
            <v>24.8</v>
          </cell>
          <cell r="BV432">
            <v>22.8</v>
          </cell>
          <cell r="BW432">
            <v>21.5</v>
          </cell>
          <cell r="BX432">
            <v>22.7</v>
          </cell>
          <cell r="BY432">
            <v>24.4</v>
          </cell>
          <cell r="BZ432">
            <v>20.8</v>
          </cell>
          <cell r="CA432">
            <v>23.7</v>
          </cell>
          <cell r="CB432">
            <v>23.9</v>
          </cell>
          <cell r="CC432">
            <v>24.7</v>
          </cell>
          <cell r="CD432">
            <v>25.7</v>
          </cell>
          <cell r="CE432">
            <v>21.8</v>
          </cell>
          <cell r="CF432">
            <v>22.8</v>
          </cell>
        </row>
        <row r="433">
          <cell r="C433" t="str">
            <v>Botucatu</v>
          </cell>
          <cell r="D433">
            <v>7.2999999999999989</v>
          </cell>
          <cell r="E433">
            <v>21.8</v>
          </cell>
          <cell r="F433">
            <v>0.6</v>
          </cell>
          <cell r="G433">
            <v>0</v>
          </cell>
          <cell r="H433">
            <v>1</v>
          </cell>
          <cell r="I433">
            <v>1</v>
          </cell>
          <cell r="J433">
            <v>1</v>
          </cell>
          <cell r="K433">
            <v>1</v>
          </cell>
          <cell r="L433">
            <v>1</v>
          </cell>
          <cell r="M433">
            <v>0.6</v>
          </cell>
          <cell r="N433">
            <v>0.1</v>
          </cell>
          <cell r="O433">
            <v>1</v>
          </cell>
          <cell r="P433">
            <v>1</v>
          </cell>
          <cell r="Q433">
            <v>1</v>
          </cell>
          <cell r="R433">
            <v>1</v>
          </cell>
          <cell r="S433">
            <v>1</v>
          </cell>
          <cell r="T433">
            <v>0</v>
          </cell>
          <cell r="U433">
            <v>0.1</v>
          </cell>
          <cell r="V433">
            <v>1</v>
          </cell>
          <cell r="W433">
            <v>1</v>
          </cell>
          <cell r="X433">
            <v>1</v>
          </cell>
          <cell r="Y433">
            <v>0</v>
          </cell>
          <cell r="Z433">
            <v>1</v>
          </cell>
          <cell r="AA433">
            <v>0.6</v>
          </cell>
          <cell r="AB433">
            <v>0.1</v>
          </cell>
          <cell r="AC433">
            <v>1</v>
          </cell>
          <cell r="AD433">
            <v>1</v>
          </cell>
          <cell r="AE433">
            <v>1</v>
          </cell>
          <cell r="AF433">
            <v>1</v>
          </cell>
          <cell r="AG433">
            <v>1</v>
          </cell>
          <cell r="AH433">
            <v>0.6</v>
          </cell>
          <cell r="AI433">
            <v>0.1</v>
          </cell>
          <cell r="AJ433">
            <v>0</v>
          </cell>
          <cell r="AK433">
            <v>25.3</v>
          </cell>
          <cell r="AL433">
            <v>24</v>
          </cell>
          <cell r="AM433">
            <v>25</v>
          </cell>
          <cell r="AN433">
            <v>23.7</v>
          </cell>
          <cell r="AO433">
            <v>26</v>
          </cell>
          <cell r="AP433">
            <v>25</v>
          </cell>
          <cell r="AQ433">
            <v>25.3</v>
          </cell>
          <cell r="AR433">
            <v>27</v>
          </cell>
          <cell r="AS433">
            <v>25</v>
          </cell>
          <cell r="AT433">
            <v>25</v>
          </cell>
          <cell r="AU433">
            <v>23.7</v>
          </cell>
          <cell r="AV433">
            <v>25</v>
          </cell>
          <cell r="AW433">
            <v>25</v>
          </cell>
          <cell r="AX433">
            <v>21.7</v>
          </cell>
          <cell r="AY433">
            <v>24.9</v>
          </cell>
          <cell r="AZ433">
            <v>22.5</v>
          </cell>
          <cell r="BA433">
            <v>24.6</v>
          </cell>
          <cell r="BB433">
            <v>23</v>
          </cell>
          <cell r="BC433">
            <v>23.7</v>
          </cell>
          <cell r="BD433">
            <v>25.4</v>
          </cell>
          <cell r="BE433">
            <v>22.200000000000003</v>
          </cell>
          <cell r="BF433">
            <v>24.6</v>
          </cell>
          <cell r="BG433">
            <v>21.799999999999997</v>
          </cell>
          <cell r="BH433">
            <v>21.599999999999998</v>
          </cell>
          <cell r="BI433">
            <v>24.8</v>
          </cell>
          <cell r="BJ433">
            <v>20.3</v>
          </cell>
          <cell r="BK433">
            <v>23.4</v>
          </cell>
          <cell r="BL433">
            <v>24.6</v>
          </cell>
          <cell r="BM433">
            <v>23.4</v>
          </cell>
          <cell r="BN433">
            <v>23.5</v>
          </cell>
          <cell r="BO433">
            <v>23.4</v>
          </cell>
          <cell r="BP433">
            <v>25.4</v>
          </cell>
          <cell r="BQ433">
            <v>23.3</v>
          </cell>
          <cell r="BR433">
            <v>25.2</v>
          </cell>
          <cell r="BS433">
            <v>21.8</v>
          </cell>
          <cell r="BT433">
            <v>21.1</v>
          </cell>
          <cell r="BU433">
            <v>24.8</v>
          </cell>
          <cell r="BV433">
            <v>22.8</v>
          </cell>
          <cell r="BW433">
            <v>21.5</v>
          </cell>
          <cell r="BX433">
            <v>21.7</v>
          </cell>
          <cell r="BY433">
            <v>24.4</v>
          </cell>
          <cell r="BZ433">
            <v>20.8</v>
          </cell>
          <cell r="CA433">
            <v>23.1</v>
          </cell>
          <cell r="CB433">
            <v>24.5</v>
          </cell>
          <cell r="CC433">
            <v>24.7</v>
          </cell>
          <cell r="CD433">
            <v>25.7</v>
          </cell>
          <cell r="CE433">
            <v>21.8</v>
          </cell>
          <cell r="CF433">
            <v>22.8</v>
          </cell>
        </row>
        <row r="434">
          <cell r="C434" t="str">
            <v>Cluster São Carlos</v>
          </cell>
          <cell r="D434">
            <v>6.7999999999999989</v>
          </cell>
          <cell r="E434">
            <v>21.3</v>
          </cell>
          <cell r="F434">
            <v>0.6</v>
          </cell>
          <cell r="G434">
            <v>0</v>
          </cell>
          <cell r="H434">
            <v>1</v>
          </cell>
          <cell r="I434">
            <v>0.5</v>
          </cell>
          <cell r="J434">
            <v>1</v>
          </cell>
          <cell r="K434">
            <v>1</v>
          </cell>
          <cell r="L434">
            <v>1</v>
          </cell>
          <cell r="M434">
            <v>0.6</v>
          </cell>
          <cell r="N434">
            <v>0.1</v>
          </cell>
          <cell r="O434">
            <v>1</v>
          </cell>
          <cell r="P434">
            <v>1</v>
          </cell>
          <cell r="Q434">
            <v>1</v>
          </cell>
          <cell r="R434">
            <v>1</v>
          </cell>
          <cell r="S434">
            <v>1</v>
          </cell>
          <cell r="T434">
            <v>0</v>
          </cell>
          <cell r="U434">
            <v>0.1</v>
          </cell>
          <cell r="V434">
            <v>1</v>
          </cell>
          <cell r="W434">
            <v>1</v>
          </cell>
          <cell r="X434">
            <v>1</v>
          </cell>
          <cell r="Y434">
            <v>0</v>
          </cell>
          <cell r="Z434">
            <v>1</v>
          </cell>
          <cell r="AA434">
            <v>0.6</v>
          </cell>
          <cell r="AB434">
            <v>0.1</v>
          </cell>
          <cell r="AC434">
            <v>1</v>
          </cell>
          <cell r="AD434">
            <v>1</v>
          </cell>
          <cell r="AE434">
            <v>1</v>
          </cell>
          <cell r="AF434">
            <v>1</v>
          </cell>
          <cell r="AG434">
            <v>1</v>
          </cell>
          <cell r="AH434">
            <v>0.6</v>
          </cell>
          <cell r="AI434">
            <v>0.1</v>
          </cell>
          <cell r="AJ434">
            <v>0</v>
          </cell>
          <cell r="AK434">
            <v>25.3</v>
          </cell>
          <cell r="AL434">
            <v>24</v>
          </cell>
          <cell r="AM434">
            <v>25</v>
          </cell>
          <cell r="AN434">
            <v>23.7</v>
          </cell>
          <cell r="AO434">
            <v>26</v>
          </cell>
          <cell r="AP434">
            <v>25</v>
          </cell>
          <cell r="AQ434">
            <v>25.3</v>
          </cell>
          <cell r="AR434">
            <v>27</v>
          </cell>
          <cell r="AS434">
            <v>25</v>
          </cell>
          <cell r="AT434">
            <v>25</v>
          </cell>
          <cell r="AU434">
            <v>23.7</v>
          </cell>
          <cell r="AV434">
            <v>25</v>
          </cell>
          <cell r="AW434">
            <v>25</v>
          </cell>
          <cell r="AX434">
            <v>21.7</v>
          </cell>
          <cell r="AY434">
            <v>24.9</v>
          </cell>
          <cell r="AZ434">
            <v>22.5</v>
          </cell>
          <cell r="BA434">
            <v>24.6</v>
          </cell>
          <cell r="BB434">
            <v>22.200000000000003</v>
          </cell>
          <cell r="BC434">
            <v>23.7</v>
          </cell>
          <cell r="BD434">
            <v>25.4</v>
          </cell>
          <cell r="BE434">
            <v>22.200000000000003</v>
          </cell>
          <cell r="BF434">
            <v>24.6</v>
          </cell>
          <cell r="BG434">
            <v>21.799999999999997</v>
          </cell>
          <cell r="BH434">
            <v>21.599999999999998</v>
          </cell>
          <cell r="BI434">
            <v>24.8</v>
          </cell>
          <cell r="BJ434">
            <v>20.3</v>
          </cell>
          <cell r="BK434">
            <v>23.4</v>
          </cell>
          <cell r="BL434">
            <v>24.7</v>
          </cell>
          <cell r="BM434">
            <v>23.4</v>
          </cell>
          <cell r="BN434">
            <v>23.5</v>
          </cell>
          <cell r="BO434">
            <v>24.4</v>
          </cell>
          <cell r="BP434">
            <v>24</v>
          </cell>
          <cell r="BQ434">
            <v>23.3</v>
          </cell>
          <cell r="BR434">
            <v>25.2</v>
          </cell>
          <cell r="BS434">
            <v>21.3</v>
          </cell>
          <cell r="BT434">
            <v>21.1</v>
          </cell>
          <cell r="BU434">
            <v>24.8</v>
          </cell>
          <cell r="BV434">
            <v>22.8</v>
          </cell>
          <cell r="BW434">
            <v>21.5</v>
          </cell>
          <cell r="BX434">
            <v>22.7</v>
          </cell>
          <cell r="BY434">
            <v>24.4</v>
          </cell>
          <cell r="BZ434">
            <v>20.8</v>
          </cell>
          <cell r="CA434">
            <v>23.7</v>
          </cell>
          <cell r="CB434">
            <v>23.7</v>
          </cell>
          <cell r="CC434">
            <v>24.7</v>
          </cell>
          <cell r="CD434">
            <v>25.7</v>
          </cell>
          <cell r="CE434">
            <v>21.3</v>
          </cell>
          <cell r="CF434">
            <v>22.8</v>
          </cell>
        </row>
        <row r="435">
          <cell r="C435" t="str">
            <v>São Carlos</v>
          </cell>
          <cell r="D435">
            <v>6.2999999999999989</v>
          </cell>
          <cell r="E435">
            <v>20.8</v>
          </cell>
          <cell r="F435">
            <v>0.6</v>
          </cell>
          <cell r="G435">
            <v>0</v>
          </cell>
          <cell r="H435">
            <v>1</v>
          </cell>
          <cell r="I435">
            <v>0</v>
          </cell>
          <cell r="J435">
            <v>1</v>
          </cell>
          <cell r="K435">
            <v>1</v>
          </cell>
          <cell r="L435">
            <v>1</v>
          </cell>
          <cell r="M435">
            <v>0.6</v>
          </cell>
          <cell r="N435">
            <v>0.1</v>
          </cell>
          <cell r="O435">
            <v>1</v>
          </cell>
          <cell r="P435">
            <v>1</v>
          </cell>
          <cell r="Q435">
            <v>1</v>
          </cell>
          <cell r="R435">
            <v>1</v>
          </cell>
          <cell r="S435">
            <v>1</v>
          </cell>
          <cell r="T435">
            <v>0</v>
          </cell>
          <cell r="U435">
            <v>0.1</v>
          </cell>
          <cell r="V435">
            <v>1</v>
          </cell>
          <cell r="W435">
            <v>1</v>
          </cell>
          <cell r="X435">
            <v>1</v>
          </cell>
          <cell r="Y435">
            <v>0</v>
          </cell>
          <cell r="Z435">
            <v>1</v>
          </cell>
          <cell r="AA435">
            <v>0.6</v>
          </cell>
          <cell r="AB435">
            <v>0.1</v>
          </cell>
          <cell r="AC435">
            <v>1</v>
          </cell>
          <cell r="AD435">
            <v>1</v>
          </cell>
          <cell r="AE435">
            <v>1</v>
          </cell>
          <cell r="AF435">
            <v>1</v>
          </cell>
          <cell r="AG435">
            <v>1</v>
          </cell>
          <cell r="AH435">
            <v>0.6</v>
          </cell>
          <cell r="AI435">
            <v>0.1</v>
          </cell>
          <cell r="AJ435">
            <v>0</v>
          </cell>
          <cell r="AK435">
            <v>25.3</v>
          </cell>
          <cell r="AL435">
            <v>24</v>
          </cell>
          <cell r="AM435">
            <v>25</v>
          </cell>
          <cell r="AN435">
            <v>23.7</v>
          </cell>
          <cell r="AO435">
            <v>26</v>
          </cell>
          <cell r="AP435">
            <v>25</v>
          </cell>
          <cell r="AQ435">
            <v>25.3</v>
          </cell>
          <cell r="AR435">
            <v>27</v>
          </cell>
          <cell r="AS435">
            <v>25</v>
          </cell>
          <cell r="AT435">
            <v>25</v>
          </cell>
          <cell r="AU435">
            <v>23.7</v>
          </cell>
          <cell r="AV435">
            <v>25</v>
          </cell>
          <cell r="AW435">
            <v>25</v>
          </cell>
          <cell r="AX435">
            <v>21.7</v>
          </cell>
          <cell r="AY435">
            <v>24.9</v>
          </cell>
          <cell r="AZ435">
            <v>22.5</v>
          </cell>
          <cell r="BA435">
            <v>24.6</v>
          </cell>
          <cell r="BB435">
            <v>23</v>
          </cell>
          <cell r="BC435">
            <v>23.7</v>
          </cell>
          <cell r="BD435">
            <v>25.4</v>
          </cell>
          <cell r="BE435">
            <v>22.200000000000003</v>
          </cell>
          <cell r="BF435">
            <v>24.6</v>
          </cell>
          <cell r="BG435">
            <v>20.999999999999996</v>
          </cell>
          <cell r="BH435">
            <v>21.599999999999998</v>
          </cell>
          <cell r="BI435">
            <v>24.8</v>
          </cell>
          <cell r="BJ435">
            <v>20.3</v>
          </cell>
          <cell r="BK435">
            <v>23.4</v>
          </cell>
          <cell r="BL435">
            <v>24.7</v>
          </cell>
          <cell r="BM435">
            <v>23.4</v>
          </cell>
          <cell r="BN435">
            <v>23.5</v>
          </cell>
          <cell r="BO435">
            <v>24.4</v>
          </cell>
          <cell r="BP435">
            <v>24</v>
          </cell>
          <cell r="BQ435">
            <v>23.3</v>
          </cell>
          <cell r="BR435">
            <v>25.2</v>
          </cell>
          <cell r="BS435">
            <v>20.8</v>
          </cell>
          <cell r="BT435">
            <v>21.1</v>
          </cell>
          <cell r="BU435">
            <v>24.8</v>
          </cell>
          <cell r="BV435">
            <v>22.8</v>
          </cell>
          <cell r="BW435">
            <v>21.5</v>
          </cell>
          <cell r="BX435">
            <v>22.7</v>
          </cell>
          <cell r="BY435">
            <v>24.4</v>
          </cell>
          <cell r="BZ435">
            <v>20.8</v>
          </cell>
          <cell r="CA435">
            <v>23.7</v>
          </cell>
          <cell r="CB435">
            <v>23.9</v>
          </cell>
          <cell r="CC435">
            <v>24.7</v>
          </cell>
          <cell r="CD435">
            <v>25.7</v>
          </cell>
          <cell r="CE435">
            <v>20.8</v>
          </cell>
          <cell r="CF435">
            <v>22.8</v>
          </cell>
        </row>
        <row r="436">
          <cell r="C436" t="str">
            <v>Araraquara</v>
          </cell>
          <cell r="D436">
            <v>7.2999999999999989</v>
          </cell>
          <cell r="E436">
            <v>21.8</v>
          </cell>
          <cell r="F436">
            <v>0.6</v>
          </cell>
          <cell r="G436">
            <v>0</v>
          </cell>
          <cell r="H436">
            <v>1</v>
          </cell>
          <cell r="I436">
            <v>1</v>
          </cell>
          <cell r="J436">
            <v>1</v>
          </cell>
          <cell r="K436">
            <v>1</v>
          </cell>
          <cell r="L436">
            <v>1</v>
          </cell>
          <cell r="M436">
            <v>0.6</v>
          </cell>
          <cell r="N436">
            <v>0.1</v>
          </cell>
          <cell r="O436">
            <v>1</v>
          </cell>
          <cell r="P436">
            <v>1</v>
          </cell>
          <cell r="Q436">
            <v>1</v>
          </cell>
          <cell r="R436">
            <v>1</v>
          </cell>
          <cell r="S436">
            <v>1</v>
          </cell>
          <cell r="T436">
            <v>0</v>
          </cell>
          <cell r="U436">
            <v>0.1</v>
          </cell>
          <cell r="V436">
            <v>1</v>
          </cell>
          <cell r="W436">
            <v>1</v>
          </cell>
          <cell r="X436">
            <v>1</v>
          </cell>
          <cell r="Y436">
            <v>0</v>
          </cell>
          <cell r="Z436">
            <v>1</v>
          </cell>
          <cell r="AA436">
            <v>0.6</v>
          </cell>
          <cell r="AB436">
            <v>0.1</v>
          </cell>
          <cell r="AC436">
            <v>1</v>
          </cell>
          <cell r="AD436">
            <v>1</v>
          </cell>
          <cell r="AE436">
            <v>1</v>
          </cell>
          <cell r="AF436">
            <v>1</v>
          </cell>
          <cell r="AG436">
            <v>1</v>
          </cell>
          <cell r="AH436">
            <v>0.6</v>
          </cell>
          <cell r="AI436">
            <v>0.1</v>
          </cell>
          <cell r="AJ436">
            <v>0</v>
          </cell>
          <cell r="AK436">
            <v>25.3</v>
          </cell>
          <cell r="AL436">
            <v>24</v>
          </cell>
          <cell r="AM436">
            <v>25</v>
          </cell>
          <cell r="AN436">
            <v>23.7</v>
          </cell>
          <cell r="AO436">
            <v>26</v>
          </cell>
          <cell r="AP436">
            <v>25</v>
          </cell>
          <cell r="AQ436">
            <v>25.3</v>
          </cell>
          <cell r="AR436">
            <v>27</v>
          </cell>
          <cell r="AS436">
            <v>25</v>
          </cell>
          <cell r="AT436">
            <v>25</v>
          </cell>
          <cell r="AU436">
            <v>23.7</v>
          </cell>
          <cell r="AV436">
            <v>25</v>
          </cell>
          <cell r="AW436">
            <v>25</v>
          </cell>
          <cell r="AX436">
            <v>21.7</v>
          </cell>
          <cell r="AY436">
            <v>24.9</v>
          </cell>
          <cell r="AZ436">
            <v>22.5</v>
          </cell>
          <cell r="BA436">
            <v>24.3</v>
          </cell>
          <cell r="BB436">
            <v>23</v>
          </cell>
          <cell r="BC436">
            <v>23.7</v>
          </cell>
          <cell r="BD436">
            <v>25.4</v>
          </cell>
          <cell r="BE436">
            <v>22.200000000000003</v>
          </cell>
          <cell r="BF436">
            <v>24.6</v>
          </cell>
          <cell r="BG436">
            <v>21.799999999999997</v>
          </cell>
          <cell r="BH436">
            <v>21.599999999999998</v>
          </cell>
          <cell r="BI436">
            <v>24.8</v>
          </cell>
          <cell r="BJ436">
            <v>20.3</v>
          </cell>
          <cell r="BK436">
            <v>23.4</v>
          </cell>
          <cell r="BL436">
            <v>24.7</v>
          </cell>
          <cell r="BM436">
            <v>23.4</v>
          </cell>
          <cell r="BN436">
            <v>23.5</v>
          </cell>
          <cell r="BO436">
            <v>24.4</v>
          </cell>
          <cell r="BP436">
            <v>24</v>
          </cell>
          <cell r="BQ436">
            <v>23.3</v>
          </cell>
          <cell r="BR436">
            <v>25.2</v>
          </cell>
          <cell r="BS436">
            <v>21.8</v>
          </cell>
          <cell r="BT436">
            <v>21.1</v>
          </cell>
          <cell r="BU436">
            <v>24.8</v>
          </cell>
          <cell r="BV436">
            <v>22.8</v>
          </cell>
          <cell r="BW436">
            <v>21.5</v>
          </cell>
          <cell r="BX436">
            <v>22.7</v>
          </cell>
          <cell r="BY436">
            <v>24.4</v>
          </cell>
          <cell r="BZ436">
            <v>20.8</v>
          </cell>
          <cell r="CA436">
            <v>23.7</v>
          </cell>
          <cell r="CB436">
            <v>23.5</v>
          </cell>
          <cell r="CC436">
            <v>24.7</v>
          </cell>
          <cell r="CD436">
            <v>25.7</v>
          </cell>
          <cell r="CE436">
            <v>21.8</v>
          </cell>
          <cell r="CF436">
            <v>22.8</v>
          </cell>
        </row>
        <row r="437">
          <cell r="C437" t="str">
            <v>São José do Rio Preto</v>
          </cell>
          <cell r="D437">
            <v>7.2999999999999989</v>
          </cell>
          <cell r="E437">
            <v>21.8</v>
          </cell>
          <cell r="F437">
            <v>0.6</v>
          </cell>
          <cell r="G437">
            <v>0</v>
          </cell>
          <cell r="H437">
            <v>1</v>
          </cell>
          <cell r="I437">
            <v>1</v>
          </cell>
          <cell r="J437">
            <v>1</v>
          </cell>
          <cell r="K437">
            <v>1</v>
          </cell>
          <cell r="L437">
            <v>1</v>
          </cell>
          <cell r="M437">
            <v>0.6</v>
          </cell>
          <cell r="N437">
            <v>0.1</v>
          </cell>
          <cell r="O437">
            <v>1</v>
          </cell>
          <cell r="P437">
            <v>1</v>
          </cell>
          <cell r="Q437">
            <v>1</v>
          </cell>
          <cell r="R437">
            <v>1</v>
          </cell>
          <cell r="S437">
            <v>1</v>
          </cell>
          <cell r="T437">
            <v>0</v>
          </cell>
          <cell r="U437">
            <v>0.1</v>
          </cell>
          <cell r="V437">
            <v>1</v>
          </cell>
          <cell r="W437">
            <v>1</v>
          </cell>
          <cell r="X437">
            <v>1</v>
          </cell>
          <cell r="Y437">
            <v>0</v>
          </cell>
          <cell r="Z437">
            <v>1</v>
          </cell>
          <cell r="AA437">
            <v>0.6</v>
          </cell>
          <cell r="AB437">
            <v>0.1</v>
          </cell>
          <cell r="AC437">
            <v>1</v>
          </cell>
          <cell r="AD437">
            <v>1</v>
          </cell>
          <cell r="AE437">
            <v>1</v>
          </cell>
          <cell r="AF437">
            <v>1</v>
          </cell>
          <cell r="AG437">
            <v>1</v>
          </cell>
          <cell r="AH437">
            <v>0.6</v>
          </cell>
          <cell r="AI437">
            <v>0.1</v>
          </cell>
          <cell r="AJ437">
            <v>0</v>
          </cell>
          <cell r="AK437">
            <v>24.975000000000001</v>
          </cell>
          <cell r="AL437">
            <v>23.961931818181817</v>
          </cell>
          <cell r="AM437">
            <v>24.652272727272727</v>
          </cell>
          <cell r="AN437">
            <v>23.543181818181822</v>
          </cell>
          <cell r="AO437">
            <v>25.93465909090909</v>
          </cell>
          <cell r="AP437">
            <v>25.008522727272727</v>
          </cell>
          <cell r="AQ437">
            <v>25.894318181818182</v>
          </cell>
          <cell r="AR437">
            <v>26.678977272727273</v>
          </cell>
          <cell r="AS437">
            <v>24.948295454545455</v>
          </cell>
          <cell r="AT437">
            <v>24.674431818181816</v>
          </cell>
          <cell r="AU437">
            <v>23.413636363636364</v>
          </cell>
          <cell r="AV437">
            <v>24.381250000000001</v>
          </cell>
          <cell r="AW437">
            <v>25.730113636363637</v>
          </cell>
          <cell r="AX437">
            <v>21.700000000000003</v>
          </cell>
          <cell r="AY437">
            <v>24.86999999999999</v>
          </cell>
          <cell r="AZ437">
            <v>22.549999999999994</v>
          </cell>
          <cell r="BA437">
            <v>24.490000000000009</v>
          </cell>
          <cell r="BB437">
            <v>22.966666666666665</v>
          </cell>
          <cell r="BC437">
            <v>24.376666666666669</v>
          </cell>
          <cell r="BD437">
            <v>25.263333333333321</v>
          </cell>
          <cell r="BE437">
            <v>22.133333333333333</v>
          </cell>
          <cell r="BF437">
            <v>24.206666666666674</v>
          </cell>
          <cell r="BG437">
            <v>21.773333333333326</v>
          </cell>
          <cell r="BH437">
            <v>21.523333333333337</v>
          </cell>
          <cell r="BI437">
            <v>24.8</v>
          </cell>
          <cell r="BJ437">
            <v>20.3</v>
          </cell>
          <cell r="BK437">
            <v>22</v>
          </cell>
          <cell r="BL437">
            <v>24.7</v>
          </cell>
          <cell r="BM437">
            <v>23.4</v>
          </cell>
          <cell r="BN437">
            <v>23.5</v>
          </cell>
          <cell r="BO437">
            <v>24.4</v>
          </cell>
          <cell r="BP437">
            <v>25.4</v>
          </cell>
          <cell r="BQ437">
            <v>23.3</v>
          </cell>
          <cell r="BR437">
            <v>25.2</v>
          </cell>
          <cell r="BS437">
            <v>21.8</v>
          </cell>
          <cell r="BT437">
            <v>21</v>
          </cell>
          <cell r="BU437">
            <v>24.8</v>
          </cell>
          <cell r="BV437">
            <v>22.8</v>
          </cell>
          <cell r="BW437">
            <v>20.5</v>
          </cell>
          <cell r="BX437">
            <v>22.7</v>
          </cell>
          <cell r="BY437">
            <v>24.4</v>
          </cell>
          <cell r="BZ437">
            <v>20.8</v>
          </cell>
          <cell r="CA437">
            <v>23.7</v>
          </cell>
          <cell r="CB437">
            <v>24.5</v>
          </cell>
          <cell r="CC437">
            <v>24.7</v>
          </cell>
          <cell r="CD437">
            <v>25.7</v>
          </cell>
          <cell r="CE437">
            <v>21.8</v>
          </cell>
          <cell r="CF437">
            <v>21.8</v>
          </cell>
        </row>
        <row r="438">
          <cell r="C438" t="str">
            <v>Piracicaba</v>
          </cell>
          <cell r="D438">
            <v>7.2999999999999989</v>
          </cell>
          <cell r="E438">
            <v>21.8</v>
          </cell>
          <cell r="F438">
            <v>0.6</v>
          </cell>
          <cell r="G438">
            <v>0</v>
          </cell>
          <cell r="H438">
            <v>1</v>
          </cell>
          <cell r="I438">
            <v>1</v>
          </cell>
          <cell r="J438">
            <v>1</v>
          </cell>
          <cell r="K438">
            <v>1</v>
          </cell>
          <cell r="L438">
            <v>1</v>
          </cell>
          <cell r="M438">
            <v>0.6</v>
          </cell>
          <cell r="N438">
            <v>0.1</v>
          </cell>
          <cell r="O438">
            <v>1</v>
          </cell>
          <cell r="P438">
            <v>1</v>
          </cell>
          <cell r="Q438">
            <v>1</v>
          </cell>
          <cell r="R438">
            <v>1</v>
          </cell>
          <cell r="S438">
            <v>1</v>
          </cell>
          <cell r="T438">
            <v>0</v>
          </cell>
          <cell r="U438">
            <v>0.1</v>
          </cell>
          <cell r="V438">
            <v>1</v>
          </cell>
          <cell r="W438">
            <v>1</v>
          </cell>
          <cell r="X438">
            <v>1</v>
          </cell>
          <cell r="Y438">
            <v>0</v>
          </cell>
          <cell r="Z438">
            <v>1</v>
          </cell>
          <cell r="AA438">
            <v>0.6</v>
          </cell>
          <cell r="AB438">
            <v>0.1</v>
          </cell>
          <cell r="AC438">
            <v>1</v>
          </cell>
          <cell r="AD438">
            <v>1</v>
          </cell>
          <cell r="AE438">
            <v>1</v>
          </cell>
          <cell r="AF438">
            <v>1</v>
          </cell>
          <cell r="AG438">
            <v>1</v>
          </cell>
          <cell r="AH438">
            <v>0.6</v>
          </cell>
          <cell r="AI438">
            <v>0.1</v>
          </cell>
          <cell r="AJ438">
            <v>0</v>
          </cell>
          <cell r="AK438">
            <v>24.975000000000001</v>
          </cell>
          <cell r="AL438">
            <v>23.961931818181817</v>
          </cell>
          <cell r="AM438">
            <v>24.652272727272727</v>
          </cell>
          <cell r="AN438">
            <v>23.543181818181822</v>
          </cell>
          <cell r="AO438">
            <v>25.93465909090909</v>
          </cell>
          <cell r="AP438">
            <v>25.008522727272727</v>
          </cell>
          <cell r="AQ438">
            <v>25.894318181818182</v>
          </cell>
          <cell r="AR438">
            <v>26.678977272727273</v>
          </cell>
          <cell r="AS438">
            <v>24.948295454545455</v>
          </cell>
          <cell r="AT438">
            <v>24.674431818181816</v>
          </cell>
          <cell r="AU438">
            <v>23.413636363636364</v>
          </cell>
          <cell r="AV438">
            <v>24.381250000000001</v>
          </cell>
          <cell r="AW438">
            <v>25.730113636363637</v>
          </cell>
          <cell r="AX438">
            <v>21.7</v>
          </cell>
          <cell r="AY438">
            <v>24.9</v>
          </cell>
          <cell r="AZ438">
            <v>22.4</v>
          </cell>
          <cell r="BA438">
            <v>24.6</v>
          </cell>
          <cell r="BB438">
            <v>23</v>
          </cell>
          <cell r="BC438">
            <v>24.5</v>
          </cell>
          <cell r="BD438">
            <v>25.4</v>
          </cell>
          <cell r="BE438">
            <v>22.200000000000003</v>
          </cell>
          <cell r="BF438">
            <v>23.799999999999997</v>
          </cell>
          <cell r="BG438">
            <v>21.799999999999997</v>
          </cell>
          <cell r="BH438">
            <v>21.599999999999998</v>
          </cell>
          <cell r="BI438">
            <v>24.8</v>
          </cell>
          <cell r="BJ438">
            <v>20.3</v>
          </cell>
          <cell r="BK438">
            <v>23.4</v>
          </cell>
          <cell r="BL438">
            <v>24.7</v>
          </cell>
          <cell r="BM438">
            <v>23.4</v>
          </cell>
          <cell r="BN438">
            <v>22.1</v>
          </cell>
          <cell r="BO438">
            <v>24.4</v>
          </cell>
          <cell r="BP438">
            <v>25.4</v>
          </cell>
          <cell r="BQ438">
            <v>23.3</v>
          </cell>
          <cell r="BR438">
            <v>25.2</v>
          </cell>
          <cell r="BS438">
            <v>21.8</v>
          </cell>
          <cell r="BT438">
            <v>21</v>
          </cell>
          <cell r="BU438">
            <v>24.8</v>
          </cell>
          <cell r="BV438">
            <v>22.8</v>
          </cell>
          <cell r="BW438">
            <v>21.5</v>
          </cell>
          <cell r="BX438">
            <v>22.7</v>
          </cell>
          <cell r="BY438">
            <v>24.4</v>
          </cell>
          <cell r="BZ438">
            <v>19.8</v>
          </cell>
          <cell r="CA438">
            <v>23.7</v>
          </cell>
          <cell r="CB438">
            <v>24.5</v>
          </cell>
          <cell r="CC438">
            <v>24.7</v>
          </cell>
          <cell r="CD438">
            <v>25.7</v>
          </cell>
          <cell r="CE438">
            <v>21.8</v>
          </cell>
          <cell r="CF438">
            <v>21.2</v>
          </cell>
        </row>
        <row r="439">
          <cell r="C439" t="str">
            <v>Marília</v>
          </cell>
          <cell r="D439">
            <v>7.2999999999999989</v>
          </cell>
          <cell r="E439">
            <v>21.8</v>
          </cell>
          <cell r="F439">
            <v>0.6</v>
          </cell>
          <cell r="G439">
            <v>0</v>
          </cell>
          <cell r="H439">
            <v>1</v>
          </cell>
          <cell r="I439">
            <v>1</v>
          </cell>
          <cell r="J439">
            <v>1</v>
          </cell>
          <cell r="K439">
            <v>1</v>
          </cell>
          <cell r="L439">
            <v>1</v>
          </cell>
          <cell r="M439">
            <v>0.6</v>
          </cell>
          <cell r="N439">
            <v>0.1</v>
          </cell>
          <cell r="O439">
            <v>1</v>
          </cell>
          <cell r="P439">
            <v>1</v>
          </cell>
          <cell r="Q439">
            <v>1</v>
          </cell>
          <cell r="R439">
            <v>1</v>
          </cell>
          <cell r="S439">
            <v>1</v>
          </cell>
          <cell r="T439">
            <v>0</v>
          </cell>
          <cell r="U439">
            <v>0.1</v>
          </cell>
          <cell r="V439">
            <v>1</v>
          </cell>
          <cell r="W439">
            <v>1</v>
          </cell>
          <cell r="X439">
            <v>1</v>
          </cell>
          <cell r="Y439">
            <v>0</v>
          </cell>
          <cell r="Z439">
            <v>1</v>
          </cell>
          <cell r="AA439">
            <v>0.6</v>
          </cell>
          <cell r="AB439">
            <v>0.1</v>
          </cell>
          <cell r="AC439">
            <v>1</v>
          </cell>
          <cell r="AD439">
            <v>1</v>
          </cell>
          <cell r="AE439">
            <v>1</v>
          </cell>
          <cell r="AF439">
            <v>1</v>
          </cell>
          <cell r="AG439">
            <v>1</v>
          </cell>
          <cell r="AH439">
            <v>0.6</v>
          </cell>
          <cell r="AI439">
            <v>0.1</v>
          </cell>
          <cell r="AJ439">
            <v>0</v>
          </cell>
          <cell r="AK439">
            <v>24</v>
          </cell>
          <cell r="AL439">
            <v>23.7</v>
          </cell>
          <cell r="AM439">
            <v>24</v>
          </cell>
          <cell r="AN439">
            <v>23</v>
          </cell>
          <cell r="AO439">
            <v>26</v>
          </cell>
          <cell r="AP439">
            <v>25</v>
          </cell>
          <cell r="AQ439">
            <v>26</v>
          </cell>
          <cell r="AR439">
            <v>27</v>
          </cell>
          <cell r="AS439">
            <v>25</v>
          </cell>
          <cell r="AT439">
            <v>24.3</v>
          </cell>
          <cell r="AU439">
            <v>23.4</v>
          </cell>
          <cell r="AV439">
            <v>25</v>
          </cell>
          <cell r="AW439">
            <v>25</v>
          </cell>
          <cell r="AX439">
            <v>21.7</v>
          </cell>
          <cell r="AY439">
            <v>24.9</v>
          </cell>
          <cell r="AZ439">
            <v>22.8</v>
          </cell>
          <cell r="BA439">
            <v>24.6</v>
          </cell>
          <cell r="BB439">
            <v>23</v>
          </cell>
          <cell r="BC439">
            <v>24.5</v>
          </cell>
          <cell r="BD439">
            <v>25.4</v>
          </cell>
          <cell r="BE439">
            <v>22.200000000000003</v>
          </cell>
          <cell r="BF439">
            <v>23.799999999999997</v>
          </cell>
          <cell r="BG439">
            <v>21.799999999999997</v>
          </cell>
          <cell r="BH439">
            <v>21.599999999999998</v>
          </cell>
          <cell r="BI439">
            <v>24.8</v>
          </cell>
          <cell r="BJ439">
            <v>20.3</v>
          </cell>
          <cell r="BK439">
            <v>23.4</v>
          </cell>
          <cell r="BL439">
            <v>24.7</v>
          </cell>
          <cell r="BM439">
            <v>23.4</v>
          </cell>
          <cell r="BN439">
            <v>23.5</v>
          </cell>
          <cell r="BO439">
            <v>24.4</v>
          </cell>
          <cell r="BP439">
            <v>25.4</v>
          </cell>
          <cell r="BQ439">
            <v>23.3</v>
          </cell>
          <cell r="BR439">
            <v>25.2</v>
          </cell>
          <cell r="BS439">
            <v>21.8</v>
          </cell>
          <cell r="BT439">
            <v>21.1</v>
          </cell>
          <cell r="BU439">
            <v>24.8</v>
          </cell>
          <cell r="BV439">
            <v>22.8</v>
          </cell>
          <cell r="BW439">
            <v>21.5</v>
          </cell>
          <cell r="BX439">
            <v>21.7</v>
          </cell>
          <cell r="BY439">
            <v>24.4</v>
          </cell>
          <cell r="BZ439">
            <v>20.8</v>
          </cell>
          <cell r="CA439">
            <v>23.7</v>
          </cell>
          <cell r="CB439">
            <v>24.5</v>
          </cell>
          <cell r="CC439">
            <v>24.7</v>
          </cell>
          <cell r="CD439">
            <v>25.7</v>
          </cell>
          <cell r="CE439">
            <v>21.8</v>
          </cell>
          <cell r="CF439">
            <v>22.8</v>
          </cell>
        </row>
        <row r="440">
          <cell r="C440" t="str">
            <v>Araçatuba</v>
          </cell>
          <cell r="D440">
            <v>7.2999999999999989</v>
          </cell>
          <cell r="E440">
            <v>21.8</v>
          </cell>
          <cell r="F440">
            <v>0.6</v>
          </cell>
          <cell r="G440">
            <v>0</v>
          </cell>
          <cell r="H440">
            <v>1</v>
          </cell>
          <cell r="I440">
            <v>1</v>
          </cell>
          <cell r="J440">
            <v>1</v>
          </cell>
          <cell r="K440">
            <v>1</v>
          </cell>
          <cell r="L440">
            <v>1</v>
          </cell>
          <cell r="M440">
            <v>0.6</v>
          </cell>
          <cell r="N440">
            <v>0.1</v>
          </cell>
          <cell r="O440">
            <v>1</v>
          </cell>
          <cell r="P440">
            <v>1</v>
          </cell>
          <cell r="Q440">
            <v>1</v>
          </cell>
          <cell r="R440">
            <v>1</v>
          </cell>
          <cell r="S440">
            <v>1</v>
          </cell>
          <cell r="T440">
            <v>0</v>
          </cell>
          <cell r="U440">
            <v>0.1</v>
          </cell>
          <cell r="V440">
            <v>1</v>
          </cell>
          <cell r="W440">
            <v>1</v>
          </cell>
          <cell r="X440">
            <v>1</v>
          </cell>
          <cell r="Y440">
            <v>0</v>
          </cell>
          <cell r="Z440">
            <v>1</v>
          </cell>
          <cell r="AA440">
            <v>0.6</v>
          </cell>
          <cell r="AB440">
            <v>0.1</v>
          </cell>
          <cell r="AC440">
            <v>1</v>
          </cell>
          <cell r="AD440">
            <v>1</v>
          </cell>
          <cell r="AE440">
            <v>1</v>
          </cell>
          <cell r="AF440">
            <v>1</v>
          </cell>
          <cell r="AG440">
            <v>1</v>
          </cell>
          <cell r="AH440">
            <v>0.6</v>
          </cell>
          <cell r="AI440">
            <v>0.1</v>
          </cell>
          <cell r="AJ440">
            <v>0</v>
          </cell>
          <cell r="AK440">
            <v>24</v>
          </cell>
          <cell r="AL440">
            <v>23.7</v>
          </cell>
          <cell r="AM440">
            <v>24</v>
          </cell>
          <cell r="AN440">
            <v>23</v>
          </cell>
          <cell r="AO440">
            <v>26</v>
          </cell>
          <cell r="AP440">
            <v>25</v>
          </cell>
          <cell r="AQ440">
            <v>26</v>
          </cell>
          <cell r="AR440">
            <v>27</v>
          </cell>
          <cell r="AS440">
            <v>25</v>
          </cell>
          <cell r="AT440">
            <v>24.3</v>
          </cell>
          <cell r="AU440">
            <v>23.4</v>
          </cell>
          <cell r="AV440">
            <v>25</v>
          </cell>
          <cell r="AW440">
            <v>25</v>
          </cell>
          <cell r="AX440">
            <v>21.7</v>
          </cell>
          <cell r="AY440">
            <v>24.9</v>
          </cell>
          <cell r="AZ440">
            <v>22.8</v>
          </cell>
          <cell r="BA440">
            <v>24.6</v>
          </cell>
          <cell r="BB440">
            <v>23</v>
          </cell>
          <cell r="BC440">
            <v>24.5</v>
          </cell>
          <cell r="BD440">
            <v>25.4</v>
          </cell>
          <cell r="BE440">
            <v>22.200000000000003</v>
          </cell>
          <cell r="BF440">
            <v>23.799999999999997</v>
          </cell>
          <cell r="BG440">
            <v>21.799999999999997</v>
          </cell>
          <cell r="BH440">
            <v>21.599999999999998</v>
          </cell>
          <cell r="BI440">
            <v>24.8</v>
          </cell>
          <cell r="BJ440">
            <v>20.3</v>
          </cell>
          <cell r="BK440">
            <v>23.4</v>
          </cell>
          <cell r="BL440">
            <v>24.7</v>
          </cell>
          <cell r="BM440">
            <v>23.4</v>
          </cell>
          <cell r="BN440">
            <v>23.5</v>
          </cell>
          <cell r="BO440">
            <v>24.4</v>
          </cell>
          <cell r="BP440">
            <v>25.4</v>
          </cell>
          <cell r="BQ440">
            <v>23.3</v>
          </cell>
          <cell r="BR440">
            <v>25.2</v>
          </cell>
          <cell r="BS440">
            <v>21.8</v>
          </cell>
          <cell r="BT440">
            <v>20.100000000000001</v>
          </cell>
          <cell r="BU440">
            <v>24.8</v>
          </cell>
          <cell r="BV440">
            <v>22.8</v>
          </cell>
          <cell r="BW440">
            <v>21.5</v>
          </cell>
          <cell r="BX440">
            <v>22.7</v>
          </cell>
          <cell r="BY440">
            <v>24.4</v>
          </cell>
          <cell r="BZ440">
            <v>20.8</v>
          </cell>
          <cell r="CA440">
            <v>23.7</v>
          </cell>
          <cell r="CB440">
            <v>24.5</v>
          </cell>
          <cell r="CC440">
            <v>24.7</v>
          </cell>
          <cell r="CD440">
            <v>25.7</v>
          </cell>
          <cell r="CE440">
            <v>21.8</v>
          </cell>
          <cell r="CF440">
            <v>21.8</v>
          </cell>
        </row>
        <row r="441">
          <cell r="C441" t="str">
            <v>Regional Leste</v>
          </cell>
          <cell r="D441">
            <v>7.3000000000000007</v>
          </cell>
          <cell r="E441">
            <v>22.37169811320755</v>
          </cell>
          <cell r="F441">
            <v>0.60000000000000064</v>
          </cell>
          <cell r="G441">
            <v>0</v>
          </cell>
          <cell r="H441">
            <v>1</v>
          </cell>
          <cell r="I441">
            <v>1</v>
          </cell>
          <cell r="J441">
            <v>1</v>
          </cell>
          <cell r="K441">
            <v>1</v>
          </cell>
          <cell r="L441">
            <v>1</v>
          </cell>
          <cell r="M441">
            <v>0.60000000000000064</v>
          </cell>
          <cell r="N441">
            <v>9.999999999999995E-2</v>
          </cell>
          <cell r="O441">
            <v>1</v>
          </cell>
          <cell r="P441">
            <v>1</v>
          </cell>
          <cell r="Q441">
            <v>1</v>
          </cell>
          <cell r="R441">
            <v>1</v>
          </cell>
          <cell r="S441">
            <v>1</v>
          </cell>
          <cell r="T441">
            <v>0</v>
          </cell>
          <cell r="U441">
            <v>9.999999999999995E-2</v>
          </cell>
          <cell r="V441">
            <v>0.98113207547169812</v>
          </cell>
          <cell r="W441">
            <v>1</v>
          </cell>
          <cell r="X441">
            <v>1</v>
          </cell>
          <cell r="Y441">
            <v>0.64150943396226412</v>
          </cell>
          <cell r="Z441">
            <v>0.98113207547169812</v>
          </cell>
          <cell r="AA441">
            <v>0.5886792452830194</v>
          </cell>
          <cell r="AB441">
            <v>9.999999999999995E-2</v>
          </cell>
          <cell r="AC441">
            <v>1</v>
          </cell>
          <cell r="AD441">
            <v>1</v>
          </cell>
          <cell r="AE441">
            <v>1</v>
          </cell>
          <cell r="AF441">
            <v>0.98113207547169812</v>
          </cell>
          <cell r="AG441">
            <v>1</v>
          </cell>
          <cell r="AH441">
            <v>0.60000000000000064</v>
          </cell>
          <cell r="AI441">
            <v>9.8113207547169762E-2</v>
          </cell>
          <cell r="AJ441">
            <v>0</v>
          </cell>
          <cell r="AK441">
            <v>24</v>
          </cell>
          <cell r="AL441">
            <v>23.7</v>
          </cell>
          <cell r="AM441">
            <v>24</v>
          </cell>
          <cell r="AN441">
            <v>23</v>
          </cell>
          <cell r="AO441">
            <v>26</v>
          </cell>
          <cell r="AP441">
            <v>25</v>
          </cell>
          <cell r="AQ441">
            <v>26</v>
          </cell>
          <cell r="AR441">
            <v>27</v>
          </cell>
          <cell r="AS441">
            <v>25</v>
          </cell>
          <cell r="AT441">
            <v>24.3</v>
          </cell>
          <cell r="AU441">
            <v>23.4</v>
          </cell>
          <cell r="AV441">
            <v>25</v>
          </cell>
          <cell r="AW441">
            <v>25</v>
          </cell>
          <cell r="AX441">
            <v>21.7</v>
          </cell>
          <cell r="AY441">
            <v>24.9</v>
          </cell>
          <cell r="AZ441">
            <v>22.8</v>
          </cell>
          <cell r="BA441">
            <v>24.6</v>
          </cell>
          <cell r="BB441">
            <v>23</v>
          </cell>
          <cell r="BC441">
            <v>24.5</v>
          </cell>
          <cell r="BD441">
            <v>25.4</v>
          </cell>
          <cell r="BE441">
            <v>22.200000000000003</v>
          </cell>
          <cell r="BF441">
            <v>23.799999999999997</v>
          </cell>
          <cell r="BG441">
            <v>21.799999999999997</v>
          </cell>
          <cell r="BH441">
            <v>21.599999999999998</v>
          </cell>
          <cell r="BI441">
            <v>24.69361702127658</v>
          </cell>
          <cell r="BJ441">
            <v>20.299999999999983</v>
          </cell>
          <cell r="BK441">
            <v>23.270212765957439</v>
          </cell>
          <cell r="BL441">
            <v>24.448936170212779</v>
          </cell>
          <cell r="BM441">
            <v>23.255319148936159</v>
          </cell>
          <cell r="BN441">
            <v>23.329787234042552</v>
          </cell>
          <cell r="BO441">
            <v>25.472340425531893</v>
          </cell>
          <cell r="BP441">
            <v>25.070212765957439</v>
          </cell>
          <cell r="BQ441">
            <v>23.208510638297863</v>
          </cell>
          <cell r="BR441">
            <v>24.565957446808504</v>
          </cell>
          <cell r="BS441">
            <v>22.31063829787232</v>
          </cell>
          <cell r="BT441">
            <v>21.004255319148946</v>
          </cell>
          <cell r="BU441">
            <v>24.656603773584884</v>
          </cell>
          <cell r="BV441">
            <v>22.799999999999979</v>
          </cell>
          <cell r="BW441">
            <v>21.354716981132075</v>
          </cell>
          <cell r="BX441">
            <v>22.567924528301905</v>
          </cell>
          <cell r="BY441">
            <v>24.205660377358498</v>
          </cell>
          <cell r="BZ441">
            <v>20.075471698113194</v>
          </cell>
          <cell r="CA441">
            <v>24.447169811320776</v>
          </cell>
          <cell r="CB441">
            <v>24.2</v>
          </cell>
          <cell r="CC441">
            <v>24.511320754717005</v>
          </cell>
          <cell r="CD441">
            <v>25.175471698113231</v>
          </cell>
          <cell r="CE441">
            <v>22.371698113207525</v>
          </cell>
          <cell r="CF441">
            <v>22.477358490566015</v>
          </cell>
        </row>
        <row r="442">
          <cell r="C442" t="str">
            <v>Grupo Leste Maiores</v>
          </cell>
          <cell r="D442">
            <v>7.3000000000000007</v>
          </cell>
          <cell r="E442">
            <v>22.37169811320755</v>
          </cell>
          <cell r="F442">
            <v>0.60000000000000064</v>
          </cell>
          <cell r="G442">
            <v>0</v>
          </cell>
          <cell r="H442">
            <v>1</v>
          </cell>
          <cell r="I442">
            <v>1</v>
          </cell>
          <cell r="J442">
            <v>1</v>
          </cell>
          <cell r="K442">
            <v>1</v>
          </cell>
          <cell r="L442">
            <v>1</v>
          </cell>
          <cell r="M442">
            <v>0.60000000000000064</v>
          </cell>
          <cell r="N442">
            <v>9.999999999999995E-2</v>
          </cell>
          <cell r="O442">
            <v>1</v>
          </cell>
          <cell r="P442">
            <v>1</v>
          </cell>
          <cell r="Q442">
            <v>1</v>
          </cell>
          <cell r="R442">
            <v>1</v>
          </cell>
          <cell r="S442">
            <v>1</v>
          </cell>
          <cell r="T442">
            <v>0</v>
          </cell>
          <cell r="U442">
            <v>9.999999999999995E-2</v>
          </cell>
          <cell r="V442">
            <v>0.98113207547169812</v>
          </cell>
          <cell r="W442">
            <v>1</v>
          </cell>
          <cell r="X442">
            <v>1</v>
          </cell>
          <cell r="Y442">
            <v>0.64150943396226412</v>
          </cell>
          <cell r="Z442">
            <v>0.98113207547169812</v>
          </cell>
          <cell r="AA442">
            <v>0.5886792452830194</v>
          </cell>
          <cell r="AB442">
            <v>9.999999999999995E-2</v>
          </cell>
          <cell r="AC442">
            <v>1</v>
          </cell>
          <cell r="AD442">
            <v>1</v>
          </cell>
          <cell r="AE442">
            <v>1</v>
          </cell>
          <cell r="AF442">
            <v>0.98113207547169812</v>
          </cell>
          <cell r="AG442">
            <v>1</v>
          </cell>
          <cell r="AH442">
            <v>0.60000000000000064</v>
          </cell>
          <cell r="AI442">
            <v>9.8113207547169762E-2</v>
          </cell>
          <cell r="AJ442">
            <v>0</v>
          </cell>
          <cell r="AK442">
            <v>24</v>
          </cell>
          <cell r="AL442">
            <v>23.7</v>
          </cell>
          <cell r="AM442">
            <v>24</v>
          </cell>
          <cell r="AN442">
            <v>23</v>
          </cell>
          <cell r="AO442">
            <v>26</v>
          </cell>
          <cell r="AP442">
            <v>25</v>
          </cell>
          <cell r="AQ442">
            <v>26</v>
          </cell>
          <cell r="AR442">
            <v>27</v>
          </cell>
          <cell r="AS442">
            <v>25</v>
          </cell>
          <cell r="AT442">
            <v>24.3</v>
          </cell>
          <cell r="AU442">
            <v>23.4</v>
          </cell>
          <cell r="AV442">
            <v>25</v>
          </cell>
          <cell r="AW442">
            <v>25</v>
          </cell>
          <cell r="AX442">
            <v>21.7</v>
          </cell>
          <cell r="AY442">
            <v>24.9</v>
          </cell>
          <cell r="AZ442">
            <v>22.8</v>
          </cell>
          <cell r="BA442">
            <v>24.6</v>
          </cell>
          <cell r="BB442">
            <v>23</v>
          </cell>
          <cell r="BC442">
            <v>24.5</v>
          </cell>
          <cell r="BD442">
            <v>25.4</v>
          </cell>
          <cell r="BE442">
            <v>22.200000000000003</v>
          </cell>
          <cell r="BF442">
            <v>23.799999999999997</v>
          </cell>
          <cell r="BG442">
            <v>21.799999999999997</v>
          </cell>
          <cell r="BH442">
            <v>21.599999999999998</v>
          </cell>
          <cell r="BI442">
            <v>24.69361702127658</v>
          </cell>
          <cell r="BJ442">
            <v>20.299999999999983</v>
          </cell>
          <cell r="BK442">
            <v>23.270212765957439</v>
          </cell>
          <cell r="BL442">
            <v>24.448936170212779</v>
          </cell>
          <cell r="BM442">
            <v>23.255319148936159</v>
          </cell>
          <cell r="BN442">
            <v>23.329787234042552</v>
          </cell>
          <cell r="BO442">
            <v>25.472340425531893</v>
          </cell>
          <cell r="BP442">
            <v>25.070212765957439</v>
          </cell>
          <cell r="BQ442">
            <v>23.208510638297863</v>
          </cell>
          <cell r="BR442">
            <v>24.565957446808504</v>
          </cell>
          <cell r="BS442">
            <v>22.31063829787232</v>
          </cell>
          <cell r="BT442">
            <v>21.004255319148946</v>
          </cell>
          <cell r="BU442">
            <v>24.656603773584884</v>
          </cell>
          <cell r="BV442">
            <v>22.799999999999979</v>
          </cell>
          <cell r="BW442">
            <v>21.354716981132075</v>
          </cell>
          <cell r="BX442">
            <v>22.567924528301905</v>
          </cell>
          <cell r="BY442">
            <v>24.205660377358498</v>
          </cell>
          <cell r="BZ442">
            <v>20.075471698113194</v>
          </cell>
          <cell r="CA442">
            <v>24.447169811320776</v>
          </cell>
          <cell r="CB442">
            <v>24.2</v>
          </cell>
          <cell r="CC442">
            <v>24.511320754717005</v>
          </cell>
          <cell r="CD442">
            <v>25.175471698113231</v>
          </cell>
          <cell r="CE442">
            <v>22.371698113207525</v>
          </cell>
          <cell r="CF442">
            <v>22.477358490566015</v>
          </cell>
        </row>
        <row r="443">
          <cell r="C443" t="str">
            <v>Grupo Leste Interior</v>
          </cell>
          <cell r="D443">
            <v>7.3000000000000007</v>
          </cell>
          <cell r="E443">
            <v>22.37169811320755</v>
          </cell>
          <cell r="F443">
            <v>0.60000000000000064</v>
          </cell>
          <cell r="G443">
            <v>0</v>
          </cell>
          <cell r="H443">
            <v>1</v>
          </cell>
          <cell r="I443">
            <v>1</v>
          </cell>
          <cell r="J443">
            <v>1</v>
          </cell>
          <cell r="K443">
            <v>1</v>
          </cell>
          <cell r="L443">
            <v>1</v>
          </cell>
          <cell r="M443">
            <v>0.60000000000000064</v>
          </cell>
          <cell r="N443">
            <v>9.999999999999995E-2</v>
          </cell>
          <cell r="O443">
            <v>1</v>
          </cell>
          <cell r="P443">
            <v>1</v>
          </cell>
          <cell r="Q443">
            <v>1</v>
          </cell>
          <cell r="R443">
            <v>1</v>
          </cell>
          <cell r="S443">
            <v>1</v>
          </cell>
          <cell r="T443">
            <v>0</v>
          </cell>
          <cell r="U443">
            <v>9.999999999999995E-2</v>
          </cell>
          <cell r="V443">
            <v>0.98113207547169812</v>
          </cell>
          <cell r="W443">
            <v>1</v>
          </cell>
          <cell r="X443">
            <v>1</v>
          </cell>
          <cell r="Y443">
            <v>0.64150943396226412</v>
          </cell>
          <cell r="Z443">
            <v>0.98113207547169812</v>
          </cell>
          <cell r="AA443">
            <v>0.5886792452830194</v>
          </cell>
          <cell r="AB443">
            <v>9.999999999999995E-2</v>
          </cell>
          <cell r="AC443">
            <v>1</v>
          </cell>
          <cell r="AD443">
            <v>1</v>
          </cell>
          <cell r="AE443">
            <v>1</v>
          </cell>
          <cell r="AF443">
            <v>0.98113207547169812</v>
          </cell>
          <cell r="AG443">
            <v>1</v>
          </cell>
          <cell r="AH443">
            <v>0.60000000000000064</v>
          </cell>
          <cell r="AI443">
            <v>9.8113207547169762E-2</v>
          </cell>
          <cell r="AJ443">
            <v>0</v>
          </cell>
          <cell r="AK443">
            <v>24</v>
          </cell>
          <cell r="AL443">
            <v>23.7</v>
          </cell>
          <cell r="AM443">
            <v>24</v>
          </cell>
          <cell r="AN443">
            <v>23</v>
          </cell>
          <cell r="AO443">
            <v>26</v>
          </cell>
          <cell r="AP443">
            <v>25</v>
          </cell>
          <cell r="AQ443">
            <v>26</v>
          </cell>
          <cell r="AR443">
            <v>27</v>
          </cell>
          <cell r="AS443">
            <v>25</v>
          </cell>
          <cell r="AT443">
            <v>24.3</v>
          </cell>
          <cell r="AU443">
            <v>23.4</v>
          </cell>
          <cell r="AV443">
            <v>25</v>
          </cell>
          <cell r="AW443">
            <v>25</v>
          </cell>
          <cell r="AX443">
            <v>21.7</v>
          </cell>
          <cell r="AY443">
            <v>24.9</v>
          </cell>
          <cell r="AZ443">
            <v>22.8</v>
          </cell>
          <cell r="BA443">
            <v>24.6</v>
          </cell>
          <cell r="BB443">
            <v>23</v>
          </cell>
          <cell r="BC443">
            <v>24.5</v>
          </cell>
          <cell r="BD443">
            <v>25.4</v>
          </cell>
          <cell r="BE443">
            <v>22.200000000000003</v>
          </cell>
          <cell r="BF443">
            <v>23.799999999999997</v>
          </cell>
          <cell r="BG443">
            <v>21.799999999999997</v>
          </cell>
          <cell r="BH443">
            <v>21.599999999999998</v>
          </cell>
          <cell r="BI443">
            <v>24.69361702127658</v>
          </cell>
          <cell r="BJ443">
            <v>20.299999999999983</v>
          </cell>
          <cell r="BK443">
            <v>23.270212765957439</v>
          </cell>
          <cell r="BL443">
            <v>24.448936170212779</v>
          </cell>
          <cell r="BM443">
            <v>23.255319148936159</v>
          </cell>
          <cell r="BN443">
            <v>23.329787234042552</v>
          </cell>
          <cell r="BO443">
            <v>25.472340425531893</v>
          </cell>
          <cell r="BP443">
            <v>25.070212765957439</v>
          </cell>
          <cell r="BQ443">
            <v>23.208510638297863</v>
          </cell>
          <cell r="BR443">
            <v>24.565957446808504</v>
          </cell>
          <cell r="BS443">
            <v>22.31063829787232</v>
          </cell>
          <cell r="BT443">
            <v>21.004255319148946</v>
          </cell>
          <cell r="BU443">
            <v>24.656603773584884</v>
          </cell>
          <cell r="BV443">
            <v>22.799999999999979</v>
          </cell>
          <cell r="BW443">
            <v>21.354716981132075</v>
          </cell>
          <cell r="BX443">
            <v>22.567924528301905</v>
          </cell>
          <cell r="BY443">
            <v>24.205660377358498</v>
          </cell>
          <cell r="BZ443">
            <v>20.075471698113194</v>
          </cell>
          <cell r="CA443">
            <v>24.447169811320776</v>
          </cell>
          <cell r="CB443">
            <v>24.2</v>
          </cell>
          <cell r="CC443">
            <v>24.511320754717005</v>
          </cell>
          <cell r="CD443">
            <v>25.175471698113231</v>
          </cell>
          <cell r="CE443">
            <v>22.371698113207525</v>
          </cell>
          <cell r="CF443">
            <v>22.477358490566015</v>
          </cell>
        </row>
        <row r="444">
          <cell r="C444" t="str">
            <v>Grupo Leste Novas Cidades</v>
          </cell>
          <cell r="D444">
            <v>7.3000000000000007</v>
          </cell>
          <cell r="E444">
            <v>22.37169811320755</v>
          </cell>
          <cell r="F444">
            <v>0.60000000000000064</v>
          </cell>
          <cell r="G444">
            <v>0</v>
          </cell>
          <cell r="H444">
            <v>1</v>
          </cell>
          <cell r="I444">
            <v>1</v>
          </cell>
          <cell r="J444">
            <v>1</v>
          </cell>
          <cell r="K444">
            <v>1</v>
          </cell>
          <cell r="L444">
            <v>1</v>
          </cell>
          <cell r="M444">
            <v>0.60000000000000064</v>
          </cell>
          <cell r="N444">
            <v>9.999999999999995E-2</v>
          </cell>
          <cell r="O444">
            <v>1</v>
          </cell>
          <cell r="P444">
            <v>1</v>
          </cell>
          <cell r="Q444">
            <v>1</v>
          </cell>
          <cell r="R444">
            <v>1</v>
          </cell>
          <cell r="S444">
            <v>1</v>
          </cell>
          <cell r="T444">
            <v>0</v>
          </cell>
          <cell r="U444">
            <v>9.999999999999995E-2</v>
          </cell>
          <cell r="V444">
            <v>0.98113207547169812</v>
          </cell>
          <cell r="W444">
            <v>1</v>
          </cell>
          <cell r="X444">
            <v>1</v>
          </cell>
          <cell r="Y444">
            <v>0.64150943396226412</v>
          </cell>
          <cell r="Z444">
            <v>0.98113207547169812</v>
          </cell>
          <cell r="AA444">
            <v>0.5886792452830194</v>
          </cell>
          <cell r="AB444">
            <v>9.999999999999995E-2</v>
          </cell>
          <cell r="AC444">
            <v>1</v>
          </cell>
          <cell r="AD444">
            <v>1</v>
          </cell>
          <cell r="AE444">
            <v>1</v>
          </cell>
          <cell r="AF444">
            <v>0.98113207547169812</v>
          </cell>
          <cell r="AG444">
            <v>1</v>
          </cell>
          <cell r="AH444">
            <v>0.60000000000000064</v>
          </cell>
          <cell r="AI444">
            <v>9.8113207547169762E-2</v>
          </cell>
          <cell r="AJ444">
            <v>0</v>
          </cell>
          <cell r="AK444">
            <v>24</v>
          </cell>
          <cell r="AL444">
            <v>23.7</v>
          </cell>
          <cell r="AM444">
            <v>24</v>
          </cell>
          <cell r="AN444">
            <v>23</v>
          </cell>
          <cell r="AO444">
            <v>26</v>
          </cell>
          <cell r="AP444">
            <v>25</v>
          </cell>
          <cell r="AQ444">
            <v>26</v>
          </cell>
          <cell r="AR444">
            <v>27</v>
          </cell>
          <cell r="AS444">
            <v>25</v>
          </cell>
          <cell r="AT444">
            <v>24.3</v>
          </cell>
          <cell r="AU444">
            <v>23.4</v>
          </cell>
          <cell r="AV444">
            <v>25</v>
          </cell>
          <cell r="AW444">
            <v>25</v>
          </cell>
          <cell r="AX444">
            <v>21.7</v>
          </cell>
          <cell r="AY444">
            <v>24.9</v>
          </cell>
          <cell r="AZ444">
            <v>22.8</v>
          </cell>
          <cell r="BA444">
            <v>24.6</v>
          </cell>
          <cell r="BB444">
            <v>23</v>
          </cell>
          <cell r="BC444">
            <v>24.5</v>
          </cell>
          <cell r="BD444">
            <v>25.4</v>
          </cell>
          <cell r="BE444">
            <v>22.200000000000003</v>
          </cell>
          <cell r="BF444">
            <v>23.799999999999997</v>
          </cell>
          <cell r="BG444">
            <v>21.799999999999997</v>
          </cell>
          <cell r="BH444">
            <v>21.599999999999998</v>
          </cell>
          <cell r="BI444">
            <v>24.69361702127658</v>
          </cell>
          <cell r="BJ444">
            <v>20.299999999999983</v>
          </cell>
          <cell r="BK444">
            <v>23.270212765957439</v>
          </cell>
          <cell r="BL444">
            <v>24.448936170212779</v>
          </cell>
          <cell r="BM444">
            <v>23.255319148936159</v>
          </cell>
          <cell r="BN444">
            <v>23.329787234042552</v>
          </cell>
          <cell r="BO444">
            <v>25.472340425531893</v>
          </cell>
          <cell r="BP444">
            <v>25.070212765957439</v>
          </cell>
          <cell r="BQ444">
            <v>23.208510638297863</v>
          </cell>
          <cell r="BR444">
            <v>24.565957446808504</v>
          </cell>
          <cell r="BS444">
            <v>22.31063829787232</v>
          </cell>
          <cell r="BT444">
            <v>21.004255319148946</v>
          </cell>
          <cell r="BU444">
            <v>24.656603773584884</v>
          </cell>
          <cell r="BV444">
            <v>22.799999999999979</v>
          </cell>
          <cell r="BW444">
            <v>21.354716981132075</v>
          </cell>
          <cell r="BX444">
            <v>22.567924528301905</v>
          </cell>
          <cell r="BY444">
            <v>24.205660377358498</v>
          </cell>
          <cell r="BZ444">
            <v>20.075471698113194</v>
          </cell>
          <cell r="CA444">
            <v>24.447169811320776</v>
          </cell>
          <cell r="CB444">
            <v>24.2</v>
          </cell>
          <cell r="CC444">
            <v>24.511320754717005</v>
          </cell>
          <cell r="CD444">
            <v>25.175471698113231</v>
          </cell>
          <cell r="CE444">
            <v>22.371698113207525</v>
          </cell>
          <cell r="CF444">
            <v>22.477358490566015</v>
          </cell>
        </row>
        <row r="445">
          <cell r="C445" t="str">
            <v>Rio de Janeiro</v>
          </cell>
          <cell r="D445">
            <v>7.2999999999999989</v>
          </cell>
          <cell r="E445">
            <v>21.8</v>
          </cell>
          <cell r="F445">
            <v>0.6</v>
          </cell>
          <cell r="G445">
            <v>0</v>
          </cell>
          <cell r="H445">
            <v>1</v>
          </cell>
          <cell r="I445">
            <v>1</v>
          </cell>
          <cell r="J445">
            <v>1</v>
          </cell>
          <cell r="K445">
            <v>1</v>
          </cell>
          <cell r="L445">
            <v>1</v>
          </cell>
          <cell r="M445">
            <v>0.6</v>
          </cell>
          <cell r="N445">
            <v>0.1</v>
          </cell>
          <cell r="O445">
            <v>1</v>
          </cell>
          <cell r="P445">
            <v>1</v>
          </cell>
          <cell r="Q445">
            <v>1</v>
          </cell>
          <cell r="R445">
            <v>1</v>
          </cell>
          <cell r="S445">
            <v>1</v>
          </cell>
          <cell r="T445">
            <v>0</v>
          </cell>
          <cell r="U445">
            <v>0.1</v>
          </cell>
          <cell r="V445">
            <v>1</v>
          </cell>
          <cell r="W445">
            <v>1</v>
          </cell>
          <cell r="X445">
            <v>1</v>
          </cell>
          <cell r="Y445">
            <v>0</v>
          </cell>
          <cell r="Z445">
            <v>1</v>
          </cell>
          <cell r="AA445">
            <v>0.6</v>
          </cell>
          <cell r="AB445">
            <v>0.1</v>
          </cell>
          <cell r="AC445">
            <v>1</v>
          </cell>
          <cell r="AD445">
            <v>1</v>
          </cell>
          <cell r="AE445">
            <v>1</v>
          </cell>
          <cell r="AF445">
            <v>1</v>
          </cell>
          <cell r="AG445">
            <v>1</v>
          </cell>
          <cell r="AH445">
            <v>0.6</v>
          </cell>
          <cell r="AI445">
            <v>0.1</v>
          </cell>
          <cell r="AJ445">
            <v>0</v>
          </cell>
          <cell r="AK445">
            <v>24</v>
          </cell>
          <cell r="AL445">
            <v>23.7</v>
          </cell>
          <cell r="AM445">
            <v>24</v>
          </cell>
          <cell r="AN445">
            <v>23</v>
          </cell>
          <cell r="AO445">
            <v>26</v>
          </cell>
          <cell r="AP445">
            <v>25</v>
          </cell>
          <cell r="AQ445">
            <v>26</v>
          </cell>
          <cell r="AR445">
            <v>27</v>
          </cell>
          <cell r="AS445">
            <v>25</v>
          </cell>
          <cell r="AT445">
            <v>24.3</v>
          </cell>
          <cell r="AU445">
            <v>23.4</v>
          </cell>
          <cell r="AV445">
            <v>25</v>
          </cell>
          <cell r="AW445">
            <v>25</v>
          </cell>
          <cell r="AX445">
            <v>21.7</v>
          </cell>
          <cell r="AY445">
            <v>24.9</v>
          </cell>
          <cell r="AZ445">
            <v>22.8</v>
          </cell>
          <cell r="BA445">
            <v>24.6</v>
          </cell>
          <cell r="BB445">
            <v>23</v>
          </cell>
          <cell r="BC445">
            <v>24.5</v>
          </cell>
          <cell r="BD445">
            <v>25.4</v>
          </cell>
          <cell r="BE445">
            <v>22.200000000000003</v>
          </cell>
          <cell r="BF445">
            <v>23.799999999999997</v>
          </cell>
          <cell r="BG445">
            <v>21.799999999999997</v>
          </cell>
          <cell r="BH445">
            <v>21.599999999999998</v>
          </cell>
          <cell r="BI445">
            <v>24.7</v>
          </cell>
          <cell r="BJ445">
            <v>20.3</v>
          </cell>
          <cell r="BK445">
            <v>23.4</v>
          </cell>
          <cell r="BL445">
            <v>24.7</v>
          </cell>
          <cell r="BM445">
            <v>23.4</v>
          </cell>
          <cell r="BN445">
            <v>23.5</v>
          </cell>
          <cell r="BO445">
            <v>23.8</v>
          </cell>
          <cell r="BP445">
            <v>25.4</v>
          </cell>
          <cell r="BQ445">
            <v>23.3</v>
          </cell>
          <cell r="BR445">
            <v>23.8</v>
          </cell>
          <cell r="BS445">
            <v>21.8</v>
          </cell>
          <cell r="BT445">
            <v>21.1</v>
          </cell>
          <cell r="BU445">
            <v>23.8</v>
          </cell>
          <cell r="BV445">
            <v>22.8</v>
          </cell>
          <cell r="BW445">
            <v>21.5</v>
          </cell>
          <cell r="BX445">
            <v>22.7</v>
          </cell>
          <cell r="BY445">
            <v>24.4</v>
          </cell>
          <cell r="BZ445">
            <v>18.600000000000001</v>
          </cell>
          <cell r="CA445">
            <v>24.7</v>
          </cell>
          <cell r="CB445">
            <v>24.5</v>
          </cell>
          <cell r="CC445">
            <v>24.7</v>
          </cell>
          <cell r="CD445">
            <v>24.7</v>
          </cell>
          <cell r="CE445">
            <v>21.8</v>
          </cell>
          <cell r="CF445">
            <v>22.8</v>
          </cell>
        </row>
        <row r="446">
          <cell r="C446" t="str">
            <v>RJO - Centro</v>
          </cell>
          <cell r="D446">
            <v>7.2999999999999989</v>
          </cell>
          <cell r="E446">
            <v>21.8</v>
          </cell>
          <cell r="F446">
            <v>0.6</v>
          </cell>
          <cell r="G446">
            <v>0</v>
          </cell>
          <cell r="H446">
            <v>1</v>
          </cell>
          <cell r="I446">
            <v>1</v>
          </cell>
          <cell r="J446">
            <v>1</v>
          </cell>
          <cell r="K446">
            <v>1</v>
          </cell>
          <cell r="L446">
            <v>1</v>
          </cell>
          <cell r="M446">
            <v>0.6</v>
          </cell>
          <cell r="N446">
            <v>0.1</v>
          </cell>
          <cell r="O446">
            <v>1</v>
          </cell>
          <cell r="P446">
            <v>1</v>
          </cell>
          <cell r="Q446">
            <v>1</v>
          </cell>
          <cell r="R446">
            <v>1</v>
          </cell>
          <cell r="S446">
            <v>1</v>
          </cell>
          <cell r="T446">
            <v>0</v>
          </cell>
          <cell r="U446">
            <v>0.1</v>
          </cell>
          <cell r="V446">
            <v>1</v>
          </cell>
          <cell r="W446">
            <v>1</v>
          </cell>
          <cell r="X446">
            <v>1</v>
          </cell>
          <cell r="Y446">
            <v>0</v>
          </cell>
          <cell r="Z446">
            <v>1</v>
          </cell>
          <cell r="AA446">
            <v>0.6</v>
          </cell>
          <cell r="AB446">
            <v>0.1</v>
          </cell>
          <cell r="AC446">
            <v>1</v>
          </cell>
          <cell r="AD446">
            <v>1</v>
          </cell>
          <cell r="AE446">
            <v>1</v>
          </cell>
          <cell r="AF446">
            <v>1</v>
          </cell>
          <cell r="AG446">
            <v>1</v>
          </cell>
          <cell r="AH446">
            <v>0.6</v>
          </cell>
          <cell r="AI446">
            <v>0.1</v>
          </cell>
          <cell r="AJ446">
            <v>0</v>
          </cell>
          <cell r="AK446">
            <v>25.3</v>
          </cell>
          <cell r="AL446">
            <v>24</v>
          </cell>
          <cell r="AM446">
            <v>25</v>
          </cell>
          <cell r="AN446">
            <v>23.7</v>
          </cell>
          <cell r="AO446">
            <v>26</v>
          </cell>
          <cell r="AP446">
            <v>25</v>
          </cell>
          <cell r="AQ446">
            <v>25.7</v>
          </cell>
          <cell r="AR446">
            <v>26</v>
          </cell>
          <cell r="AS446">
            <v>25</v>
          </cell>
          <cell r="AT446">
            <v>25</v>
          </cell>
          <cell r="AU446">
            <v>23.7</v>
          </cell>
          <cell r="AV446">
            <v>22.7</v>
          </cell>
          <cell r="AW446">
            <v>26</v>
          </cell>
          <cell r="AX446">
            <v>21.7</v>
          </cell>
          <cell r="AY446">
            <v>24.9</v>
          </cell>
          <cell r="AZ446">
            <v>22.8</v>
          </cell>
          <cell r="BA446">
            <v>24.6</v>
          </cell>
          <cell r="BB446">
            <v>23</v>
          </cell>
          <cell r="BC446">
            <v>24.5</v>
          </cell>
          <cell r="BD446">
            <v>24.6</v>
          </cell>
          <cell r="BE446">
            <v>22.200000000000003</v>
          </cell>
          <cell r="BF446">
            <v>24.6</v>
          </cell>
          <cell r="BG446">
            <v>21.799999999999997</v>
          </cell>
          <cell r="BH446">
            <v>21.3</v>
          </cell>
          <cell r="BI446">
            <v>24.7</v>
          </cell>
          <cell r="BJ446">
            <v>20.3</v>
          </cell>
          <cell r="BK446">
            <v>23.4</v>
          </cell>
          <cell r="BL446">
            <v>24.7</v>
          </cell>
          <cell r="BM446">
            <v>23.4</v>
          </cell>
          <cell r="BN446">
            <v>23.5</v>
          </cell>
          <cell r="BO446">
            <v>23.8</v>
          </cell>
          <cell r="BP446">
            <v>25.4</v>
          </cell>
          <cell r="BQ446">
            <v>23.3</v>
          </cell>
          <cell r="BR446">
            <v>23.8</v>
          </cell>
          <cell r="BS446">
            <v>21.8</v>
          </cell>
          <cell r="BT446">
            <v>21.1</v>
          </cell>
          <cell r="BU446">
            <v>23.8</v>
          </cell>
          <cell r="BV446">
            <v>22.8</v>
          </cell>
          <cell r="BW446">
            <v>21.5</v>
          </cell>
          <cell r="BX446">
            <v>22.7</v>
          </cell>
          <cell r="BY446">
            <v>24.4</v>
          </cell>
          <cell r="BZ446">
            <v>18.600000000000001</v>
          </cell>
          <cell r="CA446">
            <v>24.7</v>
          </cell>
          <cell r="CB446">
            <v>24.5</v>
          </cell>
          <cell r="CC446">
            <v>24.7</v>
          </cell>
          <cell r="CD446">
            <v>24.7</v>
          </cell>
          <cell r="CE446">
            <v>21.8</v>
          </cell>
          <cell r="CF446">
            <v>22.8</v>
          </cell>
        </row>
        <row r="447">
          <cell r="C447" t="str">
            <v>RJO - Norte</v>
          </cell>
          <cell r="D447">
            <v>7.2999999999999989</v>
          </cell>
          <cell r="E447">
            <v>21.8</v>
          </cell>
          <cell r="F447">
            <v>0.6</v>
          </cell>
          <cell r="G447">
            <v>0</v>
          </cell>
          <cell r="H447">
            <v>1</v>
          </cell>
          <cell r="I447">
            <v>1</v>
          </cell>
          <cell r="J447">
            <v>1</v>
          </cell>
          <cell r="K447">
            <v>1</v>
          </cell>
          <cell r="L447">
            <v>1</v>
          </cell>
          <cell r="M447">
            <v>0.6</v>
          </cell>
          <cell r="N447">
            <v>0.1</v>
          </cell>
          <cell r="O447">
            <v>1</v>
          </cell>
          <cell r="P447">
            <v>1</v>
          </cell>
          <cell r="Q447">
            <v>1</v>
          </cell>
          <cell r="R447">
            <v>1</v>
          </cell>
          <cell r="S447">
            <v>1</v>
          </cell>
          <cell r="T447">
            <v>0</v>
          </cell>
          <cell r="U447">
            <v>0.1</v>
          </cell>
          <cell r="V447">
            <v>1</v>
          </cell>
          <cell r="W447">
            <v>1</v>
          </cell>
          <cell r="X447">
            <v>1</v>
          </cell>
          <cell r="Y447">
            <v>0</v>
          </cell>
          <cell r="Z447">
            <v>1</v>
          </cell>
          <cell r="AA447">
            <v>0.6</v>
          </cell>
          <cell r="AB447">
            <v>0.1</v>
          </cell>
          <cell r="AC447">
            <v>1</v>
          </cell>
          <cell r="AD447">
            <v>1</v>
          </cell>
          <cell r="AE447">
            <v>1</v>
          </cell>
          <cell r="AF447">
            <v>1</v>
          </cell>
          <cell r="AG447">
            <v>1</v>
          </cell>
          <cell r="AH447">
            <v>0.6</v>
          </cell>
          <cell r="AI447">
            <v>0.1</v>
          </cell>
          <cell r="AJ447">
            <v>0</v>
          </cell>
          <cell r="AK447">
            <v>25.3</v>
          </cell>
          <cell r="AL447">
            <v>24</v>
          </cell>
          <cell r="AM447">
            <v>25</v>
          </cell>
          <cell r="AN447">
            <v>23.7</v>
          </cell>
          <cell r="AO447">
            <v>26</v>
          </cell>
          <cell r="AP447">
            <v>25</v>
          </cell>
          <cell r="AQ447">
            <v>25.7</v>
          </cell>
          <cell r="AR447">
            <v>26</v>
          </cell>
          <cell r="AS447">
            <v>25</v>
          </cell>
          <cell r="AT447">
            <v>25</v>
          </cell>
          <cell r="AU447">
            <v>23.7</v>
          </cell>
          <cell r="AV447">
            <v>22.7</v>
          </cell>
          <cell r="AW447">
            <v>26</v>
          </cell>
          <cell r="AX447">
            <v>21.7</v>
          </cell>
          <cell r="AY447">
            <v>24.9</v>
          </cell>
          <cell r="AZ447">
            <v>22.8</v>
          </cell>
          <cell r="BA447">
            <v>24.6</v>
          </cell>
          <cell r="BB447">
            <v>23</v>
          </cell>
          <cell r="BC447">
            <v>24.5</v>
          </cell>
          <cell r="BD447">
            <v>24.6</v>
          </cell>
          <cell r="BE447">
            <v>22.200000000000003</v>
          </cell>
          <cell r="BF447">
            <v>24.6</v>
          </cell>
          <cell r="BG447">
            <v>21.799999999999997</v>
          </cell>
          <cell r="BH447">
            <v>21.3</v>
          </cell>
          <cell r="BI447">
            <v>24.7</v>
          </cell>
          <cell r="BJ447">
            <v>20.3</v>
          </cell>
          <cell r="BK447">
            <v>23.4</v>
          </cell>
          <cell r="BL447">
            <v>24.7</v>
          </cell>
          <cell r="BM447">
            <v>23.4</v>
          </cell>
          <cell r="BN447">
            <v>23.5</v>
          </cell>
          <cell r="BO447">
            <v>23.8</v>
          </cell>
          <cell r="BP447">
            <v>25.4</v>
          </cell>
          <cell r="BQ447">
            <v>23.3</v>
          </cell>
          <cell r="BR447">
            <v>23.8</v>
          </cell>
          <cell r="BS447">
            <v>21.8</v>
          </cell>
          <cell r="BT447">
            <v>21.1</v>
          </cell>
          <cell r="BU447">
            <v>23.8</v>
          </cell>
          <cell r="BV447">
            <v>22.8</v>
          </cell>
          <cell r="BW447">
            <v>21.5</v>
          </cell>
          <cell r="BX447">
            <v>22.7</v>
          </cell>
          <cell r="BY447">
            <v>24.4</v>
          </cell>
          <cell r="BZ447">
            <v>18.600000000000001</v>
          </cell>
          <cell r="CA447">
            <v>24.7</v>
          </cell>
          <cell r="CB447">
            <v>24.5</v>
          </cell>
          <cell r="CC447">
            <v>24.7</v>
          </cell>
          <cell r="CD447">
            <v>24.7</v>
          </cell>
          <cell r="CE447">
            <v>21.8</v>
          </cell>
          <cell r="CF447">
            <v>22.8</v>
          </cell>
        </row>
        <row r="448">
          <cell r="C448" t="str">
            <v>RJO - Sul</v>
          </cell>
          <cell r="D448">
            <v>7.2999999999999989</v>
          </cell>
          <cell r="E448">
            <v>21.8</v>
          </cell>
          <cell r="F448">
            <v>0.6</v>
          </cell>
          <cell r="G448">
            <v>0</v>
          </cell>
          <cell r="H448">
            <v>1</v>
          </cell>
          <cell r="I448">
            <v>1</v>
          </cell>
          <cell r="J448">
            <v>1</v>
          </cell>
          <cell r="K448">
            <v>1</v>
          </cell>
          <cell r="L448">
            <v>1</v>
          </cell>
          <cell r="M448">
            <v>0.6</v>
          </cell>
          <cell r="N448">
            <v>0.1</v>
          </cell>
          <cell r="O448">
            <v>1</v>
          </cell>
          <cell r="P448">
            <v>1</v>
          </cell>
          <cell r="Q448">
            <v>1</v>
          </cell>
          <cell r="R448">
            <v>1</v>
          </cell>
          <cell r="S448">
            <v>1</v>
          </cell>
          <cell r="T448">
            <v>0</v>
          </cell>
          <cell r="U448">
            <v>0.1</v>
          </cell>
          <cell r="V448">
            <v>1</v>
          </cell>
          <cell r="W448">
            <v>1</v>
          </cell>
          <cell r="X448">
            <v>1</v>
          </cell>
          <cell r="Y448">
            <v>0</v>
          </cell>
          <cell r="Z448">
            <v>1</v>
          </cell>
          <cell r="AA448">
            <v>0.6</v>
          </cell>
          <cell r="AB448">
            <v>0.1</v>
          </cell>
          <cell r="AC448">
            <v>1</v>
          </cell>
          <cell r="AD448">
            <v>1</v>
          </cell>
          <cell r="AE448">
            <v>1</v>
          </cell>
          <cell r="AF448">
            <v>1</v>
          </cell>
          <cell r="AG448">
            <v>1</v>
          </cell>
          <cell r="AH448">
            <v>0.6</v>
          </cell>
          <cell r="AI448">
            <v>0.1</v>
          </cell>
          <cell r="AJ448">
            <v>0</v>
          </cell>
          <cell r="AK448">
            <v>25.3</v>
          </cell>
          <cell r="AL448">
            <v>24</v>
          </cell>
          <cell r="AM448">
            <v>25</v>
          </cell>
          <cell r="AN448">
            <v>23.7</v>
          </cell>
          <cell r="AO448">
            <v>26</v>
          </cell>
          <cell r="AP448">
            <v>25</v>
          </cell>
          <cell r="AQ448">
            <v>25.7</v>
          </cell>
          <cell r="AR448">
            <v>26</v>
          </cell>
          <cell r="AS448">
            <v>25</v>
          </cell>
          <cell r="AT448">
            <v>25</v>
          </cell>
          <cell r="AU448">
            <v>23.7</v>
          </cell>
          <cell r="AV448">
            <v>22.7</v>
          </cell>
          <cell r="AW448">
            <v>26</v>
          </cell>
          <cell r="AX448">
            <v>21.7</v>
          </cell>
          <cell r="AY448">
            <v>24.9</v>
          </cell>
          <cell r="AZ448">
            <v>22.8</v>
          </cell>
          <cell r="BA448">
            <v>24.6</v>
          </cell>
          <cell r="BB448">
            <v>23</v>
          </cell>
          <cell r="BC448">
            <v>24.5</v>
          </cell>
          <cell r="BD448">
            <v>24.6</v>
          </cell>
          <cell r="BE448">
            <v>22.200000000000003</v>
          </cell>
          <cell r="BF448">
            <v>24.6</v>
          </cell>
          <cell r="BG448">
            <v>21.799999999999997</v>
          </cell>
          <cell r="BH448">
            <v>21.3</v>
          </cell>
          <cell r="BI448">
            <v>24.7</v>
          </cell>
          <cell r="BJ448">
            <v>20.3</v>
          </cell>
          <cell r="BK448">
            <v>23.4</v>
          </cell>
          <cell r="BL448">
            <v>24.7</v>
          </cell>
          <cell r="BM448">
            <v>23.4</v>
          </cell>
          <cell r="BN448">
            <v>23.5</v>
          </cell>
          <cell r="BO448">
            <v>23.8</v>
          </cell>
          <cell r="BP448">
            <v>25.4</v>
          </cell>
          <cell r="BQ448">
            <v>23.3</v>
          </cell>
          <cell r="BR448">
            <v>23.8</v>
          </cell>
          <cell r="BS448">
            <v>21.8</v>
          </cell>
          <cell r="BT448">
            <v>21.1</v>
          </cell>
          <cell r="BU448">
            <v>23.8</v>
          </cell>
          <cell r="BV448">
            <v>22.8</v>
          </cell>
          <cell r="BW448">
            <v>21.5</v>
          </cell>
          <cell r="BX448">
            <v>22.7</v>
          </cell>
          <cell r="BY448">
            <v>24.4</v>
          </cell>
          <cell r="BZ448">
            <v>18.600000000000001</v>
          </cell>
          <cell r="CA448">
            <v>24.7</v>
          </cell>
          <cell r="CB448">
            <v>24.5</v>
          </cell>
          <cell r="CC448">
            <v>24.7</v>
          </cell>
          <cell r="CD448">
            <v>24.7</v>
          </cell>
          <cell r="CE448">
            <v>21.8</v>
          </cell>
          <cell r="CF448">
            <v>22.8</v>
          </cell>
        </row>
        <row r="449">
          <cell r="C449" t="str">
            <v>RJO - Não Identificado</v>
          </cell>
          <cell r="D449">
            <v>7.2999999999999989</v>
          </cell>
          <cell r="E449">
            <v>21.8</v>
          </cell>
          <cell r="F449">
            <v>0.6</v>
          </cell>
          <cell r="G449">
            <v>0</v>
          </cell>
          <cell r="H449">
            <v>1</v>
          </cell>
          <cell r="I449">
            <v>1</v>
          </cell>
          <cell r="J449">
            <v>1</v>
          </cell>
          <cell r="K449">
            <v>1</v>
          </cell>
          <cell r="L449">
            <v>1</v>
          </cell>
          <cell r="M449">
            <v>0.6</v>
          </cell>
          <cell r="N449">
            <v>0.1</v>
          </cell>
          <cell r="O449">
            <v>1</v>
          </cell>
          <cell r="P449">
            <v>1</v>
          </cell>
          <cell r="Q449">
            <v>1</v>
          </cell>
          <cell r="R449">
            <v>1</v>
          </cell>
          <cell r="S449">
            <v>1</v>
          </cell>
          <cell r="T449">
            <v>0</v>
          </cell>
          <cell r="U449">
            <v>0.1</v>
          </cell>
          <cell r="V449">
            <v>1</v>
          </cell>
          <cell r="W449">
            <v>1</v>
          </cell>
          <cell r="X449">
            <v>1</v>
          </cell>
          <cell r="Y449">
            <v>0</v>
          </cell>
          <cell r="Z449">
            <v>1</v>
          </cell>
          <cell r="AA449">
            <v>0.6</v>
          </cell>
          <cell r="AB449">
            <v>0.1</v>
          </cell>
          <cell r="AC449">
            <v>1</v>
          </cell>
          <cell r="AD449">
            <v>1</v>
          </cell>
          <cell r="AE449">
            <v>1</v>
          </cell>
          <cell r="AF449">
            <v>1</v>
          </cell>
          <cell r="AG449">
            <v>1</v>
          </cell>
          <cell r="AH449">
            <v>0.6</v>
          </cell>
          <cell r="AI449">
            <v>0.1</v>
          </cell>
          <cell r="AJ449">
            <v>0</v>
          </cell>
          <cell r="AK449">
            <v>25.3</v>
          </cell>
          <cell r="AL449">
            <v>24</v>
          </cell>
          <cell r="AM449">
            <v>25</v>
          </cell>
          <cell r="AN449">
            <v>23.7</v>
          </cell>
          <cell r="AO449">
            <v>26</v>
          </cell>
          <cell r="AP449">
            <v>25</v>
          </cell>
          <cell r="AQ449">
            <v>25.7</v>
          </cell>
          <cell r="AR449">
            <v>26</v>
          </cell>
          <cell r="AS449">
            <v>25</v>
          </cell>
          <cell r="AT449">
            <v>25</v>
          </cell>
          <cell r="AU449">
            <v>23.7</v>
          </cell>
          <cell r="AV449">
            <v>22.7</v>
          </cell>
          <cell r="AW449">
            <v>26</v>
          </cell>
          <cell r="AX449">
            <v>21.7</v>
          </cell>
          <cell r="AY449">
            <v>24.9</v>
          </cell>
          <cell r="AZ449">
            <v>22.8</v>
          </cell>
          <cell r="BA449">
            <v>24.6</v>
          </cell>
          <cell r="BB449">
            <v>23</v>
          </cell>
          <cell r="BC449">
            <v>24.5</v>
          </cell>
          <cell r="BD449">
            <v>24.6</v>
          </cell>
          <cell r="BE449">
            <v>22.200000000000003</v>
          </cell>
          <cell r="BF449">
            <v>24.6</v>
          </cell>
          <cell r="BG449">
            <v>21.799999999999997</v>
          </cell>
          <cell r="BH449">
            <v>21.3</v>
          </cell>
          <cell r="BI449">
            <v>24.7</v>
          </cell>
          <cell r="BJ449">
            <v>20.3</v>
          </cell>
          <cell r="BK449">
            <v>23.4</v>
          </cell>
          <cell r="BL449">
            <v>24.7</v>
          </cell>
          <cell r="BM449">
            <v>23.4</v>
          </cell>
          <cell r="BN449">
            <v>23.5</v>
          </cell>
          <cell r="BO449">
            <v>23.8</v>
          </cell>
          <cell r="BP449">
            <v>25.4</v>
          </cell>
          <cell r="BQ449">
            <v>23.3</v>
          </cell>
          <cell r="BR449">
            <v>23.8</v>
          </cell>
          <cell r="BS449">
            <v>21.8</v>
          </cell>
          <cell r="BT449">
            <v>21.1</v>
          </cell>
          <cell r="BU449">
            <v>23.8</v>
          </cell>
          <cell r="BV449">
            <v>22.8</v>
          </cell>
          <cell r="BW449">
            <v>21.5</v>
          </cell>
          <cell r="BX449">
            <v>22.7</v>
          </cell>
          <cell r="BY449">
            <v>24.4</v>
          </cell>
          <cell r="BZ449">
            <v>18.600000000000001</v>
          </cell>
          <cell r="CA449">
            <v>24.7</v>
          </cell>
          <cell r="CB449">
            <v>24.5</v>
          </cell>
          <cell r="CC449">
            <v>24.7</v>
          </cell>
          <cell r="CD449">
            <v>24.7</v>
          </cell>
          <cell r="CE449">
            <v>21.8</v>
          </cell>
          <cell r="CF449">
            <v>22.8</v>
          </cell>
        </row>
        <row r="450">
          <cell r="C450" t="str">
            <v>Cluster Rio Interior</v>
          </cell>
          <cell r="D450">
            <v>7.2999999999999989</v>
          </cell>
          <cell r="E450">
            <v>21.685714285714287</v>
          </cell>
          <cell r="F450">
            <v>0.59999999999999987</v>
          </cell>
          <cell r="G450">
            <v>0</v>
          </cell>
          <cell r="H450">
            <v>1</v>
          </cell>
          <cell r="I450">
            <v>1</v>
          </cell>
          <cell r="J450">
            <v>1</v>
          </cell>
          <cell r="K450">
            <v>1</v>
          </cell>
          <cell r="L450">
            <v>1</v>
          </cell>
          <cell r="M450">
            <v>0.59999999999999987</v>
          </cell>
          <cell r="N450">
            <v>0.1</v>
          </cell>
          <cell r="O450">
            <v>1</v>
          </cell>
          <cell r="P450">
            <v>1</v>
          </cell>
          <cell r="Q450">
            <v>1</v>
          </cell>
          <cell r="R450">
            <v>1</v>
          </cell>
          <cell r="S450">
            <v>1</v>
          </cell>
          <cell r="T450">
            <v>0</v>
          </cell>
          <cell r="U450">
            <v>0.1</v>
          </cell>
          <cell r="V450">
            <v>1</v>
          </cell>
          <cell r="W450">
            <v>1</v>
          </cell>
          <cell r="X450">
            <v>1</v>
          </cell>
          <cell r="Y450">
            <v>0</v>
          </cell>
          <cell r="Z450">
            <v>1</v>
          </cell>
          <cell r="AA450">
            <v>0.55714285714285705</v>
          </cell>
          <cell r="AB450">
            <v>0.1</v>
          </cell>
          <cell r="AC450">
            <v>1</v>
          </cell>
          <cell r="AD450">
            <v>1</v>
          </cell>
          <cell r="AE450">
            <v>1</v>
          </cell>
          <cell r="AF450">
            <v>0.9285714285714286</v>
          </cell>
          <cell r="AG450">
            <v>1</v>
          </cell>
          <cell r="AH450">
            <v>0.59999999999999987</v>
          </cell>
          <cell r="AI450">
            <v>0.1</v>
          </cell>
          <cell r="AJ450">
            <v>0</v>
          </cell>
          <cell r="AK450">
            <v>25.3</v>
          </cell>
          <cell r="AL450">
            <v>24</v>
          </cell>
          <cell r="AM450">
            <v>25</v>
          </cell>
          <cell r="AN450">
            <v>23.7</v>
          </cell>
          <cell r="AO450">
            <v>26</v>
          </cell>
          <cell r="AP450">
            <v>25</v>
          </cell>
          <cell r="AQ450">
            <v>25.7</v>
          </cell>
          <cell r="AR450">
            <v>26</v>
          </cell>
          <cell r="AS450">
            <v>25</v>
          </cell>
          <cell r="AT450">
            <v>25</v>
          </cell>
          <cell r="AU450">
            <v>23.7</v>
          </cell>
          <cell r="AV450">
            <v>22.7</v>
          </cell>
          <cell r="AW450">
            <v>26</v>
          </cell>
          <cell r="AX450">
            <v>21.7</v>
          </cell>
          <cell r="AY450">
            <v>24.9</v>
          </cell>
          <cell r="AZ450">
            <v>22.8</v>
          </cell>
          <cell r="BA450">
            <v>24.6</v>
          </cell>
          <cell r="BB450">
            <v>23</v>
          </cell>
          <cell r="BC450">
            <v>24.5</v>
          </cell>
          <cell r="BD450">
            <v>24.6</v>
          </cell>
          <cell r="BE450">
            <v>22.200000000000003</v>
          </cell>
          <cell r="BF450">
            <v>24.6</v>
          </cell>
          <cell r="BG450">
            <v>21.799999999999997</v>
          </cell>
          <cell r="BH450">
            <v>21.3</v>
          </cell>
          <cell r="BI450">
            <v>24.58461538461539</v>
          </cell>
          <cell r="BJ450">
            <v>20.300000000000004</v>
          </cell>
          <cell r="BK450">
            <v>23.4</v>
          </cell>
          <cell r="BL450">
            <v>23.9</v>
          </cell>
          <cell r="BM450">
            <v>23.4</v>
          </cell>
          <cell r="BN450">
            <v>23.238461538461539</v>
          </cell>
          <cell r="BO450">
            <v>25.723076923076931</v>
          </cell>
          <cell r="BP450">
            <v>25.03846153846154</v>
          </cell>
          <cell r="BQ450">
            <v>23.284615384615389</v>
          </cell>
          <cell r="BR450">
            <v>23.692307692307697</v>
          </cell>
          <cell r="BS450">
            <v>21.800000000000008</v>
          </cell>
          <cell r="BT450">
            <v>21.053846153846152</v>
          </cell>
          <cell r="BU450">
            <v>24.585714285714293</v>
          </cell>
          <cell r="BV450">
            <v>22.800000000000008</v>
          </cell>
          <cell r="BW450">
            <v>21.5</v>
          </cell>
          <cell r="BX450">
            <v>22.485714285714277</v>
          </cell>
          <cell r="BY450">
            <v>24.4</v>
          </cell>
          <cell r="BZ450">
            <v>20.657142857142862</v>
          </cell>
          <cell r="CA450">
            <v>24.55714285714285</v>
          </cell>
          <cell r="CB450">
            <v>24.285714285714285</v>
          </cell>
          <cell r="CC450">
            <v>24.55714285714285</v>
          </cell>
          <cell r="CD450">
            <v>24.628571428571423</v>
          </cell>
          <cell r="CE450">
            <v>21.68571428571429</v>
          </cell>
          <cell r="CF450">
            <v>22.657142857142865</v>
          </cell>
        </row>
        <row r="451">
          <cell r="C451" t="str">
            <v>SubCluster Baixada Fluminense</v>
          </cell>
          <cell r="D451">
            <v>7.2999999999999989</v>
          </cell>
          <cell r="E451">
            <v>21.633333333333333</v>
          </cell>
          <cell r="F451">
            <v>0.6</v>
          </cell>
          <cell r="G451">
            <v>0</v>
          </cell>
          <cell r="H451">
            <v>1</v>
          </cell>
          <cell r="I451">
            <v>1</v>
          </cell>
          <cell r="J451">
            <v>1</v>
          </cell>
          <cell r="K451">
            <v>1</v>
          </cell>
          <cell r="L451">
            <v>1</v>
          </cell>
          <cell r="M451">
            <v>0.6</v>
          </cell>
          <cell r="N451">
            <v>9.9999999999999992E-2</v>
          </cell>
          <cell r="O451">
            <v>1</v>
          </cell>
          <cell r="P451">
            <v>1</v>
          </cell>
          <cell r="Q451">
            <v>1</v>
          </cell>
          <cell r="R451">
            <v>1</v>
          </cell>
          <cell r="S451">
            <v>1</v>
          </cell>
          <cell r="T451">
            <v>0</v>
          </cell>
          <cell r="U451">
            <v>9.9999999999999992E-2</v>
          </cell>
          <cell r="V451">
            <v>1</v>
          </cell>
          <cell r="W451">
            <v>1</v>
          </cell>
          <cell r="X451">
            <v>1</v>
          </cell>
          <cell r="Y451">
            <v>0</v>
          </cell>
          <cell r="Z451">
            <v>1</v>
          </cell>
          <cell r="AA451">
            <v>0.6</v>
          </cell>
          <cell r="AB451">
            <v>9.9999999999999992E-2</v>
          </cell>
          <cell r="AC451">
            <v>1</v>
          </cell>
          <cell r="AD451">
            <v>1</v>
          </cell>
          <cell r="AE451">
            <v>1</v>
          </cell>
          <cell r="AF451">
            <v>0.83333333333333337</v>
          </cell>
          <cell r="AG451">
            <v>1</v>
          </cell>
          <cell r="AH451">
            <v>0.6</v>
          </cell>
          <cell r="AI451">
            <v>9.9999999999999992E-2</v>
          </cell>
          <cell r="AJ451">
            <v>0</v>
          </cell>
          <cell r="AK451">
            <v>25.3</v>
          </cell>
          <cell r="AL451">
            <v>24</v>
          </cell>
          <cell r="AM451">
            <v>25</v>
          </cell>
          <cell r="AN451">
            <v>23.7</v>
          </cell>
          <cell r="AO451">
            <v>26</v>
          </cell>
          <cell r="AP451">
            <v>25</v>
          </cell>
          <cell r="AQ451">
            <v>25.7</v>
          </cell>
          <cell r="AR451">
            <v>26</v>
          </cell>
          <cell r="AS451">
            <v>25</v>
          </cell>
          <cell r="AT451">
            <v>25</v>
          </cell>
          <cell r="AU451">
            <v>23.7</v>
          </cell>
          <cell r="AV451">
            <v>22.7</v>
          </cell>
          <cell r="AW451">
            <v>26</v>
          </cell>
          <cell r="AX451">
            <v>21.7</v>
          </cell>
          <cell r="AY451">
            <v>24.9</v>
          </cell>
          <cell r="AZ451">
            <v>22.8</v>
          </cell>
          <cell r="BA451">
            <v>24.6</v>
          </cell>
          <cell r="BB451">
            <v>23</v>
          </cell>
          <cell r="BC451">
            <v>24.5</v>
          </cell>
          <cell r="BD451">
            <v>24.6</v>
          </cell>
          <cell r="BE451">
            <v>22.200000000000003</v>
          </cell>
          <cell r="BF451">
            <v>24.6</v>
          </cell>
          <cell r="BG451">
            <v>21.799999999999997</v>
          </cell>
          <cell r="BH451">
            <v>21.3</v>
          </cell>
          <cell r="BI451">
            <v>24.566666666666666</v>
          </cell>
          <cell r="BJ451">
            <v>20.3</v>
          </cell>
          <cell r="BK451">
            <v>23.400000000000002</v>
          </cell>
          <cell r="BL451">
            <v>24.066666666666666</v>
          </cell>
          <cell r="BM451">
            <v>23.400000000000002</v>
          </cell>
          <cell r="BN451">
            <v>23.099999999999998</v>
          </cell>
          <cell r="BO451">
            <v>25.8</v>
          </cell>
          <cell r="BP451">
            <v>24.983333333333334</v>
          </cell>
          <cell r="BQ451">
            <v>23.3</v>
          </cell>
          <cell r="BR451">
            <v>23.8</v>
          </cell>
          <cell r="BS451">
            <v>21.633333333333336</v>
          </cell>
          <cell r="BT451">
            <v>21.05</v>
          </cell>
          <cell r="BU451">
            <v>24.633333333333336</v>
          </cell>
          <cell r="BV451">
            <v>22.8</v>
          </cell>
          <cell r="BW451">
            <v>21.5</v>
          </cell>
          <cell r="BX451">
            <v>22.533333333333331</v>
          </cell>
          <cell r="BY451">
            <v>24.400000000000002</v>
          </cell>
          <cell r="BZ451">
            <v>20.8</v>
          </cell>
          <cell r="CA451">
            <v>24.7</v>
          </cell>
          <cell r="CB451">
            <v>24.166666666666668</v>
          </cell>
          <cell r="CC451">
            <v>24.7</v>
          </cell>
          <cell r="CD451">
            <v>24.7</v>
          </cell>
          <cell r="CE451">
            <v>21.633333333333336</v>
          </cell>
          <cell r="CF451">
            <v>22.8</v>
          </cell>
        </row>
        <row r="452">
          <cell r="C452" t="str">
            <v>Nova Iguacu</v>
          </cell>
          <cell r="D452">
            <v>7.2999999999999989</v>
          </cell>
          <cell r="E452">
            <v>21.8</v>
          </cell>
          <cell r="F452">
            <v>0.6</v>
          </cell>
          <cell r="G452">
            <v>0</v>
          </cell>
          <cell r="H452">
            <v>1</v>
          </cell>
          <cell r="I452">
            <v>1</v>
          </cell>
          <cell r="J452">
            <v>1</v>
          </cell>
          <cell r="K452">
            <v>1</v>
          </cell>
          <cell r="L452">
            <v>1</v>
          </cell>
          <cell r="M452">
            <v>0.6</v>
          </cell>
          <cell r="N452">
            <v>0.1</v>
          </cell>
          <cell r="O452">
            <v>1</v>
          </cell>
          <cell r="P452">
            <v>1</v>
          </cell>
          <cell r="Q452">
            <v>1</v>
          </cell>
          <cell r="R452">
            <v>1</v>
          </cell>
          <cell r="S452">
            <v>1</v>
          </cell>
          <cell r="T452">
            <v>0</v>
          </cell>
          <cell r="U452">
            <v>0.1</v>
          </cell>
          <cell r="V452">
            <v>1</v>
          </cell>
          <cell r="W452">
            <v>1</v>
          </cell>
          <cell r="X452">
            <v>1</v>
          </cell>
          <cell r="Y452">
            <v>0</v>
          </cell>
          <cell r="Z452">
            <v>1</v>
          </cell>
          <cell r="AA452">
            <v>0.6</v>
          </cell>
          <cell r="AB452">
            <v>0.1</v>
          </cell>
          <cell r="AC452">
            <v>1</v>
          </cell>
          <cell r="AD452">
            <v>1</v>
          </cell>
          <cell r="AE452">
            <v>1</v>
          </cell>
          <cell r="AF452">
            <v>1</v>
          </cell>
          <cell r="AG452">
            <v>1</v>
          </cell>
          <cell r="AH452">
            <v>0.6</v>
          </cell>
          <cell r="AI452">
            <v>0.1</v>
          </cell>
          <cell r="AJ452">
            <v>0</v>
          </cell>
          <cell r="AK452">
            <v>25.3</v>
          </cell>
          <cell r="AL452">
            <v>24</v>
          </cell>
          <cell r="AM452">
            <v>25</v>
          </cell>
          <cell r="AN452">
            <v>23.7</v>
          </cell>
          <cell r="AO452">
            <v>26</v>
          </cell>
          <cell r="AP452">
            <v>25</v>
          </cell>
          <cell r="AQ452">
            <v>25.7</v>
          </cell>
          <cell r="AR452">
            <v>26</v>
          </cell>
          <cell r="AS452">
            <v>25</v>
          </cell>
          <cell r="AT452">
            <v>25</v>
          </cell>
          <cell r="AU452">
            <v>23.7</v>
          </cell>
          <cell r="AV452">
            <v>22.7</v>
          </cell>
          <cell r="AW452">
            <v>26</v>
          </cell>
          <cell r="AX452">
            <v>21.7</v>
          </cell>
          <cell r="AY452">
            <v>24.9</v>
          </cell>
          <cell r="AZ452">
            <v>22.8</v>
          </cell>
          <cell r="BA452">
            <v>24.6</v>
          </cell>
          <cell r="BB452">
            <v>23</v>
          </cell>
          <cell r="BC452">
            <v>24.5</v>
          </cell>
          <cell r="BD452">
            <v>24.6</v>
          </cell>
          <cell r="BE452">
            <v>22.200000000000003</v>
          </cell>
          <cell r="BF452">
            <v>24.6</v>
          </cell>
          <cell r="BG452">
            <v>21.799999999999997</v>
          </cell>
          <cell r="BH452">
            <v>21.3</v>
          </cell>
          <cell r="BI452">
            <v>23.4</v>
          </cell>
          <cell r="BJ452">
            <v>20.3</v>
          </cell>
          <cell r="BK452">
            <v>23.4</v>
          </cell>
          <cell r="BL452">
            <v>23.3</v>
          </cell>
          <cell r="BM452">
            <v>23.4</v>
          </cell>
          <cell r="BN452">
            <v>23.5</v>
          </cell>
          <cell r="BO452">
            <v>25.8</v>
          </cell>
          <cell r="BP452">
            <v>25.4</v>
          </cell>
          <cell r="BQ452">
            <v>23.3</v>
          </cell>
          <cell r="BR452">
            <v>23.8</v>
          </cell>
          <cell r="BS452">
            <v>21.8</v>
          </cell>
          <cell r="BT452">
            <v>21</v>
          </cell>
          <cell r="BU452">
            <v>23.8</v>
          </cell>
          <cell r="BV452">
            <v>22.8</v>
          </cell>
          <cell r="BW452">
            <v>21.5</v>
          </cell>
          <cell r="BX452">
            <v>22.7</v>
          </cell>
          <cell r="BY452">
            <v>24.4</v>
          </cell>
          <cell r="BZ452">
            <v>20.8</v>
          </cell>
          <cell r="CA452">
            <v>24.7</v>
          </cell>
          <cell r="CB452">
            <v>24.5</v>
          </cell>
          <cell r="CC452">
            <v>24.7</v>
          </cell>
          <cell r="CD452">
            <v>24.7</v>
          </cell>
          <cell r="CE452">
            <v>21.8</v>
          </cell>
          <cell r="CF452">
            <v>22.8</v>
          </cell>
        </row>
        <row r="453">
          <cell r="C453" t="str">
            <v>Mesquita</v>
          </cell>
          <cell r="D453">
            <v>7.2999999999999989</v>
          </cell>
          <cell r="E453">
            <v>20.8</v>
          </cell>
          <cell r="F453">
            <v>0.6</v>
          </cell>
          <cell r="G453">
            <v>0</v>
          </cell>
          <cell r="H453">
            <v>1</v>
          </cell>
          <cell r="I453">
            <v>1</v>
          </cell>
          <cell r="J453">
            <v>1</v>
          </cell>
          <cell r="K453">
            <v>1</v>
          </cell>
          <cell r="L453">
            <v>1</v>
          </cell>
          <cell r="M453">
            <v>0.6</v>
          </cell>
          <cell r="N453">
            <v>0.1</v>
          </cell>
          <cell r="O453">
            <v>1</v>
          </cell>
          <cell r="P453">
            <v>1</v>
          </cell>
          <cell r="Q453">
            <v>1</v>
          </cell>
          <cell r="R453">
            <v>1</v>
          </cell>
          <cell r="S453">
            <v>1</v>
          </cell>
          <cell r="T453">
            <v>0</v>
          </cell>
          <cell r="U453">
            <v>0.1</v>
          </cell>
          <cell r="V453">
            <v>1</v>
          </cell>
          <cell r="W453">
            <v>1</v>
          </cell>
          <cell r="X453">
            <v>1</v>
          </cell>
          <cell r="Y453">
            <v>0</v>
          </cell>
          <cell r="Z453">
            <v>1</v>
          </cell>
          <cell r="AA453">
            <v>0.6</v>
          </cell>
          <cell r="AB453">
            <v>0.1</v>
          </cell>
          <cell r="AC453">
            <v>1</v>
          </cell>
          <cell r="AD453">
            <v>1</v>
          </cell>
          <cell r="AE453">
            <v>1</v>
          </cell>
          <cell r="AF453">
            <v>0</v>
          </cell>
          <cell r="AG453">
            <v>1</v>
          </cell>
          <cell r="AH453">
            <v>0.6</v>
          </cell>
          <cell r="AI453">
            <v>0.1</v>
          </cell>
          <cell r="AJ453">
            <v>0</v>
          </cell>
          <cell r="AK453">
            <v>25.3</v>
          </cell>
          <cell r="AL453">
            <v>24</v>
          </cell>
          <cell r="AM453">
            <v>25</v>
          </cell>
          <cell r="AN453">
            <v>23.7</v>
          </cell>
          <cell r="AO453">
            <v>26</v>
          </cell>
          <cell r="AP453">
            <v>25</v>
          </cell>
          <cell r="AQ453">
            <v>25.7</v>
          </cell>
          <cell r="AR453">
            <v>26</v>
          </cell>
          <cell r="AS453">
            <v>25</v>
          </cell>
          <cell r="AT453">
            <v>25</v>
          </cell>
          <cell r="AU453">
            <v>23.7</v>
          </cell>
          <cell r="AV453">
            <v>22.7</v>
          </cell>
          <cell r="AW453">
            <v>26</v>
          </cell>
          <cell r="AX453">
            <v>21.7</v>
          </cell>
          <cell r="AY453">
            <v>24.9</v>
          </cell>
          <cell r="AZ453">
            <v>22.8</v>
          </cell>
          <cell r="BA453">
            <v>24.6</v>
          </cell>
          <cell r="BB453">
            <v>23</v>
          </cell>
          <cell r="BC453">
            <v>24.5</v>
          </cell>
          <cell r="BD453">
            <v>24.6</v>
          </cell>
          <cell r="BE453">
            <v>22.200000000000003</v>
          </cell>
          <cell r="BF453">
            <v>24.6</v>
          </cell>
          <cell r="BG453">
            <v>21.799999999999997</v>
          </cell>
          <cell r="BH453">
            <v>21.3</v>
          </cell>
          <cell r="BI453">
            <v>24.8</v>
          </cell>
          <cell r="BJ453">
            <v>20.3</v>
          </cell>
          <cell r="BK453">
            <v>23.4</v>
          </cell>
          <cell r="BL453">
            <v>24.7</v>
          </cell>
          <cell r="BM453">
            <v>23.4</v>
          </cell>
          <cell r="BN453">
            <v>23.5</v>
          </cell>
          <cell r="BO453">
            <v>25.8</v>
          </cell>
          <cell r="BP453">
            <v>25.4</v>
          </cell>
          <cell r="BQ453">
            <v>23.3</v>
          </cell>
          <cell r="BR453">
            <v>23.8</v>
          </cell>
          <cell r="BS453">
            <v>20.8</v>
          </cell>
          <cell r="BT453">
            <v>21.1</v>
          </cell>
          <cell r="BU453">
            <v>24.8</v>
          </cell>
          <cell r="BV453">
            <v>22.8</v>
          </cell>
          <cell r="BW453">
            <v>21.5</v>
          </cell>
          <cell r="BX453">
            <v>22.7</v>
          </cell>
          <cell r="BY453">
            <v>24.4</v>
          </cell>
          <cell r="BZ453">
            <v>20.8</v>
          </cell>
          <cell r="CA453">
            <v>24.7</v>
          </cell>
          <cell r="CB453">
            <v>24.5</v>
          </cell>
          <cell r="CC453">
            <v>24.7</v>
          </cell>
          <cell r="CD453">
            <v>24.7</v>
          </cell>
          <cell r="CE453">
            <v>20.8</v>
          </cell>
          <cell r="CF453">
            <v>22.8</v>
          </cell>
        </row>
        <row r="454">
          <cell r="C454" t="str">
            <v>Duque de Caxias</v>
          </cell>
          <cell r="D454">
            <v>7.2999999999999989</v>
          </cell>
          <cell r="E454">
            <v>21.8</v>
          </cell>
          <cell r="F454">
            <v>0.6</v>
          </cell>
          <cell r="G454">
            <v>0</v>
          </cell>
          <cell r="H454">
            <v>1</v>
          </cell>
          <cell r="I454">
            <v>1</v>
          </cell>
          <cell r="J454">
            <v>1</v>
          </cell>
          <cell r="K454">
            <v>1</v>
          </cell>
          <cell r="L454">
            <v>1</v>
          </cell>
          <cell r="M454">
            <v>0.6</v>
          </cell>
          <cell r="N454">
            <v>0.1</v>
          </cell>
          <cell r="O454">
            <v>1</v>
          </cell>
          <cell r="P454">
            <v>1</v>
          </cell>
          <cell r="Q454">
            <v>1</v>
          </cell>
          <cell r="R454">
            <v>1</v>
          </cell>
          <cell r="S454">
            <v>1</v>
          </cell>
          <cell r="T454">
            <v>0</v>
          </cell>
          <cell r="U454">
            <v>0.1</v>
          </cell>
          <cell r="V454">
            <v>1</v>
          </cell>
          <cell r="W454">
            <v>1</v>
          </cell>
          <cell r="X454">
            <v>1</v>
          </cell>
          <cell r="Y454">
            <v>0</v>
          </cell>
          <cell r="Z454">
            <v>1</v>
          </cell>
          <cell r="AA454">
            <v>0.6</v>
          </cell>
          <cell r="AB454">
            <v>0.1</v>
          </cell>
          <cell r="AC454">
            <v>1</v>
          </cell>
          <cell r="AD454">
            <v>1</v>
          </cell>
          <cell r="AE454">
            <v>1</v>
          </cell>
          <cell r="AF454">
            <v>1</v>
          </cell>
          <cell r="AG454">
            <v>1</v>
          </cell>
          <cell r="AH454">
            <v>0.6</v>
          </cell>
          <cell r="AI454">
            <v>0.1</v>
          </cell>
          <cell r="AJ454">
            <v>0</v>
          </cell>
          <cell r="AK454">
            <v>25.3</v>
          </cell>
          <cell r="AL454">
            <v>24</v>
          </cell>
          <cell r="AM454">
            <v>25</v>
          </cell>
          <cell r="AN454">
            <v>23.7</v>
          </cell>
          <cell r="AO454">
            <v>26</v>
          </cell>
          <cell r="AP454">
            <v>25</v>
          </cell>
          <cell r="AQ454">
            <v>25.7</v>
          </cell>
          <cell r="AR454">
            <v>26</v>
          </cell>
          <cell r="AS454">
            <v>25</v>
          </cell>
          <cell r="AT454">
            <v>25</v>
          </cell>
          <cell r="AU454">
            <v>23.7</v>
          </cell>
          <cell r="AV454">
            <v>22.7</v>
          </cell>
          <cell r="AW454">
            <v>26</v>
          </cell>
          <cell r="AX454">
            <v>21.7</v>
          </cell>
          <cell r="AY454">
            <v>24.9</v>
          </cell>
          <cell r="AZ454">
            <v>22.8</v>
          </cell>
          <cell r="BA454">
            <v>24.6</v>
          </cell>
          <cell r="BB454">
            <v>23</v>
          </cell>
          <cell r="BC454">
            <v>24.5</v>
          </cell>
          <cell r="BD454">
            <v>24.6</v>
          </cell>
          <cell r="BE454">
            <v>22.200000000000003</v>
          </cell>
          <cell r="BF454">
            <v>24.6</v>
          </cell>
          <cell r="BG454">
            <v>21.799999999999997</v>
          </cell>
          <cell r="BH454">
            <v>21.3</v>
          </cell>
          <cell r="BI454">
            <v>24.8</v>
          </cell>
          <cell r="BJ454">
            <v>20.3</v>
          </cell>
          <cell r="BK454">
            <v>23.4</v>
          </cell>
          <cell r="BL454">
            <v>24.7</v>
          </cell>
          <cell r="BM454">
            <v>23.4</v>
          </cell>
          <cell r="BN454">
            <v>22.1</v>
          </cell>
          <cell r="BO454">
            <v>25.8</v>
          </cell>
          <cell r="BP454">
            <v>25.3</v>
          </cell>
          <cell r="BQ454">
            <v>23.3</v>
          </cell>
          <cell r="BR454">
            <v>23.8</v>
          </cell>
          <cell r="BS454">
            <v>21.8</v>
          </cell>
          <cell r="BT454">
            <v>21.1</v>
          </cell>
          <cell r="BU454">
            <v>24.8</v>
          </cell>
          <cell r="BV454">
            <v>22.8</v>
          </cell>
          <cell r="BW454">
            <v>21.5</v>
          </cell>
          <cell r="BX454">
            <v>22.7</v>
          </cell>
          <cell r="BY454">
            <v>24.4</v>
          </cell>
          <cell r="BZ454">
            <v>20.8</v>
          </cell>
          <cell r="CA454">
            <v>24.7</v>
          </cell>
          <cell r="CB454">
            <v>24.5</v>
          </cell>
          <cell r="CC454">
            <v>24.7</v>
          </cell>
          <cell r="CD454">
            <v>24.7</v>
          </cell>
          <cell r="CE454">
            <v>21.8</v>
          </cell>
          <cell r="CF454">
            <v>22.8</v>
          </cell>
        </row>
        <row r="455">
          <cell r="C455" t="str">
            <v>Belford Roxo</v>
          </cell>
          <cell r="D455">
            <v>7.2999999999999989</v>
          </cell>
          <cell r="E455">
            <v>21.8</v>
          </cell>
          <cell r="F455">
            <v>0.6</v>
          </cell>
          <cell r="G455">
            <v>0</v>
          </cell>
          <cell r="H455">
            <v>1</v>
          </cell>
          <cell r="I455">
            <v>1</v>
          </cell>
          <cell r="J455">
            <v>1</v>
          </cell>
          <cell r="K455">
            <v>1</v>
          </cell>
          <cell r="L455">
            <v>1</v>
          </cell>
          <cell r="M455">
            <v>0.6</v>
          </cell>
          <cell r="N455">
            <v>0.1</v>
          </cell>
          <cell r="O455">
            <v>1</v>
          </cell>
          <cell r="P455">
            <v>1</v>
          </cell>
          <cell r="Q455">
            <v>1</v>
          </cell>
          <cell r="R455">
            <v>1</v>
          </cell>
          <cell r="S455">
            <v>1</v>
          </cell>
          <cell r="T455">
            <v>0</v>
          </cell>
          <cell r="U455">
            <v>0.1</v>
          </cell>
          <cell r="V455">
            <v>1</v>
          </cell>
          <cell r="W455">
            <v>1</v>
          </cell>
          <cell r="X455">
            <v>1</v>
          </cell>
          <cell r="Y455">
            <v>0</v>
          </cell>
          <cell r="Z455">
            <v>1</v>
          </cell>
          <cell r="AA455">
            <v>0.6</v>
          </cell>
          <cell r="AB455">
            <v>0.1</v>
          </cell>
          <cell r="AC455">
            <v>1</v>
          </cell>
          <cell r="AD455">
            <v>1</v>
          </cell>
          <cell r="AE455">
            <v>1</v>
          </cell>
          <cell r="AF455">
            <v>1</v>
          </cell>
          <cell r="AG455">
            <v>1</v>
          </cell>
          <cell r="AH455">
            <v>0.6</v>
          </cell>
          <cell r="AI455">
            <v>0.1</v>
          </cell>
          <cell r="AJ455">
            <v>0</v>
          </cell>
          <cell r="AK455">
            <v>25.3</v>
          </cell>
          <cell r="AL455">
            <v>24</v>
          </cell>
          <cell r="AM455">
            <v>25</v>
          </cell>
          <cell r="AN455">
            <v>23.7</v>
          </cell>
          <cell r="AO455">
            <v>26</v>
          </cell>
          <cell r="AP455">
            <v>25</v>
          </cell>
          <cell r="AQ455">
            <v>25.7</v>
          </cell>
          <cell r="AR455">
            <v>26</v>
          </cell>
          <cell r="AS455">
            <v>25</v>
          </cell>
          <cell r="AT455">
            <v>25</v>
          </cell>
          <cell r="AU455">
            <v>23.7</v>
          </cell>
          <cell r="AV455">
            <v>22.7</v>
          </cell>
          <cell r="AW455">
            <v>26</v>
          </cell>
          <cell r="AX455">
            <v>21.7</v>
          </cell>
          <cell r="AY455">
            <v>24.9</v>
          </cell>
          <cell r="AZ455">
            <v>22.8</v>
          </cell>
          <cell r="BA455">
            <v>24.6</v>
          </cell>
          <cell r="BB455">
            <v>23</v>
          </cell>
          <cell r="BC455">
            <v>24.5</v>
          </cell>
          <cell r="BD455">
            <v>24.6</v>
          </cell>
          <cell r="BE455">
            <v>22.200000000000003</v>
          </cell>
          <cell r="BF455">
            <v>24.6</v>
          </cell>
          <cell r="BG455">
            <v>21.799999999999997</v>
          </cell>
          <cell r="BH455">
            <v>21.3</v>
          </cell>
          <cell r="BI455">
            <v>24.8</v>
          </cell>
          <cell r="BJ455">
            <v>20.3</v>
          </cell>
          <cell r="BK455">
            <v>23.4</v>
          </cell>
          <cell r="BL455">
            <v>22.3</v>
          </cell>
          <cell r="BM455">
            <v>23.4</v>
          </cell>
          <cell r="BN455">
            <v>23.5</v>
          </cell>
          <cell r="BO455">
            <v>25.8</v>
          </cell>
          <cell r="BP455">
            <v>25.4</v>
          </cell>
          <cell r="BQ455">
            <v>23.3</v>
          </cell>
          <cell r="BR455">
            <v>23.8</v>
          </cell>
          <cell r="BS455">
            <v>21.8</v>
          </cell>
          <cell r="BT455">
            <v>21</v>
          </cell>
          <cell r="BU455">
            <v>24.8</v>
          </cell>
          <cell r="BV455">
            <v>22.8</v>
          </cell>
          <cell r="BW455">
            <v>21.5</v>
          </cell>
          <cell r="BX455">
            <v>21.7</v>
          </cell>
          <cell r="BY455">
            <v>24.4</v>
          </cell>
          <cell r="BZ455">
            <v>20.8</v>
          </cell>
          <cell r="CA455">
            <v>24.7</v>
          </cell>
          <cell r="CB455">
            <v>24.5</v>
          </cell>
          <cell r="CC455">
            <v>24.7</v>
          </cell>
          <cell r="CD455">
            <v>24.7</v>
          </cell>
          <cell r="CE455">
            <v>21.8</v>
          </cell>
          <cell r="CF455">
            <v>22.8</v>
          </cell>
        </row>
        <row r="456">
          <cell r="C456" t="str">
            <v>Nilópolis</v>
          </cell>
          <cell r="D456">
            <v>7.2999999999999989</v>
          </cell>
          <cell r="E456">
            <v>21.8</v>
          </cell>
          <cell r="F456">
            <v>0.6</v>
          </cell>
          <cell r="G456">
            <v>0</v>
          </cell>
          <cell r="H456">
            <v>1</v>
          </cell>
          <cell r="I456">
            <v>1</v>
          </cell>
          <cell r="J456">
            <v>1</v>
          </cell>
          <cell r="K456">
            <v>1</v>
          </cell>
          <cell r="L456">
            <v>1</v>
          </cell>
          <cell r="M456">
            <v>0.6</v>
          </cell>
          <cell r="N456">
            <v>0.1</v>
          </cell>
          <cell r="O456">
            <v>1</v>
          </cell>
          <cell r="P456">
            <v>1</v>
          </cell>
          <cell r="Q456">
            <v>1</v>
          </cell>
          <cell r="R456">
            <v>1</v>
          </cell>
          <cell r="S456">
            <v>1</v>
          </cell>
          <cell r="T456">
            <v>0</v>
          </cell>
          <cell r="U456">
            <v>0.1</v>
          </cell>
          <cell r="V456">
            <v>1</v>
          </cell>
          <cell r="W456">
            <v>1</v>
          </cell>
          <cell r="X456">
            <v>1</v>
          </cell>
          <cell r="Y456">
            <v>0</v>
          </cell>
          <cell r="Z456">
            <v>1</v>
          </cell>
          <cell r="AA456">
            <v>0.6</v>
          </cell>
          <cell r="AB456">
            <v>0.1</v>
          </cell>
          <cell r="AC456">
            <v>1</v>
          </cell>
          <cell r="AD456">
            <v>1</v>
          </cell>
          <cell r="AE456">
            <v>1</v>
          </cell>
          <cell r="AF456">
            <v>1</v>
          </cell>
          <cell r="AG456">
            <v>1</v>
          </cell>
          <cell r="AH456">
            <v>0.6</v>
          </cell>
          <cell r="AI456">
            <v>0.1</v>
          </cell>
          <cell r="AJ456">
            <v>0</v>
          </cell>
          <cell r="AK456">
            <v>25.3</v>
          </cell>
          <cell r="AL456">
            <v>24</v>
          </cell>
          <cell r="AM456">
            <v>25</v>
          </cell>
          <cell r="AN456">
            <v>23.7</v>
          </cell>
          <cell r="AO456">
            <v>26</v>
          </cell>
          <cell r="AP456">
            <v>25</v>
          </cell>
          <cell r="AQ456">
            <v>25.7</v>
          </cell>
          <cell r="AR456">
            <v>26</v>
          </cell>
          <cell r="AS456">
            <v>25</v>
          </cell>
          <cell r="AT456">
            <v>25</v>
          </cell>
          <cell r="AU456">
            <v>23.7</v>
          </cell>
          <cell r="AV456">
            <v>22.7</v>
          </cell>
          <cell r="AW456">
            <v>26</v>
          </cell>
          <cell r="AX456">
            <v>21.7</v>
          </cell>
          <cell r="AY456">
            <v>24.9</v>
          </cell>
          <cell r="AZ456">
            <v>22.8</v>
          </cell>
          <cell r="BA456">
            <v>24.6</v>
          </cell>
          <cell r="BB456">
            <v>23</v>
          </cell>
          <cell r="BC456">
            <v>24.5</v>
          </cell>
          <cell r="BD456">
            <v>24.6</v>
          </cell>
          <cell r="BE456">
            <v>22.200000000000003</v>
          </cell>
          <cell r="BF456">
            <v>24.6</v>
          </cell>
          <cell r="BG456">
            <v>21.799999999999997</v>
          </cell>
          <cell r="BH456">
            <v>21.3</v>
          </cell>
          <cell r="BI456">
            <v>24.8</v>
          </cell>
          <cell r="BJ456">
            <v>20.3</v>
          </cell>
          <cell r="BK456">
            <v>23.4</v>
          </cell>
          <cell r="BL456">
            <v>24.7</v>
          </cell>
          <cell r="BM456">
            <v>23.4</v>
          </cell>
          <cell r="BN456">
            <v>23.5</v>
          </cell>
          <cell r="BO456">
            <v>25.8</v>
          </cell>
          <cell r="BP456">
            <v>24.4</v>
          </cell>
          <cell r="BQ456">
            <v>23.3</v>
          </cell>
          <cell r="BR456">
            <v>23.8</v>
          </cell>
          <cell r="BS456">
            <v>21.8</v>
          </cell>
          <cell r="BT456">
            <v>21</v>
          </cell>
          <cell r="BU456">
            <v>24.8</v>
          </cell>
          <cell r="BV456">
            <v>22.8</v>
          </cell>
          <cell r="BW456">
            <v>21.5</v>
          </cell>
          <cell r="BX456">
            <v>22.7</v>
          </cell>
          <cell r="BY456">
            <v>24.4</v>
          </cell>
          <cell r="BZ456">
            <v>20.8</v>
          </cell>
          <cell r="CA456">
            <v>24.7</v>
          </cell>
          <cell r="CB456">
            <v>23.5</v>
          </cell>
          <cell r="CC456">
            <v>24.7</v>
          </cell>
          <cell r="CD456">
            <v>24.7</v>
          </cell>
          <cell r="CE456">
            <v>21.8</v>
          </cell>
          <cell r="CF456">
            <v>22.8</v>
          </cell>
        </row>
        <row r="457">
          <cell r="C457" t="str">
            <v>São João de Meriti</v>
          </cell>
          <cell r="D457">
            <v>7.2999999999999989</v>
          </cell>
          <cell r="E457">
            <v>21.8</v>
          </cell>
          <cell r="F457">
            <v>0.6</v>
          </cell>
          <cell r="G457">
            <v>0</v>
          </cell>
          <cell r="H457">
            <v>1</v>
          </cell>
          <cell r="I457">
            <v>1</v>
          </cell>
          <cell r="J457">
            <v>1</v>
          </cell>
          <cell r="K457">
            <v>1</v>
          </cell>
          <cell r="L457">
            <v>1</v>
          </cell>
          <cell r="M457">
            <v>0.6</v>
          </cell>
          <cell r="N457">
            <v>0.1</v>
          </cell>
          <cell r="O457">
            <v>1</v>
          </cell>
          <cell r="P457">
            <v>1</v>
          </cell>
          <cell r="Q457">
            <v>1</v>
          </cell>
          <cell r="R457">
            <v>1</v>
          </cell>
          <cell r="S457">
            <v>1</v>
          </cell>
          <cell r="T457">
            <v>0</v>
          </cell>
          <cell r="U457">
            <v>0.1</v>
          </cell>
          <cell r="V457">
            <v>1</v>
          </cell>
          <cell r="W457">
            <v>1</v>
          </cell>
          <cell r="X457">
            <v>1</v>
          </cell>
          <cell r="Y457">
            <v>0</v>
          </cell>
          <cell r="Z457">
            <v>1</v>
          </cell>
          <cell r="AA457">
            <v>0.6</v>
          </cell>
          <cell r="AB457">
            <v>0.1</v>
          </cell>
          <cell r="AC457">
            <v>1</v>
          </cell>
          <cell r="AD457">
            <v>1</v>
          </cell>
          <cell r="AE457">
            <v>1</v>
          </cell>
          <cell r="AF457">
            <v>1</v>
          </cell>
          <cell r="AG457">
            <v>1</v>
          </cell>
          <cell r="AH457">
            <v>0.6</v>
          </cell>
          <cell r="AI457">
            <v>0.1</v>
          </cell>
          <cell r="AJ457">
            <v>0</v>
          </cell>
          <cell r="AK457">
            <v>25.3</v>
          </cell>
          <cell r="AL457">
            <v>24</v>
          </cell>
          <cell r="AM457">
            <v>25</v>
          </cell>
          <cell r="AN457">
            <v>23.7</v>
          </cell>
          <cell r="AO457">
            <v>26</v>
          </cell>
          <cell r="AP457">
            <v>25</v>
          </cell>
          <cell r="AQ457">
            <v>26</v>
          </cell>
          <cell r="AR457">
            <v>27</v>
          </cell>
          <cell r="AS457">
            <v>25</v>
          </cell>
          <cell r="AT457">
            <v>25</v>
          </cell>
          <cell r="AU457">
            <v>22.7</v>
          </cell>
          <cell r="AV457">
            <v>25</v>
          </cell>
          <cell r="AW457">
            <v>26</v>
          </cell>
          <cell r="AX457">
            <v>21.7</v>
          </cell>
          <cell r="AY457">
            <v>24.9</v>
          </cell>
          <cell r="AZ457">
            <v>22.8</v>
          </cell>
          <cell r="BA457">
            <v>24.6</v>
          </cell>
          <cell r="BB457">
            <v>23</v>
          </cell>
          <cell r="BC457">
            <v>24.5</v>
          </cell>
          <cell r="BD457">
            <v>25.4</v>
          </cell>
          <cell r="BE457">
            <v>22.200000000000003</v>
          </cell>
          <cell r="BF457">
            <v>24.6</v>
          </cell>
          <cell r="BG457">
            <v>20.999999999999996</v>
          </cell>
          <cell r="BH457">
            <v>21.599999999999998</v>
          </cell>
          <cell r="BI457">
            <v>24.8</v>
          </cell>
          <cell r="BJ457">
            <v>20.3</v>
          </cell>
          <cell r="BK457">
            <v>23.4</v>
          </cell>
          <cell r="BL457">
            <v>24.7</v>
          </cell>
          <cell r="BM457">
            <v>23.4</v>
          </cell>
          <cell r="BN457">
            <v>22.5</v>
          </cell>
          <cell r="BO457">
            <v>25.8</v>
          </cell>
          <cell r="BP457">
            <v>24</v>
          </cell>
          <cell r="BQ457">
            <v>23.3</v>
          </cell>
          <cell r="BR457">
            <v>23.8</v>
          </cell>
          <cell r="BS457">
            <v>21.8</v>
          </cell>
          <cell r="BT457">
            <v>21.1</v>
          </cell>
          <cell r="BU457">
            <v>24.8</v>
          </cell>
          <cell r="BV457">
            <v>22.8</v>
          </cell>
          <cell r="BW457">
            <v>21.5</v>
          </cell>
          <cell r="BX457">
            <v>22.7</v>
          </cell>
          <cell r="BY457">
            <v>24.4</v>
          </cell>
          <cell r="BZ457">
            <v>20.8</v>
          </cell>
          <cell r="CA457">
            <v>24.7</v>
          </cell>
          <cell r="CB457">
            <v>23.5</v>
          </cell>
          <cell r="CC457">
            <v>24.7</v>
          </cell>
          <cell r="CD457">
            <v>24.7</v>
          </cell>
          <cell r="CE457">
            <v>21.8</v>
          </cell>
          <cell r="CF457">
            <v>22.8</v>
          </cell>
        </row>
        <row r="458">
          <cell r="C458" t="str">
            <v>SubCluster Niterói e Campos</v>
          </cell>
          <cell r="D458">
            <v>7.2999999999999989</v>
          </cell>
          <cell r="E458">
            <v>21.68</v>
          </cell>
          <cell r="F458">
            <v>0.6</v>
          </cell>
          <cell r="G458">
            <v>0</v>
          </cell>
          <cell r="H458">
            <v>1</v>
          </cell>
          <cell r="I458">
            <v>1</v>
          </cell>
          <cell r="J458">
            <v>1</v>
          </cell>
          <cell r="K458">
            <v>1</v>
          </cell>
          <cell r="L458">
            <v>1</v>
          </cell>
          <cell r="M458">
            <v>0.6</v>
          </cell>
          <cell r="N458">
            <v>0.1</v>
          </cell>
          <cell r="O458">
            <v>1</v>
          </cell>
          <cell r="P458">
            <v>1</v>
          </cell>
          <cell r="Q458">
            <v>1</v>
          </cell>
          <cell r="R458">
            <v>1</v>
          </cell>
          <cell r="S458">
            <v>1</v>
          </cell>
          <cell r="T458">
            <v>0</v>
          </cell>
          <cell r="U458">
            <v>0.1</v>
          </cell>
          <cell r="V458">
            <v>1</v>
          </cell>
          <cell r="W458">
            <v>1</v>
          </cell>
          <cell r="X458">
            <v>1</v>
          </cell>
          <cell r="Y458">
            <v>0</v>
          </cell>
          <cell r="Z458">
            <v>1</v>
          </cell>
          <cell r="AA458">
            <v>0.48</v>
          </cell>
          <cell r="AB458">
            <v>0.1</v>
          </cell>
          <cell r="AC458">
            <v>1</v>
          </cell>
          <cell r="AD458">
            <v>1</v>
          </cell>
          <cell r="AE458">
            <v>1</v>
          </cell>
          <cell r="AF458">
            <v>1</v>
          </cell>
          <cell r="AG458">
            <v>1</v>
          </cell>
          <cell r="AH458">
            <v>0.6</v>
          </cell>
          <cell r="AI458">
            <v>0.1</v>
          </cell>
          <cell r="AJ458">
            <v>0</v>
          </cell>
          <cell r="AK458">
            <v>25.300000000000008</v>
          </cell>
          <cell r="AL458">
            <v>24.147727272727273</v>
          </cell>
          <cell r="AM458">
            <v>24.609090909090913</v>
          </cell>
          <cell r="AN458">
            <v>23.772727272727273</v>
          </cell>
          <cell r="AO458">
            <v>25.738636363636363</v>
          </cell>
          <cell r="AP458">
            <v>25.03409090909091</v>
          </cell>
          <cell r="AQ458">
            <v>25.877272727272725</v>
          </cell>
          <cell r="AR458">
            <v>26.71590909090909</v>
          </cell>
          <cell r="AS458">
            <v>24.793181818181822</v>
          </cell>
          <cell r="AT458">
            <v>24.397727272727273</v>
          </cell>
          <cell r="AU458">
            <v>23.854545454545452</v>
          </cell>
          <cell r="AV458">
            <v>24.824999999999999</v>
          </cell>
          <cell r="AW458">
            <v>25.920454545454547</v>
          </cell>
          <cell r="AX458">
            <v>21.699999999999992</v>
          </cell>
          <cell r="AY458">
            <v>24.900000000000002</v>
          </cell>
          <cell r="AZ458">
            <v>22.666666666666671</v>
          </cell>
          <cell r="BA458">
            <v>24.391666666666666</v>
          </cell>
          <cell r="BB458">
            <v>22.983333333333331</v>
          </cell>
          <cell r="BC458">
            <v>24.216666666666669</v>
          </cell>
          <cell r="BD458">
            <v>25.408333333333331</v>
          </cell>
          <cell r="BE458">
            <v>22.108333333333334</v>
          </cell>
          <cell r="BF458">
            <v>24.283333333333335</v>
          </cell>
          <cell r="BG458">
            <v>21.8</v>
          </cell>
          <cell r="BH458">
            <v>21.524999999999995</v>
          </cell>
          <cell r="BI458">
            <v>24.52</v>
          </cell>
          <cell r="BJ458">
            <v>20.3</v>
          </cell>
          <cell r="BK458">
            <v>23.4</v>
          </cell>
          <cell r="BL458">
            <v>23.94</v>
          </cell>
          <cell r="BM458">
            <v>23.4</v>
          </cell>
          <cell r="BN458">
            <v>23.3</v>
          </cell>
          <cell r="BO458">
            <v>25.6</v>
          </cell>
          <cell r="BP458">
            <v>24.96</v>
          </cell>
          <cell r="BQ458">
            <v>23.28</v>
          </cell>
          <cell r="BR458">
            <v>23.8</v>
          </cell>
          <cell r="BS458">
            <v>22</v>
          </cell>
          <cell r="BT458">
            <v>21.04</v>
          </cell>
          <cell r="BU458">
            <v>24.4</v>
          </cell>
          <cell r="BV458">
            <v>22.8</v>
          </cell>
          <cell r="BW458">
            <v>21.5</v>
          </cell>
          <cell r="BX458">
            <v>22.3</v>
          </cell>
          <cell r="BY458">
            <v>24.4</v>
          </cell>
          <cell r="BZ458">
            <v>20.6</v>
          </cell>
          <cell r="CA458">
            <v>24.5</v>
          </cell>
          <cell r="CB458">
            <v>24.3</v>
          </cell>
          <cell r="CC458">
            <v>24.5</v>
          </cell>
          <cell r="CD458">
            <v>24.7</v>
          </cell>
          <cell r="CE458">
            <v>21.68</v>
          </cell>
          <cell r="CF458">
            <v>22.4</v>
          </cell>
        </row>
        <row r="459">
          <cell r="C459" t="str">
            <v>Niterói</v>
          </cell>
          <cell r="D459">
            <v>7.2999999999999989</v>
          </cell>
          <cell r="E459">
            <v>21.200000000000003</v>
          </cell>
          <cell r="F459">
            <v>0.6</v>
          </cell>
          <cell r="G459">
            <v>0</v>
          </cell>
          <cell r="H459">
            <v>1</v>
          </cell>
          <cell r="I459">
            <v>1</v>
          </cell>
          <cell r="J459">
            <v>1</v>
          </cell>
          <cell r="K459">
            <v>1</v>
          </cell>
          <cell r="L459">
            <v>1</v>
          </cell>
          <cell r="M459">
            <v>0.6</v>
          </cell>
          <cell r="N459">
            <v>0.1</v>
          </cell>
          <cell r="O459">
            <v>1</v>
          </cell>
          <cell r="P459">
            <v>1</v>
          </cell>
          <cell r="Q459">
            <v>1</v>
          </cell>
          <cell r="R459">
            <v>1</v>
          </cell>
          <cell r="S459">
            <v>1</v>
          </cell>
          <cell r="T459">
            <v>0</v>
          </cell>
          <cell r="U459">
            <v>0.1</v>
          </cell>
          <cell r="V459">
            <v>1</v>
          </cell>
          <cell r="W459">
            <v>1</v>
          </cell>
          <cell r="X459">
            <v>1</v>
          </cell>
          <cell r="Y459">
            <v>0</v>
          </cell>
          <cell r="Z459">
            <v>1</v>
          </cell>
          <cell r="AA459">
            <v>0</v>
          </cell>
          <cell r="AB459">
            <v>0.1</v>
          </cell>
          <cell r="AC459">
            <v>1</v>
          </cell>
          <cell r="AD459">
            <v>1</v>
          </cell>
          <cell r="AE459">
            <v>1</v>
          </cell>
          <cell r="AF459">
            <v>1</v>
          </cell>
          <cell r="AG459">
            <v>1</v>
          </cell>
          <cell r="AH459">
            <v>0.6</v>
          </cell>
          <cell r="AI459">
            <v>0.1</v>
          </cell>
          <cell r="AJ459">
            <v>0</v>
          </cell>
          <cell r="AK459">
            <v>25.3</v>
          </cell>
          <cell r="AL459">
            <v>24</v>
          </cell>
          <cell r="AM459">
            <v>25</v>
          </cell>
          <cell r="AN459">
            <v>23.7</v>
          </cell>
          <cell r="AO459">
            <v>25</v>
          </cell>
          <cell r="AP459">
            <v>25</v>
          </cell>
          <cell r="AQ459">
            <v>26</v>
          </cell>
          <cell r="AR459">
            <v>27</v>
          </cell>
          <cell r="AS459">
            <v>25</v>
          </cell>
          <cell r="AT459">
            <v>23</v>
          </cell>
          <cell r="AU459">
            <v>23.7</v>
          </cell>
          <cell r="AV459">
            <v>25</v>
          </cell>
          <cell r="AW459">
            <v>26</v>
          </cell>
          <cell r="AX459">
            <v>21.7</v>
          </cell>
          <cell r="AY459">
            <v>24.9</v>
          </cell>
          <cell r="AZ459">
            <v>22.8</v>
          </cell>
          <cell r="BA459">
            <v>23.7</v>
          </cell>
          <cell r="BB459">
            <v>23</v>
          </cell>
          <cell r="BC459">
            <v>24.5</v>
          </cell>
          <cell r="BD459">
            <v>25.4</v>
          </cell>
          <cell r="BE459">
            <v>22.200000000000003</v>
          </cell>
          <cell r="BF459">
            <v>23.9</v>
          </cell>
          <cell r="BG459">
            <v>21.799999999999997</v>
          </cell>
          <cell r="BH459">
            <v>21.599999999999998</v>
          </cell>
          <cell r="BI459">
            <v>24.8</v>
          </cell>
          <cell r="BJ459">
            <v>20.3</v>
          </cell>
          <cell r="BK459">
            <v>23.4</v>
          </cell>
          <cell r="BL459">
            <v>23.3</v>
          </cell>
          <cell r="BM459">
            <v>23.4</v>
          </cell>
          <cell r="BN459">
            <v>23.5</v>
          </cell>
          <cell r="BO459">
            <v>25.8</v>
          </cell>
          <cell r="BP459">
            <v>25.4</v>
          </cell>
          <cell r="BQ459">
            <v>23.3</v>
          </cell>
          <cell r="BR459">
            <v>23.8</v>
          </cell>
          <cell r="BS459">
            <v>21.8</v>
          </cell>
          <cell r="BT459">
            <v>21.1</v>
          </cell>
          <cell r="BU459">
            <v>24.8</v>
          </cell>
          <cell r="BV459">
            <v>22.8</v>
          </cell>
          <cell r="BW459">
            <v>21.5</v>
          </cell>
          <cell r="BX459">
            <v>21.7</v>
          </cell>
          <cell r="BY459">
            <v>24.4</v>
          </cell>
          <cell r="BZ459">
            <v>20.8</v>
          </cell>
          <cell r="CA459">
            <v>24.7</v>
          </cell>
          <cell r="CB459">
            <v>24.5</v>
          </cell>
          <cell r="CC459">
            <v>24.7</v>
          </cell>
          <cell r="CD459">
            <v>24.7</v>
          </cell>
          <cell r="CE459">
            <v>21.2</v>
          </cell>
          <cell r="CF459">
            <v>22.8</v>
          </cell>
        </row>
        <row r="460">
          <cell r="C460" t="str">
            <v>São Gonçalo</v>
          </cell>
          <cell r="D460">
            <v>7.2999999999999989</v>
          </cell>
          <cell r="E460">
            <v>21.8</v>
          </cell>
          <cell r="F460">
            <v>0.6</v>
          </cell>
          <cell r="G460">
            <v>0</v>
          </cell>
          <cell r="H460">
            <v>1</v>
          </cell>
          <cell r="I460">
            <v>1</v>
          </cell>
          <cell r="J460">
            <v>1</v>
          </cell>
          <cell r="K460">
            <v>1</v>
          </cell>
          <cell r="L460">
            <v>1</v>
          </cell>
          <cell r="M460">
            <v>0.6</v>
          </cell>
          <cell r="N460">
            <v>0.1</v>
          </cell>
          <cell r="O460">
            <v>1</v>
          </cell>
          <cell r="P460">
            <v>1</v>
          </cell>
          <cell r="Q460">
            <v>1</v>
          </cell>
          <cell r="R460">
            <v>1</v>
          </cell>
          <cell r="S460">
            <v>1</v>
          </cell>
          <cell r="T460">
            <v>0</v>
          </cell>
          <cell r="U460">
            <v>0.1</v>
          </cell>
          <cell r="V460">
            <v>1</v>
          </cell>
          <cell r="W460">
            <v>1</v>
          </cell>
          <cell r="X460">
            <v>1</v>
          </cell>
          <cell r="Y460">
            <v>0</v>
          </cell>
          <cell r="Z460">
            <v>1</v>
          </cell>
          <cell r="AA460">
            <v>0.6</v>
          </cell>
          <cell r="AB460">
            <v>0.1</v>
          </cell>
          <cell r="AC460">
            <v>1</v>
          </cell>
          <cell r="AD460">
            <v>1</v>
          </cell>
          <cell r="AE460">
            <v>1</v>
          </cell>
          <cell r="AF460">
            <v>1</v>
          </cell>
          <cell r="AG460">
            <v>1</v>
          </cell>
          <cell r="AH460">
            <v>0.6</v>
          </cell>
          <cell r="AI460">
            <v>0.1</v>
          </cell>
          <cell r="AJ460">
            <v>0</v>
          </cell>
          <cell r="AK460">
            <v>25.3</v>
          </cell>
          <cell r="AL460">
            <v>24</v>
          </cell>
          <cell r="AM460">
            <v>25</v>
          </cell>
          <cell r="AN460">
            <v>23.7</v>
          </cell>
          <cell r="AO460">
            <v>26</v>
          </cell>
          <cell r="AP460">
            <v>25</v>
          </cell>
          <cell r="AQ460">
            <v>25.7</v>
          </cell>
          <cell r="AR460">
            <v>27</v>
          </cell>
          <cell r="AS460">
            <v>25</v>
          </cell>
          <cell r="AT460">
            <v>24</v>
          </cell>
          <cell r="AU460">
            <v>23.7</v>
          </cell>
          <cell r="AV460">
            <v>25</v>
          </cell>
          <cell r="AW460">
            <v>26</v>
          </cell>
          <cell r="AX460">
            <v>21.7</v>
          </cell>
          <cell r="AY460">
            <v>24.9</v>
          </cell>
          <cell r="AZ460">
            <v>22.8</v>
          </cell>
          <cell r="BA460">
            <v>24.6</v>
          </cell>
          <cell r="BB460">
            <v>23</v>
          </cell>
          <cell r="BC460">
            <v>22.699999999999996</v>
          </cell>
          <cell r="BD460">
            <v>25.4</v>
          </cell>
          <cell r="BE460">
            <v>22.200000000000003</v>
          </cell>
          <cell r="BF460">
            <v>24.7</v>
          </cell>
          <cell r="BG460">
            <v>21.799999999999997</v>
          </cell>
          <cell r="BH460">
            <v>21.599999999999998</v>
          </cell>
          <cell r="BI460">
            <v>24.8</v>
          </cell>
          <cell r="BJ460">
            <v>20.3</v>
          </cell>
          <cell r="BK460">
            <v>23.4</v>
          </cell>
          <cell r="BL460">
            <v>23.3</v>
          </cell>
          <cell r="BM460">
            <v>23.4</v>
          </cell>
          <cell r="BN460">
            <v>23.5</v>
          </cell>
          <cell r="BO460">
            <v>25.8</v>
          </cell>
          <cell r="BP460">
            <v>25.4</v>
          </cell>
          <cell r="BQ460">
            <v>23.2</v>
          </cell>
          <cell r="BR460">
            <v>23.8</v>
          </cell>
          <cell r="BS460">
            <v>21.8</v>
          </cell>
          <cell r="BT460">
            <v>21</v>
          </cell>
          <cell r="BU460">
            <v>23.8</v>
          </cell>
          <cell r="BV460">
            <v>22.8</v>
          </cell>
          <cell r="BW460">
            <v>21.5</v>
          </cell>
          <cell r="BX460">
            <v>22.7</v>
          </cell>
          <cell r="BY460">
            <v>24.4</v>
          </cell>
          <cell r="BZ460">
            <v>20.8</v>
          </cell>
          <cell r="CA460">
            <v>24.7</v>
          </cell>
          <cell r="CB460">
            <v>24.5</v>
          </cell>
          <cell r="CC460">
            <v>23.7</v>
          </cell>
          <cell r="CD460">
            <v>24.7</v>
          </cell>
          <cell r="CE460">
            <v>21.8</v>
          </cell>
          <cell r="CF460">
            <v>22.8</v>
          </cell>
        </row>
        <row r="461">
          <cell r="C461" t="str">
            <v>Campos dos Goytacazes</v>
          </cell>
          <cell r="D461">
            <v>7.2999999999999989</v>
          </cell>
          <cell r="E461">
            <v>21.8</v>
          </cell>
          <cell r="F461">
            <v>0.6</v>
          </cell>
          <cell r="G461">
            <v>0</v>
          </cell>
          <cell r="H461">
            <v>1</v>
          </cell>
          <cell r="I461">
            <v>1</v>
          </cell>
          <cell r="J461">
            <v>1</v>
          </cell>
          <cell r="K461">
            <v>1</v>
          </cell>
          <cell r="L461">
            <v>1</v>
          </cell>
          <cell r="M461">
            <v>0.6</v>
          </cell>
          <cell r="N461">
            <v>0.1</v>
          </cell>
          <cell r="O461">
            <v>1</v>
          </cell>
          <cell r="P461">
            <v>1</v>
          </cell>
          <cell r="Q461">
            <v>1</v>
          </cell>
          <cell r="R461">
            <v>1</v>
          </cell>
          <cell r="S461">
            <v>1</v>
          </cell>
          <cell r="T461">
            <v>0</v>
          </cell>
          <cell r="U461">
            <v>0.1</v>
          </cell>
          <cell r="V461">
            <v>1</v>
          </cell>
          <cell r="W461">
            <v>1</v>
          </cell>
          <cell r="X461">
            <v>1</v>
          </cell>
          <cell r="Y461">
            <v>0</v>
          </cell>
          <cell r="Z461">
            <v>1</v>
          </cell>
          <cell r="AA461">
            <v>0.6</v>
          </cell>
          <cell r="AB461">
            <v>0.1</v>
          </cell>
          <cell r="AC461">
            <v>1</v>
          </cell>
          <cell r="AD461">
            <v>1</v>
          </cell>
          <cell r="AE461">
            <v>1</v>
          </cell>
          <cell r="AF461">
            <v>1</v>
          </cell>
          <cell r="AG461">
            <v>1</v>
          </cell>
          <cell r="AH461">
            <v>0.6</v>
          </cell>
          <cell r="AI461">
            <v>0.1</v>
          </cell>
          <cell r="AJ461">
            <v>0</v>
          </cell>
          <cell r="AK461">
            <v>25.3</v>
          </cell>
          <cell r="AL461">
            <v>24</v>
          </cell>
          <cell r="AM461">
            <v>25</v>
          </cell>
          <cell r="AN461">
            <v>23.7</v>
          </cell>
          <cell r="AO461">
            <v>26</v>
          </cell>
          <cell r="AP461">
            <v>25</v>
          </cell>
          <cell r="AQ461">
            <v>26</v>
          </cell>
          <cell r="AR461">
            <v>27</v>
          </cell>
          <cell r="AS461">
            <v>25</v>
          </cell>
          <cell r="AT461">
            <v>23.7</v>
          </cell>
          <cell r="AU461">
            <v>23.7</v>
          </cell>
          <cell r="AV461">
            <v>25</v>
          </cell>
          <cell r="AW461">
            <v>26</v>
          </cell>
          <cell r="AX461">
            <v>21.7</v>
          </cell>
          <cell r="AY461">
            <v>24.9</v>
          </cell>
          <cell r="AZ461">
            <v>22.8</v>
          </cell>
          <cell r="BA461">
            <v>24.6</v>
          </cell>
          <cell r="BB461">
            <v>23</v>
          </cell>
          <cell r="BC461">
            <v>24.5</v>
          </cell>
          <cell r="BD461">
            <v>25.4</v>
          </cell>
          <cell r="BE461">
            <v>22.200000000000003</v>
          </cell>
          <cell r="BF461">
            <v>23.799999999999997</v>
          </cell>
          <cell r="BG461">
            <v>21.799999999999997</v>
          </cell>
          <cell r="BH461">
            <v>21.599999999999998</v>
          </cell>
          <cell r="BI461">
            <v>23.4</v>
          </cell>
          <cell r="BJ461">
            <v>20.3</v>
          </cell>
          <cell r="BK461">
            <v>23.4</v>
          </cell>
          <cell r="BL461">
            <v>24.7</v>
          </cell>
          <cell r="BM461">
            <v>23.4</v>
          </cell>
          <cell r="BN461">
            <v>23.5</v>
          </cell>
          <cell r="BO461">
            <v>25.8</v>
          </cell>
          <cell r="BP461">
            <v>24</v>
          </cell>
          <cell r="BQ461">
            <v>23.3</v>
          </cell>
          <cell r="BR461">
            <v>23.8</v>
          </cell>
          <cell r="BS461">
            <v>22.8</v>
          </cell>
          <cell r="BT461">
            <v>21</v>
          </cell>
          <cell r="BU461">
            <v>23.8</v>
          </cell>
          <cell r="BV461">
            <v>22.8</v>
          </cell>
          <cell r="BW461">
            <v>21.5</v>
          </cell>
          <cell r="BX461">
            <v>22.7</v>
          </cell>
          <cell r="BY461">
            <v>24.4</v>
          </cell>
          <cell r="BZ461">
            <v>20.8</v>
          </cell>
          <cell r="CA461">
            <v>24.7</v>
          </cell>
          <cell r="CB461">
            <v>23.5</v>
          </cell>
          <cell r="CC461">
            <v>24.7</v>
          </cell>
          <cell r="CD461">
            <v>24.7</v>
          </cell>
          <cell r="CE461">
            <v>21.8</v>
          </cell>
          <cell r="CF461">
            <v>21.8</v>
          </cell>
        </row>
        <row r="462">
          <cell r="C462" t="str">
            <v>Macaé</v>
          </cell>
          <cell r="D462">
            <v>7.2999999999999989</v>
          </cell>
          <cell r="E462">
            <v>21.8</v>
          </cell>
          <cell r="F462">
            <v>0.6</v>
          </cell>
          <cell r="G462">
            <v>0</v>
          </cell>
          <cell r="H462">
            <v>1</v>
          </cell>
          <cell r="I462">
            <v>1</v>
          </cell>
          <cell r="J462">
            <v>1</v>
          </cell>
          <cell r="K462">
            <v>1</v>
          </cell>
          <cell r="L462">
            <v>1</v>
          </cell>
          <cell r="M462">
            <v>0.6</v>
          </cell>
          <cell r="N462">
            <v>0.1</v>
          </cell>
          <cell r="O462">
            <v>1</v>
          </cell>
          <cell r="P462">
            <v>1</v>
          </cell>
          <cell r="Q462">
            <v>1</v>
          </cell>
          <cell r="R462">
            <v>1</v>
          </cell>
          <cell r="S462">
            <v>1</v>
          </cell>
          <cell r="T462">
            <v>0</v>
          </cell>
          <cell r="U462">
            <v>0.1</v>
          </cell>
          <cell r="V462">
            <v>1</v>
          </cell>
          <cell r="W462">
            <v>1</v>
          </cell>
          <cell r="X462">
            <v>1</v>
          </cell>
          <cell r="Y462">
            <v>0</v>
          </cell>
          <cell r="Z462">
            <v>1</v>
          </cell>
          <cell r="AA462">
            <v>0.6</v>
          </cell>
          <cell r="AB462">
            <v>0.1</v>
          </cell>
          <cell r="AC462">
            <v>1</v>
          </cell>
          <cell r="AD462">
            <v>1</v>
          </cell>
          <cell r="AE462">
            <v>1</v>
          </cell>
          <cell r="AF462">
            <v>1</v>
          </cell>
          <cell r="AG462">
            <v>1</v>
          </cell>
          <cell r="AH462">
            <v>0.6</v>
          </cell>
          <cell r="AI462">
            <v>0.1</v>
          </cell>
          <cell r="AJ462">
            <v>0</v>
          </cell>
          <cell r="AK462">
            <v>25.3</v>
          </cell>
          <cell r="AL462">
            <v>24</v>
          </cell>
          <cell r="AM462">
            <v>25</v>
          </cell>
          <cell r="AN462">
            <v>23.7</v>
          </cell>
          <cell r="AO462">
            <v>26</v>
          </cell>
          <cell r="AP462">
            <v>25</v>
          </cell>
          <cell r="AQ462">
            <v>26</v>
          </cell>
          <cell r="AR462">
            <v>27</v>
          </cell>
          <cell r="AS462">
            <v>24</v>
          </cell>
          <cell r="AT462">
            <v>24</v>
          </cell>
          <cell r="AU462">
            <v>23.7</v>
          </cell>
          <cell r="AV462">
            <v>23.7</v>
          </cell>
          <cell r="AW462">
            <v>26</v>
          </cell>
          <cell r="AX462">
            <v>21.7</v>
          </cell>
          <cell r="AY462">
            <v>24.9</v>
          </cell>
          <cell r="AZ462">
            <v>22.8</v>
          </cell>
          <cell r="BA462">
            <v>24.6</v>
          </cell>
          <cell r="BB462">
            <v>23</v>
          </cell>
          <cell r="BC462">
            <v>24.5</v>
          </cell>
          <cell r="BD462">
            <v>25.4</v>
          </cell>
          <cell r="BE462">
            <v>21.3</v>
          </cell>
          <cell r="BF462">
            <v>24.6</v>
          </cell>
          <cell r="BG462">
            <v>21.799999999999997</v>
          </cell>
          <cell r="BH462">
            <v>21.3</v>
          </cell>
          <cell r="BI462">
            <v>24.8</v>
          </cell>
          <cell r="BJ462">
            <v>20.3</v>
          </cell>
          <cell r="BK462">
            <v>23.4</v>
          </cell>
          <cell r="BL462">
            <v>24.7</v>
          </cell>
          <cell r="BM462">
            <v>23.4</v>
          </cell>
          <cell r="BN462">
            <v>22.5</v>
          </cell>
          <cell r="BO462">
            <v>24.8</v>
          </cell>
          <cell r="BP462">
            <v>25</v>
          </cell>
          <cell r="BQ462">
            <v>23.3</v>
          </cell>
          <cell r="BR462">
            <v>23.8</v>
          </cell>
          <cell r="BS462">
            <v>21.8</v>
          </cell>
          <cell r="BT462">
            <v>21.1</v>
          </cell>
          <cell r="BU462">
            <v>24.8</v>
          </cell>
          <cell r="BV462">
            <v>22.8</v>
          </cell>
          <cell r="BW462">
            <v>21.5</v>
          </cell>
          <cell r="BX462">
            <v>22.7</v>
          </cell>
          <cell r="BY462">
            <v>24.4</v>
          </cell>
          <cell r="BZ462">
            <v>19.8</v>
          </cell>
          <cell r="CA462">
            <v>23.7</v>
          </cell>
          <cell r="CB462">
            <v>24.5</v>
          </cell>
          <cell r="CC462">
            <v>24.7</v>
          </cell>
          <cell r="CD462">
            <v>24.7</v>
          </cell>
          <cell r="CE462">
            <v>21.8</v>
          </cell>
          <cell r="CF462">
            <v>22.8</v>
          </cell>
        </row>
        <row r="463">
          <cell r="C463" t="str">
            <v>Rio das Ostras</v>
          </cell>
          <cell r="D463">
            <v>7.2999999999999989</v>
          </cell>
          <cell r="E463">
            <v>21.8</v>
          </cell>
          <cell r="F463">
            <v>0.6</v>
          </cell>
          <cell r="G463">
            <v>0</v>
          </cell>
          <cell r="H463">
            <v>1</v>
          </cell>
          <cell r="I463">
            <v>1</v>
          </cell>
          <cell r="J463">
            <v>1</v>
          </cell>
          <cell r="K463">
            <v>1</v>
          </cell>
          <cell r="L463">
            <v>1</v>
          </cell>
          <cell r="M463">
            <v>0.6</v>
          </cell>
          <cell r="N463">
            <v>0.1</v>
          </cell>
          <cell r="O463">
            <v>1</v>
          </cell>
          <cell r="P463">
            <v>1</v>
          </cell>
          <cell r="Q463">
            <v>1</v>
          </cell>
          <cell r="R463">
            <v>1</v>
          </cell>
          <cell r="S463">
            <v>1</v>
          </cell>
          <cell r="T463">
            <v>0</v>
          </cell>
          <cell r="U463">
            <v>0.1</v>
          </cell>
          <cell r="V463">
            <v>1</v>
          </cell>
          <cell r="W463">
            <v>1</v>
          </cell>
          <cell r="X463">
            <v>1</v>
          </cell>
          <cell r="Y463">
            <v>0</v>
          </cell>
          <cell r="Z463">
            <v>1</v>
          </cell>
          <cell r="AA463">
            <v>0.6</v>
          </cell>
          <cell r="AB463">
            <v>0.1</v>
          </cell>
          <cell r="AC463">
            <v>1</v>
          </cell>
          <cell r="AD463">
            <v>1</v>
          </cell>
          <cell r="AE463">
            <v>1</v>
          </cell>
          <cell r="AF463">
            <v>1</v>
          </cell>
          <cell r="AG463">
            <v>1</v>
          </cell>
          <cell r="AH463">
            <v>0.6</v>
          </cell>
          <cell r="AI463">
            <v>0.1</v>
          </cell>
          <cell r="AJ463">
            <v>0</v>
          </cell>
          <cell r="AK463">
            <v>25.3</v>
          </cell>
          <cell r="AL463">
            <v>24</v>
          </cell>
          <cell r="AM463">
            <v>23</v>
          </cell>
          <cell r="AN463">
            <v>23.7</v>
          </cell>
          <cell r="AO463">
            <v>26</v>
          </cell>
          <cell r="AP463">
            <v>25</v>
          </cell>
          <cell r="AQ463">
            <v>26</v>
          </cell>
          <cell r="AR463">
            <v>27</v>
          </cell>
          <cell r="AS463">
            <v>24</v>
          </cell>
          <cell r="AT463">
            <v>25</v>
          </cell>
          <cell r="AU463">
            <v>23.7</v>
          </cell>
          <cell r="AV463">
            <v>24</v>
          </cell>
          <cell r="AW463">
            <v>26</v>
          </cell>
          <cell r="AX463">
            <v>21.7</v>
          </cell>
          <cell r="AY463">
            <v>24.9</v>
          </cell>
          <cell r="AZ463">
            <v>22.8</v>
          </cell>
          <cell r="BA463">
            <v>24.6</v>
          </cell>
          <cell r="BB463">
            <v>23</v>
          </cell>
          <cell r="BC463">
            <v>24.5</v>
          </cell>
          <cell r="BD463">
            <v>25.4</v>
          </cell>
          <cell r="BE463">
            <v>22.3</v>
          </cell>
          <cell r="BF463">
            <v>24.6</v>
          </cell>
          <cell r="BG463">
            <v>21.799999999999997</v>
          </cell>
          <cell r="BH463">
            <v>21.599999999999998</v>
          </cell>
          <cell r="BI463">
            <v>24.8</v>
          </cell>
          <cell r="BJ463">
            <v>20.3</v>
          </cell>
          <cell r="BK463">
            <v>23.4</v>
          </cell>
          <cell r="BL463">
            <v>23.7</v>
          </cell>
          <cell r="BM463">
            <v>23.4</v>
          </cell>
          <cell r="BN463">
            <v>23.5</v>
          </cell>
          <cell r="BO463">
            <v>25.8</v>
          </cell>
          <cell r="BP463">
            <v>25</v>
          </cell>
          <cell r="BQ463">
            <v>23.3</v>
          </cell>
          <cell r="BR463">
            <v>23.8</v>
          </cell>
          <cell r="BS463">
            <v>21.8</v>
          </cell>
          <cell r="BT463">
            <v>21</v>
          </cell>
          <cell r="BU463">
            <v>24.8</v>
          </cell>
          <cell r="BV463">
            <v>22.8</v>
          </cell>
          <cell r="BW463">
            <v>21.5</v>
          </cell>
          <cell r="BX463">
            <v>21.7</v>
          </cell>
          <cell r="BY463">
            <v>24.4</v>
          </cell>
          <cell r="BZ463">
            <v>20.8</v>
          </cell>
          <cell r="CA463">
            <v>24.7</v>
          </cell>
          <cell r="CB463">
            <v>24.5</v>
          </cell>
          <cell r="CC463">
            <v>24.7</v>
          </cell>
          <cell r="CD463">
            <v>24.7</v>
          </cell>
          <cell r="CE463">
            <v>21.8</v>
          </cell>
          <cell r="CF463">
            <v>21.8</v>
          </cell>
        </row>
        <row r="464">
          <cell r="C464" t="str">
            <v>SubCluster Resende e Serrana</v>
          </cell>
          <cell r="D464">
            <v>7.2999999999999989</v>
          </cell>
          <cell r="E464">
            <v>21.8</v>
          </cell>
          <cell r="F464">
            <v>0.6</v>
          </cell>
          <cell r="G464">
            <v>0</v>
          </cell>
          <cell r="H464">
            <v>1</v>
          </cell>
          <cell r="I464">
            <v>1</v>
          </cell>
          <cell r="J464">
            <v>1</v>
          </cell>
          <cell r="K464">
            <v>1</v>
          </cell>
          <cell r="L464">
            <v>1</v>
          </cell>
          <cell r="M464">
            <v>0.6</v>
          </cell>
          <cell r="N464">
            <v>0.10000000000000002</v>
          </cell>
          <cell r="O464">
            <v>1</v>
          </cell>
          <cell r="P464">
            <v>1</v>
          </cell>
          <cell r="Q464">
            <v>1</v>
          </cell>
          <cell r="R464">
            <v>1</v>
          </cell>
          <cell r="S464">
            <v>1</v>
          </cell>
          <cell r="T464">
            <v>0</v>
          </cell>
          <cell r="U464">
            <v>0.10000000000000002</v>
          </cell>
          <cell r="V464">
            <v>1</v>
          </cell>
          <cell r="W464">
            <v>1</v>
          </cell>
          <cell r="X464">
            <v>1</v>
          </cell>
          <cell r="Y464">
            <v>0</v>
          </cell>
          <cell r="Z464">
            <v>1</v>
          </cell>
          <cell r="AA464">
            <v>0.6</v>
          </cell>
          <cell r="AB464">
            <v>0.10000000000000002</v>
          </cell>
          <cell r="AC464">
            <v>1</v>
          </cell>
          <cell r="AD464">
            <v>1</v>
          </cell>
          <cell r="AE464">
            <v>1</v>
          </cell>
          <cell r="AF464">
            <v>1</v>
          </cell>
          <cell r="AG464">
            <v>1</v>
          </cell>
          <cell r="AH464">
            <v>0.6</v>
          </cell>
          <cell r="AI464">
            <v>0.10000000000000002</v>
          </cell>
          <cell r="AJ464">
            <v>0</v>
          </cell>
          <cell r="AK464">
            <v>25.3</v>
          </cell>
          <cell r="AL464">
            <v>24</v>
          </cell>
          <cell r="AM464">
            <v>23</v>
          </cell>
          <cell r="AN464">
            <v>23.7</v>
          </cell>
          <cell r="AO464">
            <v>26</v>
          </cell>
          <cell r="AP464">
            <v>25</v>
          </cell>
          <cell r="AQ464">
            <v>26</v>
          </cell>
          <cell r="AR464">
            <v>26</v>
          </cell>
          <cell r="AS464">
            <v>25</v>
          </cell>
          <cell r="AT464">
            <v>25</v>
          </cell>
          <cell r="AU464">
            <v>23.7</v>
          </cell>
          <cell r="AV464">
            <v>25</v>
          </cell>
          <cell r="AW464">
            <v>26</v>
          </cell>
          <cell r="AX464">
            <v>21.7</v>
          </cell>
          <cell r="AY464">
            <v>24.9</v>
          </cell>
          <cell r="AZ464">
            <v>22.8</v>
          </cell>
          <cell r="BA464">
            <v>24.6</v>
          </cell>
          <cell r="BB464">
            <v>22.7</v>
          </cell>
          <cell r="BC464">
            <v>24.5</v>
          </cell>
          <cell r="BD464">
            <v>25.5</v>
          </cell>
          <cell r="BE464">
            <v>22.200000000000003</v>
          </cell>
          <cell r="BF464">
            <v>24.6</v>
          </cell>
          <cell r="BG464">
            <v>21.799999999999997</v>
          </cell>
          <cell r="BH464">
            <v>21.3</v>
          </cell>
          <cell r="BI464">
            <v>24.8</v>
          </cell>
          <cell r="BJ464">
            <v>20.3</v>
          </cell>
          <cell r="BK464">
            <v>23.4</v>
          </cell>
          <cell r="BL464">
            <v>23.3</v>
          </cell>
          <cell r="BM464">
            <v>23.4</v>
          </cell>
          <cell r="BN464">
            <v>23.5</v>
          </cell>
          <cell r="BO464">
            <v>25.8</v>
          </cell>
          <cell r="BP464">
            <v>25.4</v>
          </cell>
          <cell r="BQ464">
            <v>23.25</v>
          </cell>
          <cell r="BR464">
            <v>23.1</v>
          </cell>
          <cell r="BS464">
            <v>21.8</v>
          </cell>
          <cell r="BT464">
            <v>21.1</v>
          </cell>
          <cell r="BU464">
            <v>24.8</v>
          </cell>
          <cell r="BV464">
            <v>22.8</v>
          </cell>
          <cell r="BW464">
            <v>21.5</v>
          </cell>
          <cell r="BX464">
            <v>22.7</v>
          </cell>
          <cell r="BY464">
            <v>24.399999999999995</v>
          </cell>
          <cell r="BZ464">
            <v>20.466666666666669</v>
          </cell>
          <cell r="CA464">
            <v>24.366666666666664</v>
          </cell>
          <cell r="CB464">
            <v>24.5</v>
          </cell>
          <cell r="CC464">
            <v>24.366666666666664</v>
          </cell>
          <cell r="CD464">
            <v>24.366666666666664</v>
          </cell>
          <cell r="CE464">
            <v>21.8</v>
          </cell>
          <cell r="CF464">
            <v>22.8</v>
          </cell>
        </row>
        <row r="465">
          <cell r="C465" t="str">
            <v>Resende</v>
          </cell>
          <cell r="D465">
            <v>7.2999999999999989</v>
          </cell>
          <cell r="E465">
            <v>21.8</v>
          </cell>
          <cell r="F465">
            <v>0.6</v>
          </cell>
          <cell r="G465">
            <v>0</v>
          </cell>
          <cell r="H465">
            <v>1</v>
          </cell>
          <cell r="I465">
            <v>1</v>
          </cell>
          <cell r="J465">
            <v>1</v>
          </cell>
          <cell r="K465">
            <v>1</v>
          </cell>
          <cell r="L465">
            <v>1</v>
          </cell>
          <cell r="M465">
            <v>0.6</v>
          </cell>
          <cell r="N465">
            <v>0.1</v>
          </cell>
          <cell r="O465">
            <v>1</v>
          </cell>
          <cell r="P465">
            <v>1</v>
          </cell>
          <cell r="Q465">
            <v>1</v>
          </cell>
          <cell r="R465">
            <v>1</v>
          </cell>
          <cell r="S465">
            <v>1</v>
          </cell>
          <cell r="T465">
            <v>0</v>
          </cell>
          <cell r="U465">
            <v>0.1</v>
          </cell>
          <cell r="V465">
            <v>1</v>
          </cell>
          <cell r="W465">
            <v>1</v>
          </cell>
          <cell r="X465">
            <v>1</v>
          </cell>
          <cell r="Y465">
            <v>0</v>
          </cell>
          <cell r="Z465">
            <v>1</v>
          </cell>
          <cell r="AA465">
            <v>0.6</v>
          </cell>
          <cell r="AB465">
            <v>0.1</v>
          </cell>
          <cell r="AC465">
            <v>1</v>
          </cell>
          <cell r="AD465">
            <v>1</v>
          </cell>
          <cell r="AE465">
            <v>1</v>
          </cell>
          <cell r="AF465">
            <v>1</v>
          </cell>
          <cell r="AG465">
            <v>1</v>
          </cell>
          <cell r="AH465">
            <v>0.6</v>
          </cell>
          <cell r="AI465">
            <v>0.1</v>
          </cell>
          <cell r="AJ465">
            <v>0</v>
          </cell>
          <cell r="AK465">
            <v>25.3</v>
          </cell>
          <cell r="AL465">
            <v>24</v>
          </cell>
          <cell r="AM465">
            <v>23</v>
          </cell>
          <cell r="AN465">
            <v>23.7</v>
          </cell>
          <cell r="AO465">
            <v>26</v>
          </cell>
          <cell r="AP465">
            <v>25</v>
          </cell>
          <cell r="AQ465">
            <v>26</v>
          </cell>
          <cell r="AR465">
            <v>26</v>
          </cell>
          <cell r="AS465">
            <v>25</v>
          </cell>
          <cell r="AT465">
            <v>25</v>
          </cell>
          <cell r="AU465">
            <v>23.7</v>
          </cell>
          <cell r="AV465">
            <v>25</v>
          </cell>
          <cell r="AW465">
            <v>26</v>
          </cell>
          <cell r="AX465">
            <v>21.7</v>
          </cell>
          <cell r="AY465">
            <v>24.9</v>
          </cell>
          <cell r="AZ465">
            <v>22.8</v>
          </cell>
          <cell r="BA465">
            <v>24.6</v>
          </cell>
          <cell r="BB465">
            <v>22.7</v>
          </cell>
          <cell r="BC465">
            <v>24.5</v>
          </cell>
          <cell r="BD465">
            <v>25.5</v>
          </cell>
          <cell r="BE465">
            <v>22.200000000000003</v>
          </cell>
          <cell r="BF465">
            <v>24.6</v>
          </cell>
          <cell r="BG465">
            <v>21.799999999999997</v>
          </cell>
          <cell r="BH465">
            <v>21.3</v>
          </cell>
          <cell r="BI465">
            <v>24.8</v>
          </cell>
          <cell r="BJ465">
            <v>20.3</v>
          </cell>
          <cell r="BK465">
            <v>23.4</v>
          </cell>
          <cell r="BL465">
            <v>23.3</v>
          </cell>
          <cell r="BM465">
            <v>23.4</v>
          </cell>
          <cell r="BN465">
            <v>23.5</v>
          </cell>
          <cell r="BO465">
            <v>25.8</v>
          </cell>
          <cell r="BP465">
            <v>25.4</v>
          </cell>
          <cell r="BQ465">
            <v>23.2</v>
          </cell>
          <cell r="BR465">
            <v>23.8</v>
          </cell>
          <cell r="BS465">
            <v>21.8</v>
          </cell>
          <cell r="BT465">
            <v>21.1</v>
          </cell>
          <cell r="BU465">
            <v>24.8</v>
          </cell>
          <cell r="BV465">
            <v>22.8</v>
          </cell>
          <cell r="BW465">
            <v>21.5</v>
          </cell>
          <cell r="BX465">
            <v>22.7</v>
          </cell>
          <cell r="BY465">
            <v>24.4</v>
          </cell>
          <cell r="BZ465">
            <v>20.8</v>
          </cell>
          <cell r="CA465">
            <v>24.7</v>
          </cell>
          <cell r="CB465">
            <v>24.5</v>
          </cell>
          <cell r="CC465">
            <v>23.7</v>
          </cell>
          <cell r="CD465">
            <v>24.7</v>
          </cell>
          <cell r="CE465">
            <v>21.8</v>
          </cell>
          <cell r="CF465">
            <v>22.8</v>
          </cell>
        </row>
        <row r="466">
          <cell r="C466" t="str">
            <v>Barra Mansa</v>
          </cell>
          <cell r="D466">
            <v>7.2999999999999989</v>
          </cell>
          <cell r="E466">
            <v>21.8</v>
          </cell>
          <cell r="F466">
            <v>0.6</v>
          </cell>
          <cell r="G466">
            <v>0</v>
          </cell>
          <cell r="H466">
            <v>1</v>
          </cell>
          <cell r="I466">
            <v>1</v>
          </cell>
          <cell r="J466">
            <v>1</v>
          </cell>
          <cell r="K466">
            <v>1</v>
          </cell>
          <cell r="L466">
            <v>1</v>
          </cell>
          <cell r="M466">
            <v>0.6</v>
          </cell>
          <cell r="N466">
            <v>0.1</v>
          </cell>
          <cell r="O466">
            <v>1</v>
          </cell>
          <cell r="P466">
            <v>1</v>
          </cell>
          <cell r="Q466">
            <v>1</v>
          </cell>
          <cell r="R466">
            <v>1</v>
          </cell>
          <cell r="S466">
            <v>1</v>
          </cell>
          <cell r="T466">
            <v>0</v>
          </cell>
          <cell r="U466">
            <v>0.1</v>
          </cell>
          <cell r="V466">
            <v>1</v>
          </cell>
          <cell r="W466">
            <v>1</v>
          </cell>
          <cell r="X466">
            <v>1</v>
          </cell>
          <cell r="Y466">
            <v>0</v>
          </cell>
          <cell r="Z466">
            <v>1</v>
          </cell>
          <cell r="AA466">
            <v>0.6</v>
          </cell>
          <cell r="AB466">
            <v>0.1</v>
          </cell>
          <cell r="AC466">
            <v>1</v>
          </cell>
          <cell r="AD466">
            <v>1</v>
          </cell>
          <cell r="AE466">
            <v>1</v>
          </cell>
          <cell r="AF466">
            <v>1</v>
          </cell>
          <cell r="AG466">
            <v>1</v>
          </cell>
          <cell r="AH466">
            <v>0.6</v>
          </cell>
          <cell r="AI466">
            <v>0.1</v>
          </cell>
          <cell r="AJ466">
            <v>0</v>
          </cell>
          <cell r="AK466">
            <v>25.3</v>
          </cell>
          <cell r="AL466">
            <v>24.974999999999998</v>
          </cell>
          <cell r="AM466">
            <v>24.55</v>
          </cell>
          <cell r="AN466">
            <v>24.9</v>
          </cell>
          <cell r="AO466">
            <v>25.474999999999998</v>
          </cell>
          <cell r="AP466">
            <v>25.224999999999998</v>
          </cell>
          <cell r="AQ466">
            <v>25.3</v>
          </cell>
          <cell r="AR466">
            <v>25.724999999999998</v>
          </cell>
          <cell r="AS466">
            <v>25.224999999999998</v>
          </cell>
          <cell r="AT466">
            <v>25.224999999999998</v>
          </cell>
          <cell r="AU466">
            <v>24.9</v>
          </cell>
          <cell r="AV466">
            <v>25.224999999999998</v>
          </cell>
          <cell r="AW466">
            <v>25.474999999999998</v>
          </cell>
          <cell r="AX466">
            <v>21.7</v>
          </cell>
          <cell r="AY466">
            <v>24.9</v>
          </cell>
          <cell r="AZ466">
            <v>22.8</v>
          </cell>
          <cell r="BA466">
            <v>24.6</v>
          </cell>
          <cell r="BB466">
            <v>23.099999999999998</v>
          </cell>
          <cell r="BC466">
            <v>23.7</v>
          </cell>
          <cell r="BD466">
            <v>25.4</v>
          </cell>
          <cell r="BE466">
            <v>22.200000000000003</v>
          </cell>
          <cell r="BF466">
            <v>24.6</v>
          </cell>
          <cell r="BG466">
            <v>21.799999999999997</v>
          </cell>
          <cell r="BH466">
            <v>21.3</v>
          </cell>
          <cell r="BI466">
            <v>24.8</v>
          </cell>
          <cell r="BJ466">
            <v>20.3</v>
          </cell>
          <cell r="BK466">
            <v>23.4</v>
          </cell>
          <cell r="BL466">
            <v>23.3</v>
          </cell>
          <cell r="BM466">
            <v>23.4</v>
          </cell>
          <cell r="BN466">
            <v>23.5</v>
          </cell>
          <cell r="BO466">
            <v>25.8</v>
          </cell>
          <cell r="BP466">
            <v>25.4</v>
          </cell>
          <cell r="BQ466">
            <v>23.3</v>
          </cell>
          <cell r="BR466">
            <v>22.4</v>
          </cell>
          <cell r="BS466">
            <v>21.8</v>
          </cell>
          <cell r="BT466">
            <v>21.1</v>
          </cell>
          <cell r="BU466">
            <v>24.8</v>
          </cell>
          <cell r="BV466">
            <v>22.8</v>
          </cell>
          <cell r="BW466">
            <v>21.5</v>
          </cell>
          <cell r="BX466">
            <v>22.7</v>
          </cell>
          <cell r="BY466">
            <v>24.4</v>
          </cell>
          <cell r="BZ466">
            <v>20.8</v>
          </cell>
          <cell r="CA466">
            <v>24.7</v>
          </cell>
          <cell r="CB466">
            <v>24.5</v>
          </cell>
          <cell r="CC466">
            <v>24.7</v>
          </cell>
          <cell r="CD466">
            <v>23.7</v>
          </cell>
          <cell r="CE466">
            <v>21.8</v>
          </cell>
          <cell r="CF466">
            <v>22.8</v>
          </cell>
        </row>
        <row r="467">
          <cell r="C467" t="str">
            <v>Volta Redonda</v>
          </cell>
          <cell r="D467">
            <v>7.2999999999999989</v>
          </cell>
          <cell r="E467">
            <v>21.8</v>
          </cell>
          <cell r="F467">
            <v>0.6</v>
          </cell>
          <cell r="G467">
            <v>0</v>
          </cell>
          <cell r="H467">
            <v>1</v>
          </cell>
          <cell r="I467">
            <v>1</v>
          </cell>
          <cell r="J467">
            <v>1</v>
          </cell>
          <cell r="K467">
            <v>1</v>
          </cell>
          <cell r="L467">
            <v>1</v>
          </cell>
          <cell r="M467">
            <v>0.6</v>
          </cell>
          <cell r="N467">
            <v>0.1</v>
          </cell>
          <cell r="O467">
            <v>1</v>
          </cell>
          <cell r="P467">
            <v>1</v>
          </cell>
          <cell r="Q467">
            <v>1</v>
          </cell>
          <cell r="R467">
            <v>1</v>
          </cell>
          <cell r="S467">
            <v>1</v>
          </cell>
          <cell r="T467">
            <v>0</v>
          </cell>
          <cell r="U467">
            <v>0.1</v>
          </cell>
          <cell r="V467">
            <v>1</v>
          </cell>
          <cell r="W467">
            <v>1</v>
          </cell>
          <cell r="X467">
            <v>1</v>
          </cell>
          <cell r="Y467">
            <v>0</v>
          </cell>
          <cell r="Z467">
            <v>1</v>
          </cell>
          <cell r="AA467">
            <v>0.6</v>
          </cell>
          <cell r="AB467">
            <v>0.1</v>
          </cell>
          <cell r="AC467">
            <v>1</v>
          </cell>
          <cell r="AD467">
            <v>1</v>
          </cell>
          <cell r="AE467">
            <v>1</v>
          </cell>
          <cell r="AF467">
            <v>1</v>
          </cell>
          <cell r="AG467">
            <v>1</v>
          </cell>
          <cell r="AH467">
            <v>0.6</v>
          </cell>
          <cell r="AI467">
            <v>0.1</v>
          </cell>
          <cell r="AJ467">
            <v>0</v>
          </cell>
          <cell r="AK467">
            <v>25.3</v>
          </cell>
          <cell r="AL467">
            <v>24</v>
          </cell>
          <cell r="AM467">
            <v>22.3</v>
          </cell>
          <cell r="AN467">
            <v>23.7</v>
          </cell>
          <cell r="AO467">
            <v>26</v>
          </cell>
          <cell r="AP467">
            <v>25</v>
          </cell>
          <cell r="AQ467">
            <v>25.3</v>
          </cell>
          <cell r="AR467">
            <v>27</v>
          </cell>
          <cell r="AS467">
            <v>25</v>
          </cell>
          <cell r="AT467">
            <v>25</v>
          </cell>
          <cell r="AU467">
            <v>23.7</v>
          </cell>
          <cell r="AV467">
            <v>25</v>
          </cell>
          <cell r="AW467">
            <v>26</v>
          </cell>
          <cell r="AX467">
            <v>21.7</v>
          </cell>
          <cell r="AY467">
            <v>24.9</v>
          </cell>
          <cell r="AZ467">
            <v>22.8</v>
          </cell>
          <cell r="BA467">
            <v>24.6</v>
          </cell>
          <cell r="BB467">
            <v>23.099999999999998</v>
          </cell>
          <cell r="BC467">
            <v>23.7</v>
          </cell>
          <cell r="BD467">
            <v>25.4</v>
          </cell>
          <cell r="BE467">
            <v>22.200000000000003</v>
          </cell>
          <cell r="BF467">
            <v>24.6</v>
          </cell>
          <cell r="BG467">
            <v>21.799999999999997</v>
          </cell>
          <cell r="BH467">
            <v>21.3</v>
          </cell>
          <cell r="BI467">
            <v>0</v>
          </cell>
          <cell r="BJ467">
            <v>0</v>
          </cell>
          <cell r="BK467">
            <v>0</v>
          </cell>
          <cell r="BL467">
            <v>0</v>
          </cell>
          <cell r="BM467">
            <v>0</v>
          </cell>
          <cell r="BN467">
            <v>0</v>
          </cell>
          <cell r="BO467">
            <v>0</v>
          </cell>
          <cell r="BP467">
            <v>0</v>
          </cell>
          <cell r="BQ467">
            <v>0</v>
          </cell>
          <cell r="BR467">
            <v>0</v>
          </cell>
          <cell r="BS467">
            <v>0</v>
          </cell>
          <cell r="BT467">
            <v>0</v>
          </cell>
          <cell r="BU467">
            <v>24.8</v>
          </cell>
          <cell r="BV467">
            <v>22.8</v>
          </cell>
          <cell r="BW467">
            <v>21.5</v>
          </cell>
          <cell r="BX467">
            <v>22.7</v>
          </cell>
          <cell r="BY467">
            <v>24.4</v>
          </cell>
          <cell r="BZ467">
            <v>19.8</v>
          </cell>
          <cell r="CA467">
            <v>23.7</v>
          </cell>
          <cell r="CB467">
            <v>24.5</v>
          </cell>
          <cell r="CC467">
            <v>24.7</v>
          </cell>
          <cell r="CD467">
            <v>24.7</v>
          </cell>
          <cell r="CE467">
            <v>21.8</v>
          </cell>
          <cell r="CF467">
            <v>22.8</v>
          </cell>
        </row>
        <row r="468">
          <cell r="C468" t="str">
            <v>Petrópolis</v>
          </cell>
          <cell r="D468">
            <v>7.2999999999999989</v>
          </cell>
          <cell r="E468">
            <v>21.8</v>
          </cell>
          <cell r="F468">
            <v>0.6</v>
          </cell>
          <cell r="G468">
            <v>0</v>
          </cell>
          <cell r="H468">
            <v>1</v>
          </cell>
          <cell r="I468">
            <v>1</v>
          </cell>
          <cell r="J468">
            <v>1</v>
          </cell>
          <cell r="K468">
            <v>1</v>
          </cell>
          <cell r="L468">
            <v>1</v>
          </cell>
          <cell r="M468">
            <v>0.6</v>
          </cell>
          <cell r="N468">
            <v>0.1</v>
          </cell>
          <cell r="O468">
            <v>1</v>
          </cell>
          <cell r="P468">
            <v>1</v>
          </cell>
          <cell r="Q468">
            <v>1</v>
          </cell>
          <cell r="R468">
            <v>1</v>
          </cell>
          <cell r="S468">
            <v>1</v>
          </cell>
          <cell r="T468">
            <v>0</v>
          </cell>
          <cell r="U468">
            <v>0.1</v>
          </cell>
          <cell r="V468">
            <v>1</v>
          </cell>
          <cell r="W468">
            <v>1</v>
          </cell>
          <cell r="X468">
            <v>1</v>
          </cell>
          <cell r="Y468">
            <v>0</v>
          </cell>
          <cell r="Z468">
            <v>1</v>
          </cell>
          <cell r="AA468">
            <v>0.6</v>
          </cell>
          <cell r="AB468">
            <v>0.1</v>
          </cell>
          <cell r="AC468">
            <v>1</v>
          </cell>
          <cell r="AD468">
            <v>1</v>
          </cell>
          <cell r="AE468">
            <v>1</v>
          </cell>
          <cell r="AF468">
            <v>1</v>
          </cell>
          <cell r="AG468">
            <v>1</v>
          </cell>
          <cell r="AH468">
            <v>0.6</v>
          </cell>
          <cell r="AI468">
            <v>0.1</v>
          </cell>
          <cell r="AJ468">
            <v>0</v>
          </cell>
          <cell r="AK468">
            <v>25.3</v>
          </cell>
          <cell r="AL468">
            <v>25.3</v>
          </cell>
          <cell r="AM468">
            <v>25.3</v>
          </cell>
          <cell r="AN468">
            <v>25.3</v>
          </cell>
          <cell r="AO468">
            <v>25.3</v>
          </cell>
          <cell r="AP468">
            <v>25.3</v>
          </cell>
          <cell r="AQ468">
            <v>25.3</v>
          </cell>
          <cell r="AR468">
            <v>25.3</v>
          </cell>
          <cell r="AS468">
            <v>25.3</v>
          </cell>
          <cell r="AT468">
            <v>25.3</v>
          </cell>
          <cell r="AU468">
            <v>25.3</v>
          </cell>
          <cell r="AV468">
            <v>25.3</v>
          </cell>
          <cell r="AW468">
            <v>25.3</v>
          </cell>
          <cell r="AX468">
            <v>21.7</v>
          </cell>
          <cell r="AY468">
            <v>24.9</v>
          </cell>
          <cell r="AZ468">
            <v>22.8</v>
          </cell>
          <cell r="BA468">
            <v>24.6</v>
          </cell>
          <cell r="BB468">
            <v>23.099999999999998</v>
          </cell>
          <cell r="BC468">
            <v>23.7</v>
          </cell>
          <cell r="BD468">
            <v>25.4</v>
          </cell>
          <cell r="BE468">
            <v>22.200000000000003</v>
          </cell>
          <cell r="BF468">
            <v>24.6</v>
          </cell>
          <cell r="BG468">
            <v>21.799999999999997</v>
          </cell>
          <cell r="BH468">
            <v>21.3</v>
          </cell>
          <cell r="BI468">
            <v>0</v>
          </cell>
          <cell r="BJ468">
            <v>0</v>
          </cell>
          <cell r="BK468">
            <v>0</v>
          </cell>
          <cell r="BL468">
            <v>0</v>
          </cell>
          <cell r="BM468">
            <v>0</v>
          </cell>
          <cell r="BN468">
            <v>0</v>
          </cell>
          <cell r="BO468">
            <v>0</v>
          </cell>
          <cell r="BP468">
            <v>0</v>
          </cell>
          <cell r="BQ468">
            <v>0</v>
          </cell>
          <cell r="BR468">
            <v>0</v>
          </cell>
          <cell r="BS468">
            <v>0</v>
          </cell>
          <cell r="BT468">
            <v>0</v>
          </cell>
          <cell r="BU468">
            <v>24.8</v>
          </cell>
          <cell r="BV468">
            <v>22.8</v>
          </cell>
          <cell r="BW468">
            <v>21.5</v>
          </cell>
          <cell r="BX468">
            <v>22.7</v>
          </cell>
          <cell r="BY468">
            <v>24.4</v>
          </cell>
          <cell r="BZ468">
            <v>19.8</v>
          </cell>
          <cell r="CA468">
            <v>23.7</v>
          </cell>
          <cell r="CB468">
            <v>24.5</v>
          </cell>
          <cell r="CC468">
            <v>24.7</v>
          </cell>
          <cell r="CD468">
            <v>24.7</v>
          </cell>
          <cell r="CE468">
            <v>21.8</v>
          </cell>
          <cell r="CF468">
            <v>22.8</v>
          </cell>
        </row>
        <row r="469">
          <cell r="C469" t="str">
            <v>Teresópolis</v>
          </cell>
          <cell r="D469">
            <v>7.2999999999999989</v>
          </cell>
          <cell r="E469">
            <v>21.8</v>
          </cell>
          <cell r="F469">
            <v>0.6</v>
          </cell>
          <cell r="G469">
            <v>0</v>
          </cell>
          <cell r="H469">
            <v>1</v>
          </cell>
          <cell r="I469">
            <v>1</v>
          </cell>
          <cell r="J469">
            <v>1</v>
          </cell>
          <cell r="K469">
            <v>1</v>
          </cell>
          <cell r="L469">
            <v>1</v>
          </cell>
          <cell r="M469">
            <v>0.6</v>
          </cell>
          <cell r="N469">
            <v>0.1</v>
          </cell>
          <cell r="O469">
            <v>1</v>
          </cell>
          <cell r="P469">
            <v>1</v>
          </cell>
          <cell r="Q469">
            <v>1</v>
          </cell>
          <cell r="R469">
            <v>1</v>
          </cell>
          <cell r="S469">
            <v>1</v>
          </cell>
          <cell r="T469">
            <v>0</v>
          </cell>
          <cell r="U469">
            <v>0.1</v>
          </cell>
          <cell r="V469">
            <v>1</v>
          </cell>
          <cell r="W469">
            <v>1</v>
          </cell>
          <cell r="X469">
            <v>1</v>
          </cell>
          <cell r="Y469">
            <v>0</v>
          </cell>
          <cell r="Z469">
            <v>1</v>
          </cell>
          <cell r="AA469">
            <v>0.6</v>
          </cell>
          <cell r="AB469">
            <v>0.1</v>
          </cell>
          <cell r="AC469">
            <v>1</v>
          </cell>
          <cell r="AD469">
            <v>1</v>
          </cell>
          <cell r="AE469">
            <v>1</v>
          </cell>
          <cell r="AF469">
            <v>1</v>
          </cell>
          <cell r="AG469">
            <v>1</v>
          </cell>
          <cell r="AH469">
            <v>0.6</v>
          </cell>
          <cell r="AI469">
            <v>0.1</v>
          </cell>
          <cell r="AJ469">
            <v>0</v>
          </cell>
          <cell r="AK469">
            <v>25.3</v>
          </cell>
          <cell r="AL469">
            <v>25.3</v>
          </cell>
          <cell r="AM469">
            <v>25.3</v>
          </cell>
          <cell r="AN469">
            <v>25.3</v>
          </cell>
          <cell r="AO469">
            <v>25.3</v>
          </cell>
          <cell r="AP469">
            <v>25.3</v>
          </cell>
          <cell r="AQ469">
            <v>25.3</v>
          </cell>
          <cell r="AR469">
            <v>25.3</v>
          </cell>
          <cell r="AS469">
            <v>25.3</v>
          </cell>
          <cell r="AT469">
            <v>25.3</v>
          </cell>
          <cell r="AU469">
            <v>25.3</v>
          </cell>
          <cell r="AV469">
            <v>25.3</v>
          </cell>
          <cell r="AW469">
            <v>25.3</v>
          </cell>
          <cell r="AX469">
            <v>21.7</v>
          </cell>
          <cell r="AY469">
            <v>24.9</v>
          </cell>
          <cell r="AZ469">
            <v>22.8</v>
          </cell>
          <cell r="BA469">
            <v>24.6</v>
          </cell>
          <cell r="BB469">
            <v>23.099999999999998</v>
          </cell>
          <cell r="BC469">
            <v>23.7</v>
          </cell>
          <cell r="BD469">
            <v>25.4</v>
          </cell>
          <cell r="BE469">
            <v>22.200000000000003</v>
          </cell>
          <cell r="BF469">
            <v>24.6</v>
          </cell>
          <cell r="BG469">
            <v>21.799999999999997</v>
          </cell>
          <cell r="BH469">
            <v>21.3</v>
          </cell>
          <cell r="BI469">
            <v>0</v>
          </cell>
          <cell r="BJ469">
            <v>0</v>
          </cell>
          <cell r="BK469">
            <v>0</v>
          </cell>
          <cell r="BL469">
            <v>0</v>
          </cell>
          <cell r="BM469">
            <v>0</v>
          </cell>
          <cell r="BN469">
            <v>0</v>
          </cell>
          <cell r="BO469">
            <v>0</v>
          </cell>
          <cell r="BP469">
            <v>0</v>
          </cell>
          <cell r="BQ469">
            <v>0</v>
          </cell>
          <cell r="BR469">
            <v>0</v>
          </cell>
          <cell r="BS469">
            <v>0</v>
          </cell>
          <cell r="BT469">
            <v>0</v>
          </cell>
          <cell r="BU469">
            <v>24.8</v>
          </cell>
          <cell r="BV469">
            <v>22.8</v>
          </cell>
          <cell r="BW469">
            <v>21.5</v>
          </cell>
          <cell r="BX469">
            <v>22.7</v>
          </cell>
          <cell r="BY469">
            <v>24.4</v>
          </cell>
          <cell r="BZ469">
            <v>19.8</v>
          </cell>
          <cell r="CA469">
            <v>23.7</v>
          </cell>
          <cell r="CB469">
            <v>24.5</v>
          </cell>
          <cell r="CC469">
            <v>24.7</v>
          </cell>
          <cell r="CD469">
            <v>24.7</v>
          </cell>
          <cell r="CE469">
            <v>21.8</v>
          </cell>
          <cell r="CF469">
            <v>22.8</v>
          </cell>
        </row>
        <row r="470">
          <cell r="C470" t="str">
            <v>Nova Friburgo</v>
          </cell>
          <cell r="D470">
            <v>7.2999999999999989</v>
          </cell>
          <cell r="E470">
            <v>21.8</v>
          </cell>
          <cell r="F470">
            <v>0.6</v>
          </cell>
          <cell r="G470">
            <v>0</v>
          </cell>
          <cell r="H470">
            <v>1</v>
          </cell>
          <cell r="I470">
            <v>1</v>
          </cell>
          <cell r="J470">
            <v>1</v>
          </cell>
          <cell r="K470">
            <v>1</v>
          </cell>
          <cell r="L470">
            <v>1</v>
          </cell>
          <cell r="M470">
            <v>0.6</v>
          </cell>
          <cell r="N470">
            <v>0.1</v>
          </cell>
          <cell r="O470">
            <v>1</v>
          </cell>
          <cell r="P470">
            <v>1</v>
          </cell>
          <cell r="Q470">
            <v>1</v>
          </cell>
          <cell r="R470">
            <v>1</v>
          </cell>
          <cell r="S470">
            <v>1</v>
          </cell>
          <cell r="T470">
            <v>0</v>
          </cell>
          <cell r="U470">
            <v>0.1</v>
          </cell>
          <cell r="V470">
            <v>1</v>
          </cell>
          <cell r="W470">
            <v>1</v>
          </cell>
          <cell r="X470">
            <v>1</v>
          </cell>
          <cell r="Y470">
            <v>0</v>
          </cell>
          <cell r="Z470">
            <v>1</v>
          </cell>
          <cell r="AA470">
            <v>0.6</v>
          </cell>
          <cell r="AB470">
            <v>0.1</v>
          </cell>
          <cell r="AC470">
            <v>1</v>
          </cell>
          <cell r="AD470">
            <v>1</v>
          </cell>
          <cell r="AE470">
            <v>1</v>
          </cell>
          <cell r="AF470">
            <v>1</v>
          </cell>
          <cell r="AG470">
            <v>1</v>
          </cell>
          <cell r="AH470">
            <v>0.6</v>
          </cell>
          <cell r="AI470">
            <v>0.1</v>
          </cell>
          <cell r="AJ470">
            <v>0</v>
          </cell>
          <cell r="AK470">
            <v>25.3</v>
          </cell>
          <cell r="AL470">
            <v>25.3</v>
          </cell>
          <cell r="AM470">
            <v>25.3</v>
          </cell>
          <cell r="AN470">
            <v>25.3</v>
          </cell>
          <cell r="AO470">
            <v>25.3</v>
          </cell>
          <cell r="AP470">
            <v>25.3</v>
          </cell>
          <cell r="AQ470">
            <v>25.3</v>
          </cell>
          <cell r="AR470">
            <v>25.3</v>
          </cell>
          <cell r="AS470">
            <v>25.3</v>
          </cell>
          <cell r="AT470">
            <v>25.3</v>
          </cell>
          <cell r="AU470">
            <v>25.3</v>
          </cell>
          <cell r="AV470">
            <v>25.3</v>
          </cell>
          <cell r="AW470">
            <v>25.3</v>
          </cell>
          <cell r="AX470">
            <v>21.7</v>
          </cell>
          <cell r="AY470">
            <v>24.9</v>
          </cell>
          <cell r="AZ470">
            <v>22.8</v>
          </cell>
          <cell r="BA470">
            <v>24.6</v>
          </cell>
          <cell r="BB470">
            <v>23.099999999999998</v>
          </cell>
          <cell r="BC470">
            <v>23.7</v>
          </cell>
          <cell r="BD470">
            <v>25.4</v>
          </cell>
          <cell r="BE470">
            <v>22.200000000000003</v>
          </cell>
          <cell r="BF470">
            <v>24.6</v>
          </cell>
          <cell r="BG470">
            <v>21.799999999999997</v>
          </cell>
          <cell r="BH470">
            <v>21.3</v>
          </cell>
          <cell r="BI470">
            <v>0</v>
          </cell>
          <cell r="BJ470">
            <v>0</v>
          </cell>
          <cell r="BK470">
            <v>0</v>
          </cell>
          <cell r="BL470">
            <v>0</v>
          </cell>
          <cell r="BM470">
            <v>0</v>
          </cell>
          <cell r="BN470">
            <v>0</v>
          </cell>
          <cell r="BO470">
            <v>0</v>
          </cell>
          <cell r="BP470">
            <v>0</v>
          </cell>
          <cell r="BQ470">
            <v>0</v>
          </cell>
          <cell r="BR470">
            <v>0</v>
          </cell>
          <cell r="BS470">
            <v>0</v>
          </cell>
          <cell r="BT470">
            <v>0</v>
          </cell>
          <cell r="BU470">
            <v>24.8</v>
          </cell>
          <cell r="BV470">
            <v>22.8</v>
          </cell>
          <cell r="BW470">
            <v>21.5</v>
          </cell>
          <cell r="BX470">
            <v>22.7</v>
          </cell>
          <cell r="BY470">
            <v>24.4</v>
          </cell>
          <cell r="BZ470">
            <v>19.8</v>
          </cell>
          <cell r="CA470">
            <v>23.7</v>
          </cell>
          <cell r="CB470">
            <v>24.5</v>
          </cell>
          <cell r="CC470">
            <v>24.7</v>
          </cell>
          <cell r="CD470">
            <v>24.7</v>
          </cell>
          <cell r="CE470">
            <v>21.8</v>
          </cell>
          <cell r="CF470">
            <v>22.8</v>
          </cell>
        </row>
        <row r="471">
          <cell r="C471" t="str">
            <v>Cluster Minas Gerais</v>
          </cell>
          <cell r="D471">
            <v>7.2999999999999989</v>
          </cell>
          <cell r="E471">
            <v>22.800000000000004</v>
          </cell>
          <cell r="F471">
            <v>0.6</v>
          </cell>
          <cell r="G471">
            <v>0</v>
          </cell>
          <cell r="H471">
            <v>1</v>
          </cell>
          <cell r="I471">
            <v>1</v>
          </cell>
          <cell r="J471">
            <v>1</v>
          </cell>
          <cell r="K471">
            <v>1</v>
          </cell>
          <cell r="L471">
            <v>1</v>
          </cell>
          <cell r="M471">
            <v>0.6</v>
          </cell>
          <cell r="N471">
            <v>9.9999999999999992E-2</v>
          </cell>
          <cell r="O471">
            <v>1</v>
          </cell>
          <cell r="P471">
            <v>1</v>
          </cell>
          <cell r="Q471">
            <v>1</v>
          </cell>
          <cell r="R471">
            <v>1</v>
          </cell>
          <cell r="S471">
            <v>1</v>
          </cell>
          <cell r="T471">
            <v>0</v>
          </cell>
          <cell r="U471">
            <v>9.9999999999999992E-2</v>
          </cell>
          <cell r="V471">
            <v>1</v>
          </cell>
          <cell r="W471">
            <v>1</v>
          </cell>
          <cell r="X471">
            <v>1</v>
          </cell>
          <cell r="Y471">
            <v>1</v>
          </cell>
          <cell r="Z471">
            <v>1</v>
          </cell>
          <cell r="AA471">
            <v>0.6</v>
          </cell>
          <cell r="AB471">
            <v>9.9999999999999992E-2</v>
          </cell>
          <cell r="AC471">
            <v>1</v>
          </cell>
          <cell r="AD471">
            <v>1</v>
          </cell>
          <cell r="AE471">
            <v>1</v>
          </cell>
          <cell r="AF471">
            <v>1</v>
          </cell>
          <cell r="AG471">
            <v>1</v>
          </cell>
          <cell r="AH471">
            <v>0.6</v>
          </cell>
          <cell r="AI471">
            <v>9.9999999999999992E-2</v>
          </cell>
          <cell r="AJ471">
            <v>0</v>
          </cell>
          <cell r="AK471">
            <v>25.3</v>
          </cell>
          <cell r="AL471">
            <v>24.65</v>
          </cell>
          <cell r="AM471">
            <v>25.15</v>
          </cell>
          <cell r="AN471">
            <v>24.5</v>
          </cell>
          <cell r="AO471">
            <v>25.65</v>
          </cell>
          <cell r="AP471">
            <v>25.15</v>
          </cell>
          <cell r="AQ471">
            <v>25.65</v>
          </cell>
          <cell r="AR471">
            <v>26.15</v>
          </cell>
          <cell r="AS471">
            <v>25.15</v>
          </cell>
          <cell r="AT471">
            <v>25.15</v>
          </cell>
          <cell r="AU471">
            <v>24.5</v>
          </cell>
          <cell r="AV471">
            <v>25.15</v>
          </cell>
          <cell r="AW471">
            <v>25.65</v>
          </cell>
          <cell r="AX471">
            <v>21.7</v>
          </cell>
          <cell r="AY471">
            <v>24.9</v>
          </cell>
          <cell r="AZ471">
            <v>22.8</v>
          </cell>
          <cell r="BA471">
            <v>24.6</v>
          </cell>
          <cell r="BB471">
            <v>23</v>
          </cell>
          <cell r="BC471">
            <v>23.7</v>
          </cell>
          <cell r="BD471">
            <v>25.4</v>
          </cell>
          <cell r="BE471">
            <v>22.200000000000003</v>
          </cell>
          <cell r="BF471">
            <v>24.6</v>
          </cell>
          <cell r="BG471">
            <v>21.799999999999997</v>
          </cell>
          <cell r="BH471">
            <v>21.599999999999998</v>
          </cell>
          <cell r="BI471">
            <v>24.800000000000004</v>
          </cell>
          <cell r="BJ471">
            <v>20.3</v>
          </cell>
          <cell r="BK471">
            <v>23.25</v>
          </cell>
          <cell r="BL471">
            <v>24.699999999999996</v>
          </cell>
          <cell r="BM471">
            <v>23.400000000000002</v>
          </cell>
          <cell r="BN471">
            <v>23.324999999999999</v>
          </cell>
          <cell r="BO471">
            <v>24.975000000000001</v>
          </cell>
          <cell r="BP471">
            <v>24.650000000000002</v>
          </cell>
          <cell r="BQ471">
            <v>23.287500000000001</v>
          </cell>
          <cell r="BR471">
            <v>25.199999999999996</v>
          </cell>
          <cell r="BS471">
            <v>22.425000000000004</v>
          </cell>
          <cell r="BT471">
            <v>21.05</v>
          </cell>
          <cell r="BU471">
            <v>24.800000000000004</v>
          </cell>
          <cell r="BV471">
            <v>22.800000000000004</v>
          </cell>
          <cell r="BW471">
            <v>21.412500000000001</v>
          </cell>
          <cell r="BX471">
            <v>22.699999999999996</v>
          </cell>
          <cell r="BY471">
            <v>24.400000000000002</v>
          </cell>
          <cell r="BZ471">
            <v>20.400000000000002</v>
          </cell>
          <cell r="CA471">
            <v>24.449999999999996</v>
          </cell>
          <cell r="CB471">
            <v>23.912500000000001</v>
          </cell>
          <cell r="CC471">
            <v>24.574999999999996</v>
          </cell>
          <cell r="CD471">
            <v>25.699999999999996</v>
          </cell>
          <cell r="CE471">
            <v>22.800000000000004</v>
          </cell>
          <cell r="CF471">
            <v>22.300000000000004</v>
          </cell>
        </row>
        <row r="472">
          <cell r="C472" t="str">
            <v>Belo Horizonte</v>
          </cell>
          <cell r="D472">
            <v>7.2999999999999989</v>
          </cell>
          <cell r="E472">
            <v>22.800000000000004</v>
          </cell>
          <cell r="F472">
            <v>0.6</v>
          </cell>
          <cell r="G472">
            <v>0</v>
          </cell>
          <cell r="H472">
            <v>1</v>
          </cell>
          <cell r="I472">
            <v>1</v>
          </cell>
          <cell r="J472">
            <v>1</v>
          </cell>
          <cell r="K472">
            <v>1</v>
          </cell>
          <cell r="L472">
            <v>1</v>
          </cell>
          <cell r="M472">
            <v>0.6</v>
          </cell>
          <cell r="N472">
            <v>0.1</v>
          </cell>
          <cell r="O472">
            <v>1</v>
          </cell>
          <cell r="P472">
            <v>1</v>
          </cell>
          <cell r="Q472">
            <v>1</v>
          </cell>
          <cell r="R472">
            <v>1</v>
          </cell>
          <cell r="S472">
            <v>1</v>
          </cell>
          <cell r="T472">
            <v>0</v>
          </cell>
          <cell r="U472">
            <v>0.1</v>
          </cell>
          <cell r="V472">
            <v>1</v>
          </cell>
          <cell r="W472">
            <v>1</v>
          </cell>
          <cell r="X472">
            <v>1</v>
          </cell>
          <cell r="Y472">
            <v>1</v>
          </cell>
          <cell r="Z472">
            <v>1</v>
          </cell>
          <cell r="AA472">
            <v>0.6</v>
          </cell>
          <cell r="AB472">
            <v>0.1</v>
          </cell>
          <cell r="AC472">
            <v>1</v>
          </cell>
          <cell r="AD472">
            <v>1</v>
          </cell>
          <cell r="AE472">
            <v>1</v>
          </cell>
          <cell r="AF472">
            <v>1</v>
          </cell>
          <cell r="AG472">
            <v>1</v>
          </cell>
          <cell r="AH472">
            <v>0.6</v>
          </cell>
          <cell r="AI472">
            <v>0.1</v>
          </cell>
          <cell r="AJ472">
            <v>0</v>
          </cell>
          <cell r="AK472">
            <v>25.3</v>
          </cell>
          <cell r="AL472">
            <v>24</v>
          </cell>
          <cell r="AM472">
            <v>25</v>
          </cell>
          <cell r="AN472">
            <v>23.7</v>
          </cell>
          <cell r="AO472">
            <v>26</v>
          </cell>
          <cell r="AP472">
            <v>25</v>
          </cell>
          <cell r="AQ472">
            <v>26</v>
          </cell>
          <cell r="AR472">
            <v>27</v>
          </cell>
          <cell r="AS472">
            <v>25</v>
          </cell>
          <cell r="AT472">
            <v>25</v>
          </cell>
          <cell r="AU472">
            <v>23.7</v>
          </cell>
          <cell r="AV472">
            <v>25</v>
          </cell>
          <cell r="AW472">
            <v>26</v>
          </cell>
          <cell r="AX472">
            <v>21.7</v>
          </cell>
          <cell r="AY472">
            <v>24.9</v>
          </cell>
          <cell r="AZ472">
            <v>22.8</v>
          </cell>
          <cell r="BA472">
            <v>24.6</v>
          </cell>
          <cell r="BB472">
            <v>23</v>
          </cell>
          <cell r="BC472">
            <v>23.7</v>
          </cell>
          <cell r="BD472">
            <v>25.4</v>
          </cell>
          <cell r="BE472">
            <v>22.200000000000003</v>
          </cell>
          <cell r="BF472">
            <v>24.6</v>
          </cell>
          <cell r="BG472">
            <v>21.799999999999997</v>
          </cell>
          <cell r="BH472">
            <v>21.599999999999998</v>
          </cell>
          <cell r="BI472">
            <v>24.8</v>
          </cell>
          <cell r="BJ472">
            <v>20.3</v>
          </cell>
          <cell r="BK472">
            <v>23.4</v>
          </cell>
          <cell r="BL472">
            <v>24.7</v>
          </cell>
          <cell r="BM472">
            <v>23.4</v>
          </cell>
          <cell r="BN472">
            <v>23.5</v>
          </cell>
          <cell r="BO472">
            <v>25.8</v>
          </cell>
          <cell r="BP472">
            <v>24</v>
          </cell>
          <cell r="BQ472">
            <v>23.3</v>
          </cell>
          <cell r="BR472">
            <v>25.2</v>
          </cell>
          <cell r="BS472">
            <v>22.8</v>
          </cell>
          <cell r="BT472">
            <v>21</v>
          </cell>
          <cell r="BU472">
            <v>24.8</v>
          </cell>
          <cell r="BV472">
            <v>22.8</v>
          </cell>
          <cell r="BW472">
            <v>21.5</v>
          </cell>
          <cell r="BX472">
            <v>22.7</v>
          </cell>
          <cell r="BY472">
            <v>24.4</v>
          </cell>
          <cell r="BZ472">
            <v>18.600000000000001</v>
          </cell>
          <cell r="CA472">
            <v>24.7</v>
          </cell>
          <cell r="CB472">
            <v>23.5</v>
          </cell>
          <cell r="CC472">
            <v>24.7</v>
          </cell>
          <cell r="CD472">
            <v>25.7</v>
          </cell>
          <cell r="CE472">
            <v>22.8</v>
          </cell>
          <cell r="CF472">
            <v>21.8</v>
          </cell>
        </row>
        <row r="473">
          <cell r="C473" t="str">
            <v>SubCluster BH Conurbadas</v>
          </cell>
          <cell r="D473">
            <v>7.2999999999999989</v>
          </cell>
          <cell r="E473">
            <v>22.800000000000004</v>
          </cell>
          <cell r="F473">
            <v>0.6</v>
          </cell>
          <cell r="G473">
            <v>0</v>
          </cell>
          <cell r="H473">
            <v>1</v>
          </cell>
          <cell r="I473">
            <v>1</v>
          </cell>
          <cell r="J473">
            <v>1</v>
          </cell>
          <cell r="K473">
            <v>1</v>
          </cell>
          <cell r="L473">
            <v>1</v>
          </cell>
          <cell r="M473">
            <v>0.6</v>
          </cell>
          <cell r="N473">
            <v>0.1</v>
          </cell>
          <cell r="O473">
            <v>1</v>
          </cell>
          <cell r="P473">
            <v>1</v>
          </cell>
          <cell r="Q473">
            <v>1</v>
          </cell>
          <cell r="R473">
            <v>1</v>
          </cell>
          <cell r="S473">
            <v>1</v>
          </cell>
          <cell r="T473">
            <v>0</v>
          </cell>
          <cell r="U473">
            <v>0.1</v>
          </cell>
          <cell r="V473">
            <v>1</v>
          </cell>
          <cell r="W473">
            <v>1</v>
          </cell>
          <cell r="X473">
            <v>1</v>
          </cell>
          <cell r="Y473">
            <v>1</v>
          </cell>
          <cell r="Z473">
            <v>1</v>
          </cell>
          <cell r="AA473">
            <v>0.6</v>
          </cell>
          <cell r="AB473">
            <v>0.1</v>
          </cell>
          <cell r="AC473">
            <v>1</v>
          </cell>
          <cell r="AD473">
            <v>1</v>
          </cell>
          <cell r="AE473">
            <v>1</v>
          </cell>
          <cell r="AF473">
            <v>1</v>
          </cell>
          <cell r="AG473">
            <v>1</v>
          </cell>
          <cell r="AH473">
            <v>0.6</v>
          </cell>
          <cell r="AI473">
            <v>0.1</v>
          </cell>
          <cell r="AJ473">
            <v>0</v>
          </cell>
          <cell r="AK473">
            <v>25.3</v>
          </cell>
          <cell r="AL473">
            <v>25.3</v>
          </cell>
          <cell r="AM473">
            <v>25.3</v>
          </cell>
          <cell r="AN473">
            <v>25.3</v>
          </cell>
          <cell r="AO473">
            <v>25.3</v>
          </cell>
          <cell r="AP473">
            <v>25.3</v>
          </cell>
          <cell r="AQ473">
            <v>25.3</v>
          </cell>
          <cell r="AR473">
            <v>25.3</v>
          </cell>
          <cell r="AS473">
            <v>25.3</v>
          </cell>
          <cell r="AT473">
            <v>25.3</v>
          </cell>
          <cell r="AU473">
            <v>25.3</v>
          </cell>
          <cell r="AV473">
            <v>25.3</v>
          </cell>
          <cell r="AW473">
            <v>25.3</v>
          </cell>
          <cell r="AX473">
            <v>21.7</v>
          </cell>
          <cell r="AY473">
            <v>24.9</v>
          </cell>
          <cell r="AZ473">
            <v>22.8</v>
          </cell>
          <cell r="BA473">
            <v>24.6</v>
          </cell>
          <cell r="BB473">
            <v>23</v>
          </cell>
          <cell r="BC473">
            <v>23.7</v>
          </cell>
          <cell r="BD473">
            <v>25.4</v>
          </cell>
          <cell r="BE473">
            <v>22.200000000000003</v>
          </cell>
          <cell r="BF473">
            <v>24.6</v>
          </cell>
          <cell r="BG473">
            <v>21.799999999999997</v>
          </cell>
          <cell r="BH473">
            <v>21.599999999999998</v>
          </cell>
          <cell r="BI473">
            <v>24.8</v>
          </cell>
          <cell r="BJ473">
            <v>20.3</v>
          </cell>
          <cell r="BK473">
            <v>23.25</v>
          </cell>
          <cell r="BL473">
            <v>24.7</v>
          </cell>
          <cell r="BM473">
            <v>23.4</v>
          </cell>
          <cell r="BN473">
            <v>23.5</v>
          </cell>
          <cell r="BO473">
            <v>24.15</v>
          </cell>
          <cell r="BP473">
            <v>25.049999999999997</v>
          </cell>
          <cell r="BQ473">
            <v>23.3</v>
          </cell>
          <cell r="BR473">
            <v>25.2</v>
          </cell>
          <cell r="BS473">
            <v>22.05</v>
          </cell>
          <cell r="BT473">
            <v>21.024999999999999</v>
          </cell>
          <cell r="BU473">
            <v>24.8</v>
          </cell>
          <cell r="BV473">
            <v>22.8</v>
          </cell>
          <cell r="BW473">
            <v>21.35</v>
          </cell>
          <cell r="BX473">
            <v>22.7</v>
          </cell>
          <cell r="BY473">
            <v>24.4</v>
          </cell>
          <cell r="BZ473">
            <v>20.8</v>
          </cell>
          <cell r="CA473">
            <v>24.2</v>
          </cell>
          <cell r="CB473">
            <v>24.1</v>
          </cell>
          <cell r="CC473">
            <v>24.7</v>
          </cell>
          <cell r="CD473">
            <v>25.7</v>
          </cell>
          <cell r="CE473">
            <v>22.8</v>
          </cell>
          <cell r="CF473">
            <v>22.3</v>
          </cell>
        </row>
        <row r="474">
          <cell r="C474" t="str">
            <v>Sabará</v>
          </cell>
          <cell r="D474">
            <v>7.2999999999999989</v>
          </cell>
          <cell r="E474">
            <v>22.800000000000004</v>
          </cell>
          <cell r="F474">
            <v>0.6</v>
          </cell>
          <cell r="G474">
            <v>0</v>
          </cell>
          <cell r="H474">
            <v>1</v>
          </cell>
          <cell r="I474">
            <v>1</v>
          </cell>
          <cell r="J474">
            <v>1</v>
          </cell>
          <cell r="K474">
            <v>1</v>
          </cell>
          <cell r="L474">
            <v>1</v>
          </cell>
          <cell r="M474">
            <v>0.6</v>
          </cell>
          <cell r="N474">
            <v>0.1</v>
          </cell>
          <cell r="O474">
            <v>1</v>
          </cell>
          <cell r="P474">
            <v>1</v>
          </cell>
          <cell r="Q474">
            <v>1</v>
          </cell>
          <cell r="R474">
            <v>1</v>
          </cell>
          <cell r="S474">
            <v>1</v>
          </cell>
          <cell r="T474">
            <v>0</v>
          </cell>
          <cell r="U474">
            <v>0.1</v>
          </cell>
          <cell r="V474">
            <v>1</v>
          </cell>
          <cell r="W474">
            <v>1</v>
          </cell>
          <cell r="X474">
            <v>1</v>
          </cell>
          <cell r="Y474">
            <v>1</v>
          </cell>
          <cell r="Z474">
            <v>1</v>
          </cell>
          <cell r="AA474">
            <v>0.6</v>
          </cell>
          <cell r="AB474">
            <v>0.1</v>
          </cell>
          <cell r="AC474">
            <v>1</v>
          </cell>
          <cell r="AD474">
            <v>1</v>
          </cell>
          <cell r="AE474">
            <v>1</v>
          </cell>
          <cell r="AF474">
            <v>1</v>
          </cell>
          <cell r="AG474">
            <v>1</v>
          </cell>
          <cell r="AH474">
            <v>0.6</v>
          </cell>
          <cell r="AI474">
            <v>0.1</v>
          </cell>
          <cell r="AJ474">
            <v>0</v>
          </cell>
          <cell r="AK474">
            <v>25.3</v>
          </cell>
          <cell r="AL474">
            <v>24</v>
          </cell>
          <cell r="AM474">
            <v>25</v>
          </cell>
          <cell r="AN474">
            <v>23.7</v>
          </cell>
          <cell r="AO474">
            <v>26</v>
          </cell>
          <cell r="AP474">
            <v>25</v>
          </cell>
          <cell r="AQ474">
            <v>26</v>
          </cell>
          <cell r="AR474">
            <v>27</v>
          </cell>
          <cell r="AS474">
            <v>25</v>
          </cell>
          <cell r="AT474">
            <v>25</v>
          </cell>
          <cell r="AU474">
            <v>23.7</v>
          </cell>
          <cell r="AV474">
            <v>25</v>
          </cell>
          <cell r="AW474">
            <v>26</v>
          </cell>
          <cell r="AX474">
            <v>21.7</v>
          </cell>
          <cell r="AY474">
            <v>24.9</v>
          </cell>
          <cell r="AZ474">
            <v>22</v>
          </cell>
          <cell r="BA474">
            <v>24.6</v>
          </cell>
          <cell r="BB474">
            <v>23</v>
          </cell>
          <cell r="BC474">
            <v>24.5</v>
          </cell>
          <cell r="BD474">
            <v>25.4</v>
          </cell>
          <cell r="BE474">
            <v>22.200000000000003</v>
          </cell>
          <cell r="BF474">
            <v>23.799999999999997</v>
          </cell>
          <cell r="BG474">
            <v>21.799999999999997</v>
          </cell>
          <cell r="BH474">
            <v>21.599999999999998</v>
          </cell>
          <cell r="BI474">
            <v>24.8</v>
          </cell>
          <cell r="BJ474">
            <v>20.3</v>
          </cell>
          <cell r="BK474">
            <v>23.4</v>
          </cell>
          <cell r="BL474">
            <v>24.7</v>
          </cell>
          <cell r="BM474">
            <v>23.4</v>
          </cell>
          <cell r="BN474">
            <v>23.5</v>
          </cell>
          <cell r="BO474">
            <v>23.4</v>
          </cell>
          <cell r="BP474">
            <v>25.4</v>
          </cell>
          <cell r="BQ474">
            <v>23.3</v>
          </cell>
          <cell r="BR474">
            <v>25.2</v>
          </cell>
          <cell r="BS474">
            <v>21.8</v>
          </cell>
          <cell r="BT474">
            <v>21</v>
          </cell>
          <cell r="BU474">
            <v>24.8</v>
          </cell>
          <cell r="BV474">
            <v>22.8</v>
          </cell>
          <cell r="BW474">
            <v>21.5</v>
          </cell>
          <cell r="BX474">
            <v>22.7</v>
          </cell>
          <cell r="BY474">
            <v>24.4</v>
          </cell>
          <cell r="BZ474">
            <v>20.8</v>
          </cell>
          <cell r="CA474">
            <v>23.7</v>
          </cell>
          <cell r="CB474">
            <v>24.5</v>
          </cell>
          <cell r="CC474">
            <v>24.7</v>
          </cell>
          <cell r="CD474">
            <v>25.7</v>
          </cell>
          <cell r="CE474">
            <v>22.8</v>
          </cell>
          <cell r="CF474">
            <v>21.8</v>
          </cell>
        </row>
        <row r="475">
          <cell r="C475" t="str">
            <v>Nova Lima</v>
          </cell>
          <cell r="D475">
            <v>7.2999999999999989</v>
          </cell>
          <cell r="E475">
            <v>22.800000000000004</v>
          </cell>
          <cell r="F475">
            <v>0.6</v>
          </cell>
          <cell r="G475">
            <v>0</v>
          </cell>
          <cell r="H475">
            <v>1</v>
          </cell>
          <cell r="I475">
            <v>1</v>
          </cell>
          <cell r="J475">
            <v>1</v>
          </cell>
          <cell r="K475">
            <v>1</v>
          </cell>
          <cell r="L475">
            <v>1</v>
          </cell>
          <cell r="M475">
            <v>0.6</v>
          </cell>
          <cell r="N475">
            <v>0.1</v>
          </cell>
          <cell r="O475">
            <v>1</v>
          </cell>
          <cell r="P475">
            <v>1</v>
          </cell>
          <cell r="Q475">
            <v>1</v>
          </cell>
          <cell r="R475">
            <v>1</v>
          </cell>
          <cell r="S475">
            <v>1</v>
          </cell>
          <cell r="T475">
            <v>0</v>
          </cell>
          <cell r="U475">
            <v>0.1</v>
          </cell>
          <cell r="V475">
            <v>1</v>
          </cell>
          <cell r="W475">
            <v>1</v>
          </cell>
          <cell r="X475">
            <v>1</v>
          </cell>
          <cell r="Y475">
            <v>1</v>
          </cell>
          <cell r="Z475">
            <v>1</v>
          </cell>
          <cell r="AA475">
            <v>0.6</v>
          </cell>
          <cell r="AB475">
            <v>0.1</v>
          </cell>
          <cell r="AC475">
            <v>1</v>
          </cell>
          <cell r="AD475">
            <v>1</v>
          </cell>
          <cell r="AE475">
            <v>1</v>
          </cell>
          <cell r="AF475">
            <v>1</v>
          </cell>
          <cell r="AG475">
            <v>1</v>
          </cell>
          <cell r="AH475">
            <v>0.6</v>
          </cell>
          <cell r="AI475">
            <v>0.1</v>
          </cell>
          <cell r="AJ475">
            <v>0</v>
          </cell>
          <cell r="AK475">
            <v>25.3</v>
          </cell>
          <cell r="AL475">
            <v>24</v>
          </cell>
          <cell r="AM475">
            <v>25</v>
          </cell>
          <cell r="AN475">
            <v>23</v>
          </cell>
          <cell r="AO475">
            <v>26</v>
          </cell>
          <cell r="AP475">
            <v>25</v>
          </cell>
          <cell r="AQ475">
            <v>26</v>
          </cell>
          <cell r="AR475">
            <v>27</v>
          </cell>
          <cell r="AS475">
            <v>25</v>
          </cell>
          <cell r="AT475">
            <v>24.3</v>
          </cell>
          <cell r="AU475">
            <v>23.4</v>
          </cell>
          <cell r="AV475">
            <v>25</v>
          </cell>
          <cell r="AW475">
            <v>26</v>
          </cell>
          <cell r="AX475">
            <v>21.7</v>
          </cell>
          <cell r="AY475">
            <v>24.9</v>
          </cell>
          <cell r="AZ475">
            <v>22</v>
          </cell>
          <cell r="BA475">
            <v>24.6</v>
          </cell>
          <cell r="BB475">
            <v>23</v>
          </cell>
          <cell r="BC475">
            <v>24.5</v>
          </cell>
          <cell r="BD475">
            <v>25.4</v>
          </cell>
          <cell r="BE475">
            <v>22.050000000000004</v>
          </cell>
          <cell r="BF475">
            <v>23.4</v>
          </cell>
          <cell r="BG475">
            <v>21.799999999999997</v>
          </cell>
          <cell r="BH475">
            <v>21.599999999999998</v>
          </cell>
          <cell r="BI475">
            <v>24.8</v>
          </cell>
          <cell r="BJ475">
            <v>20.3</v>
          </cell>
          <cell r="BK475">
            <v>23.4</v>
          </cell>
          <cell r="BL475">
            <v>24.7</v>
          </cell>
          <cell r="BM475">
            <v>23.4</v>
          </cell>
          <cell r="BN475">
            <v>23.5</v>
          </cell>
          <cell r="BO475">
            <v>24.4</v>
          </cell>
          <cell r="BP475">
            <v>25.4</v>
          </cell>
          <cell r="BQ475">
            <v>23.3</v>
          </cell>
          <cell r="BR475">
            <v>25.2</v>
          </cell>
          <cell r="BS475">
            <v>21.8</v>
          </cell>
          <cell r="BT475">
            <v>21</v>
          </cell>
          <cell r="BU475">
            <v>24.8</v>
          </cell>
          <cell r="BV475">
            <v>22.8</v>
          </cell>
          <cell r="BW475">
            <v>21.5</v>
          </cell>
          <cell r="BX475">
            <v>22.7</v>
          </cell>
          <cell r="BY475">
            <v>24.4</v>
          </cell>
          <cell r="BZ475">
            <v>20.8</v>
          </cell>
          <cell r="CA475">
            <v>24.7</v>
          </cell>
          <cell r="CB475">
            <v>23.5</v>
          </cell>
          <cell r="CC475">
            <v>24.7</v>
          </cell>
          <cell r="CD475">
            <v>25.7</v>
          </cell>
          <cell r="CE475">
            <v>22.8</v>
          </cell>
          <cell r="CF475">
            <v>21.8</v>
          </cell>
        </row>
        <row r="476">
          <cell r="C476" t="str">
            <v>Contagem</v>
          </cell>
          <cell r="D476">
            <v>7.2999999999999989</v>
          </cell>
          <cell r="E476">
            <v>22.800000000000004</v>
          </cell>
          <cell r="F476">
            <v>0.6</v>
          </cell>
          <cell r="G476">
            <v>0</v>
          </cell>
          <cell r="H476">
            <v>1</v>
          </cell>
          <cell r="I476">
            <v>1</v>
          </cell>
          <cell r="J476">
            <v>1</v>
          </cell>
          <cell r="K476">
            <v>1</v>
          </cell>
          <cell r="L476">
            <v>1</v>
          </cell>
          <cell r="M476">
            <v>0.6</v>
          </cell>
          <cell r="N476">
            <v>0.1</v>
          </cell>
          <cell r="O476">
            <v>1</v>
          </cell>
          <cell r="P476">
            <v>1</v>
          </cell>
          <cell r="Q476">
            <v>1</v>
          </cell>
          <cell r="R476">
            <v>1</v>
          </cell>
          <cell r="S476">
            <v>1</v>
          </cell>
          <cell r="T476">
            <v>0</v>
          </cell>
          <cell r="U476">
            <v>0.1</v>
          </cell>
          <cell r="V476">
            <v>1</v>
          </cell>
          <cell r="W476">
            <v>1</v>
          </cell>
          <cell r="X476">
            <v>1</v>
          </cell>
          <cell r="Y476">
            <v>1</v>
          </cell>
          <cell r="Z476">
            <v>1</v>
          </cell>
          <cell r="AA476">
            <v>0.6</v>
          </cell>
          <cell r="AB476">
            <v>0.1</v>
          </cell>
          <cell r="AC476">
            <v>1</v>
          </cell>
          <cell r="AD476">
            <v>1</v>
          </cell>
          <cell r="AE476">
            <v>1</v>
          </cell>
          <cell r="AF476">
            <v>1</v>
          </cell>
          <cell r="AG476">
            <v>1</v>
          </cell>
          <cell r="AH476">
            <v>0.6</v>
          </cell>
          <cell r="AI476">
            <v>0.1</v>
          </cell>
          <cell r="AJ476">
            <v>0</v>
          </cell>
          <cell r="AK476">
            <v>25.3</v>
          </cell>
          <cell r="AL476">
            <v>24</v>
          </cell>
          <cell r="AM476">
            <v>25</v>
          </cell>
          <cell r="AN476">
            <v>23</v>
          </cell>
          <cell r="AO476">
            <v>26</v>
          </cell>
          <cell r="AP476">
            <v>25</v>
          </cell>
          <cell r="AQ476">
            <v>26</v>
          </cell>
          <cell r="AR476">
            <v>27</v>
          </cell>
          <cell r="AS476">
            <v>25</v>
          </cell>
          <cell r="AT476">
            <v>24.3</v>
          </cell>
          <cell r="AU476">
            <v>23.4</v>
          </cell>
          <cell r="AV476">
            <v>25</v>
          </cell>
          <cell r="AW476">
            <v>26</v>
          </cell>
          <cell r="AX476">
            <v>21.7</v>
          </cell>
          <cell r="AY476">
            <v>24.9</v>
          </cell>
          <cell r="AZ476">
            <v>22</v>
          </cell>
          <cell r="BA476">
            <v>24.6</v>
          </cell>
          <cell r="BB476">
            <v>23</v>
          </cell>
          <cell r="BC476">
            <v>24.5</v>
          </cell>
          <cell r="BD476">
            <v>25.4</v>
          </cell>
          <cell r="BE476">
            <v>21.900000000000002</v>
          </cell>
          <cell r="BF476">
            <v>23.799999999999997</v>
          </cell>
          <cell r="BG476">
            <v>21.799999999999997</v>
          </cell>
          <cell r="BH476">
            <v>21.599999999999998</v>
          </cell>
          <cell r="BI476">
            <v>24.8</v>
          </cell>
          <cell r="BJ476">
            <v>20.3</v>
          </cell>
          <cell r="BK476">
            <v>22.8</v>
          </cell>
          <cell r="BL476">
            <v>24.7</v>
          </cell>
          <cell r="BM476">
            <v>23.4</v>
          </cell>
          <cell r="BN476">
            <v>23.5</v>
          </cell>
          <cell r="BO476">
            <v>25.8</v>
          </cell>
          <cell r="BP476">
            <v>24</v>
          </cell>
          <cell r="BQ476">
            <v>23.3</v>
          </cell>
          <cell r="BR476">
            <v>25.2</v>
          </cell>
          <cell r="BS476">
            <v>22.8</v>
          </cell>
          <cell r="BT476">
            <v>21</v>
          </cell>
          <cell r="BU476">
            <v>24.8</v>
          </cell>
          <cell r="BV476">
            <v>22.8</v>
          </cell>
          <cell r="BW476">
            <v>20.9</v>
          </cell>
          <cell r="BX476">
            <v>22.7</v>
          </cell>
          <cell r="BY476">
            <v>24.4</v>
          </cell>
          <cell r="BZ476">
            <v>20.8</v>
          </cell>
          <cell r="CA476">
            <v>24.7</v>
          </cell>
          <cell r="CB476">
            <v>23.9</v>
          </cell>
          <cell r="CC476">
            <v>24.7</v>
          </cell>
          <cell r="CD476">
            <v>25.7</v>
          </cell>
          <cell r="CE476">
            <v>22.8</v>
          </cell>
          <cell r="CF476">
            <v>22.8</v>
          </cell>
        </row>
        <row r="477">
          <cell r="C477" t="str">
            <v>Betim</v>
          </cell>
          <cell r="D477">
            <v>7.2999999999999989</v>
          </cell>
          <cell r="E477">
            <v>22.800000000000004</v>
          </cell>
          <cell r="F477">
            <v>0.6</v>
          </cell>
          <cell r="G477">
            <v>0</v>
          </cell>
          <cell r="H477">
            <v>1</v>
          </cell>
          <cell r="I477">
            <v>1</v>
          </cell>
          <cell r="J477">
            <v>1</v>
          </cell>
          <cell r="K477">
            <v>1</v>
          </cell>
          <cell r="L477">
            <v>1</v>
          </cell>
          <cell r="M477">
            <v>0.6</v>
          </cell>
          <cell r="N477">
            <v>0.1</v>
          </cell>
          <cell r="O477">
            <v>1</v>
          </cell>
          <cell r="P477">
            <v>1</v>
          </cell>
          <cell r="Q477">
            <v>1</v>
          </cell>
          <cell r="R477">
            <v>1</v>
          </cell>
          <cell r="S477">
            <v>1</v>
          </cell>
          <cell r="T477">
            <v>0</v>
          </cell>
          <cell r="U477">
            <v>0.1</v>
          </cell>
          <cell r="V477">
            <v>1</v>
          </cell>
          <cell r="W477">
            <v>1</v>
          </cell>
          <cell r="X477">
            <v>1</v>
          </cell>
          <cell r="Y477">
            <v>1</v>
          </cell>
          <cell r="Z477">
            <v>1</v>
          </cell>
          <cell r="AA477">
            <v>0.6</v>
          </cell>
          <cell r="AB477">
            <v>0.1</v>
          </cell>
          <cell r="AC477">
            <v>1</v>
          </cell>
          <cell r="AD477">
            <v>1</v>
          </cell>
          <cell r="AE477">
            <v>1</v>
          </cell>
          <cell r="AF477">
            <v>1</v>
          </cell>
          <cell r="AG477">
            <v>1</v>
          </cell>
          <cell r="AH477">
            <v>0.6</v>
          </cell>
          <cell r="AI477">
            <v>0.1</v>
          </cell>
          <cell r="AJ477">
            <v>0</v>
          </cell>
          <cell r="AK477">
            <v>25.3</v>
          </cell>
          <cell r="AL477">
            <v>24</v>
          </cell>
          <cell r="AM477">
            <v>25</v>
          </cell>
          <cell r="AN477">
            <v>23</v>
          </cell>
          <cell r="AO477">
            <v>26</v>
          </cell>
          <cell r="AP477">
            <v>25</v>
          </cell>
          <cell r="AQ477">
            <v>26</v>
          </cell>
          <cell r="AR477">
            <v>27</v>
          </cell>
          <cell r="AS477">
            <v>25</v>
          </cell>
          <cell r="AT477">
            <v>24.3</v>
          </cell>
          <cell r="AU477">
            <v>23.4</v>
          </cell>
          <cell r="AV477">
            <v>25</v>
          </cell>
          <cell r="AW477">
            <v>26</v>
          </cell>
          <cell r="AX477">
            <v>21.7</v>
          </cell>
          <cell r="AY477">
            <v>24.9</v>
          </cell>
          <cell r="AZ477">
            <v>22</v>
          </cell>
          <cell r="BA477">
            <v>24.6</v>
          </cell>
          <cell r="BB477">
            <v>23</v>
          </cell>
          <cell r="BC477">
            <v>24.5</v>
          </cell>
          <cell r="BD477">
            <v>25.4</v>
          </cell>
          <cell r="BE477">
            <v>22.200000000000003</v>
          </cell>
          <cell r="BF477">
            <v>23</v>
          </cell>
          <cell r="BG477">
            <v>21.799999999999997</v>
          </cell>
          <cell r="BH477">
            <v>21.599999999999998</v>
          </cell>
          <cell r="BI477">
            <v>24.8</v>
          </cell>
          <cell r="BJ477">
            <v>20.3</v>
          </cell>
          <cell r="BK477">
            <v>23.4</v>
          </cell>
          <cell r="BL477">
            <v>24.7</v>
          </cell>
          <cell r="BM477">
            <v>23.4</v>
          </cell>
          <cell r="BN477">
            <v>23.5</v>
          </cell>
          <cell r="BO477">
            <v>23</v>
          </cell>
          <cell r="BP477">
            <v>25.4</v>
          </cell>
          <cell r="BQ477">
            <v>23.3</v>
          </cell>
          <cell r="BR477">
            <v>25.2</v>
          </cell>
          <cell r="BS477">
            <v>21.8</v>
          </cell>
          <cell r="BT477">
            <v>21.1</v>
          </cell>
          <cell r="BU477">
            <v>24.8</v>
          </cell>
          <cell r="BV477">
            <v>22.8</v>
          </cell>
          <cell r="BW477">
            <v>21.5</v>
          </cell>
          <cell r="BX477">
            <v>22.7</v>
          </cell>
          <cell r="BY477">
            <v>24.4</v>
          </cell>
          <cell r="BZ477">
            <v>20.8</v>
          </cell>
          <cell r="CA477">
            <v>23.7</v>
          </cell>
          <cell r="CB477">
            <v>24.5</v>
          </cell>
          <cell r="CC477">
            <v>24.7</v>
          </cell>
          <cell r="CD477">
            <v>25.7</v>
          </cell>
          <cell r="CE477">
            <v>22.8</v>
          </cell>
          <cell r="CF477">
            <v>22.8</v>
          </cell>
        </row>
        <row r="478">
          <cell r="C478" t="str">
            <v>Vespasiano</v>
          </cell>
          <cell r="D478">
            <v>7.2999999999999989</v>
          </cell>
          <cell r="E478">
            <v>22.800000000000004</v>
          </cell>
          <cell r="F478">
            <v>0.6</v>
          </cell>
          <cell r="G478">
            <v>0</v>
          </cell>
          <cell r="H478">
            <v>1</v>
          </cell>
          <cell r="I478">
            <v>1</v>
          </cell>
          <cell r="J478">
            <v>1</v>
          </cell>
          <cell r="K478">
            <v>1</v>
          </cell>
          <cell r="L478">
            <v>1</v>
          </cell>
          <cell r="M478">
            <v>0.6</v>
          </cell>
          <cell r="N478">
            <v>0.1</v>
          </cell>
          <cell r="O478">
            <v>1</v>
          </cell>
          <cell r="P478">
            <v>1</v>
          </cell>
          <cell r="Q478">
            <v>1</v>
          </cell>
          <cell r="R478">
            <v>1</v>
          </cell>
          <cell r="S478">
            <v>1</v>
          </cell>
          <cell r="T478">
            <v>0</v>
          </cell>
          <cell r="U478">
            <v>0.1</v>
          </cell>
          <cell r="V478">
            <v>1</v>
          </cell>
          <cell r="W478">
            <v>1</v>
          </cell>
          <cell r="X478">
            <v>1</v>
          </cell>
          <cell r="Y478">
            <v>1</v>
          </cell>
          <cell r="Z478">
            <v>1</v>
          </cell>
          <cell r="AA478">
            <v>0.6</v>
          </cell>
          <cell r="AB478">
            <v>0.1</v>
          </cell>
          <cell r="AC478">
            <v>1</v>
          </cell>
          <cell r="AD478">
            <v>1</v>
          </cell>
          <cell r="AE478">
            <v>1</v>
          </cell>
          <cell r="AF478">
            <v>1</v>
          </cell>
          <cell r="AG478">
            <v>1</v>
          </cell>
          <cell r="AH478">
            <v>0.6</v>
          </cell>
          <cell r="AI478">
            <v>0.1</v>
          </cell>
          <cell r="AJ478">
            <v>0</v>
          </cell>
          <cell r="AK478">
            <v>25.3</v>
          </cell>
          <cell r="AL478">
            <v>24</v>
          </cell>
          <cell r="AM478">
            <v>25</v>
          </cell>
          <cell r="AN478">
            <v>23.2</v>
          </cell>
          <cell r="AO478">
            <v>25</v>
          </cell>
          <cell r="AP478">
            <v>25</v>
          </cell>
          <cell r="AQ478">
            <v>26</v>
          </cell>
          <cell r="AR478">
            <v>27</v>
          </cell>
          <cell r="AS478">
            <v>24.35</v>
          </cell>
          <cell r="AT478">
            <v>24</v>
          </cell>
          <cell r="AU478">
            <v>23.7</v>
          </cell>
          <cell r="AV478">
            <v>25</v>
          </cell>
          <cell r="AW478">
            <v>26</v>
          </cell>
          <cell r="AX478">
            <v>21.7</v>
          </cell>
          <cell r="AY478">
            <v>24.9</v>
          </cell>
          <cell r="AZ478">
            <v>22.8</v>
          </cell>
          <cell r="BA478">
            <v>23.8</v>
          </cell>
          <cell r="BB478">
            <v>23</v>
          </cell>
          <cell r="BC478">
            <v>24.5</v>
          </cell>
          <cell r="BD478">
            <v>25.4</v>
          </cell>
          <cell r="BE478">
            <v>22.200000000000003</v>
          </cell>
          <cell r="BF478">
            <v>24.6</v>
          </cell>
          <cell r="BG478">
            <v>21.799999999999997</v>
          </cell>
          <cell r="BH478">
            <v>21.599999999999998</v>
          </cell>
          <cell r="BI478">
            <v>24.8</v>
          </cell>
          <cell r="BJ478">
            <v>20.3</v>
          </cell>
          <cell r="BK478">
            <v>23.4</v>
          </cell>
          <cell r="BL478">
            <v>24.7</v>
          </cell>
          <cell r="BM478">
            <v>23.4</v>
          </cell>
          <cell r="BN478">
            <v>23.5</v>
          </cell>
          <cell r="BO478">
            <v>23</v>
          </cell>
          <cell r="BP478">
            <v>25.4</v>
          </cell>
          <cell r="BQ478">
            <v>23.3</v>
          </cell>
          <cell r="BR478">
            <v>25.2</v>
          </cell>
          <cell r="BS478">
            <v>21.8</v>
          </cell>
          <cell r="BT478">
            <v>21.1</v>
          </cell>
          <cell r="BU478">
            <v>24.8</v>
          </cell>
          <cell r="BV478">
            <v>22.8</v>
          </cell>
          <cell r="BW478">
            <v>21.5</v>
          </cell>
          <cell r="BX478">
            <v>22.7</v>
          </cell>
          <cell r="BY478">
            <v>24.4</v>
          </cell>
          <cell r="BZ478">
            <v>20.8</v>
          </cell>
          <cell r="CA478">
            <v>23.7</v>
          </cell>
          <cell r="CB478">
            <v>24.5</v>
          </cell>
          <cell r="CC478">
            <v>24.7</v>
          </cell>
          <cell r="CD478">
            <v>25.7</v>
          </cell>
          <cell r="CE478">
            <v>22.8</v>
          </cell>
          <cell r="CF478">
            <v>22.8</v>
          </cell>
        </row>
        <row r="479">
          <cell r="C479" t="str">
            <v>Lagoa Santa</v>
          </cell>
          <cell r="D479">
            <v>7.2999999999999989</v>
          </cell>
          <cell r="E479">
            <v>22.800000000000004</v>
          </cell>
          <cell r="F479">
            <v>0.6</v>
          </cell>
          <cell r="G479">
            <v>0</v>
          </cell>
          <cell r="H479">
            <v>1</v>
          </cell>
          <cell r="I479">
            <v>1</v>
          </cell>
          <cell r="J479">
            <v>1</v>
          </cell>
          <cell r="K479">
            <v>1</v>
          </cell>
          <cell r="L479">
            <v>1</v>
          </cell>
          <cell r="M479">
            <v>0.6</v>
          </cell>
          <cell r="N479">
            <v>0.1</v>
          </cell>
          <cell r="O479">
            <v>1</v>
          </cell>
          <cell r="P479">
            <v>1</v>
          </cell>
          <cell r="Q479">
            <v>1</v>
          </cell>
          <cell r="R479">
            <v>1</v>
          </cell>
          <cell r="S479">
            <v>1</v>
          </cell>
          <cell r="T479">
            <v>0</v>
          </cell>
          <cell r="U479">
            <v>0.1</v>
          </cell>
          <cell r="V479">
            <v>1</v>
          </cell>
          <cell r="W479">
            <v>1</v>
          </cell>
          <cell r="X479">
            <v>1</v>
          </cell>
          <cell r="Y479">
            <v>1</v>
          </cell>
          <cell r="Z479">
            <v>1</v>
          </cell>
          <cell r="AA479">
            <v>0.6</v>
          </cell>
          <cell r="AB479">
            <v>0.1</v>
          </cell>
          <cell r="AC479">
            <v>1</v>
          </cell>
          <cell r="AD479">
            <v>1</v>
          </cell>
          <cell r="AE479">
            <v>1</v>
          </cell>
          <cell r="AF479">
            <v>1</v>
          </cell>
          <cell r="AG479">
            <v>1</v>
          </cell>
          <cell r="AH479">
            <v>0.6</v>
          </cell>
          <cell r="AI479">
            <v>0.1</v>
          </cell>
          <cell r="AJ479">
            <v>0</v>
          </cell>
          <cell r="AK479">
            <v>25.3</v>
          </cell>
          <cell r="AL479">
            <v>24</v>
          </cell>
          <cell r="AM479">
            <v>25</v>
          </cell>
          <cell r="AN479">
            <v>22.7</v>
          </cell>
          <cell r="AO479">
            <v>25</v>
          </cell>
          <cell r="AP479">
            <v>25</v>
          </cell>
          <cell r="AQ479">
            <v>26</v>
          </cell>
          <cell r="AR479">
            <v>27</v>
          </cell>
          <cell r="AS479">
            <v>23.7</v>
          </cell>
          <cell r="AT479">
            <v>24</v>
          </cell>
          <cell r="AU479">
            <v>23.7</v>
          </cell>
          <cell r="AV479">
            <v>25</v>
          </cell>
          <cell r="AW479">
            <v>26</v>
          </cell>
          <cell r="AX479">
            <v>21.7</v>
          </cell>
          <cell r="AY479">
            <v>24.9</v>
          </cell>
          <cell r="AZ479">
            <v>22.8</v>
          </cell>
          <cell r="BA479">
            <v>23.8</v>
          </cell>
          <cell r="BB479">
            <v>23</v>
          </cell>
          <cell r="BC479">
            <v>24.5</v>
          </cell>
          <cell r="BD479">
            <v>25.4</v>
          </cell>
          <cell r="BE479">
            <v>22.200000000000003</v>
          </cell>
          <cell r="BF479">
            <v>24.6</v>
          </cell>
          <cell r="BG479">
            <v>21.799999999999997</v>
          </cell>
          <cell r="BH479">
            <v>21.599999999999998</v>
          </cell>
          <cell r="BI479">
            <v>24.8</v>
          </cell>
          <cell r="BJ479">
            <v>20.3</v>
          </cell>
          <cell r="BK479">
            <v>23.4</v>
          </cell>
          <cell r="BL479">
            <v>24.7</v>
          </cell>
          <cell r="BM479">
            <v>23.4</v>
          </cell>
          <cell r="BN479">
            <v>23.5</v>
          </cell>
          <cell r="BO479">
            <v>23</v>
          </cell>
          <cell r="BP479">
            <v>25.4</v>
          </cell>
          <cell r="BQ479">
            <v>23.3</v>
          </cell>
          <cell r="BR479">
            <v>25.2</v>
          </cell>
          <cell r="BS479">
            <v>21.8</v>
          </cell>
          <cell r="BT479">
            <v>21.1</v>
          </cell>
          <cell r="BU479">
            <v>24.8</v>
          </cell>
          <cell r="BV479">
            <v>22.8</v>
          </cell>
          <cell r="BW479">
            <v>21.5</v>
          </cell>
          <cell r="BX479">
            <v>22.7</v>
          </cell>
          <cell r="BY479">
            <v>24.4</v>
          </cell>
          <cell r="BZ479">
            <v>20.8</v>
          </cell>
          <cell r="CA479">
            <v>23.7</v>
          </cell>
          <cell r="CB479">
            <v>24.5</v>
          </cell>
          <cell r="CC479">
            <v>24.7</v>
          </cell>
          <cell r="CD479">
            <v>25.7</v>
          </cell>
          <cell r="CE479">
            <v>22.8</v>
          </cell>
          <cell r="CF479">
            <v>22.8</v>
          </cell>
        </row>
        <row r="480">
          <cell r="C480" t="str">
            <v>SubCluster Novas MG</v>
          </cell>
          <cell r="D480">
            <v>7.2999999999999989</v>
          </cell>
          <cell r="E480">
            <v>22.800000000000004</v>
          </cell>
          <cell r="F480">
            <v>0.6</v>
          </cell>
          <cell r="G480">
            <v>0</v>
          </cell>
          <cell r="H480">
            <v>1</v>
          </cell>
          <cell r="I480">
            <v>1</v>
          </cell>
          <cell r="J480">
            <v>1</v>
          </cell>
          <cell r="K480">
            <v>1</v>
          </cell>
          <cell r="L480">
            <v>1</v>
          </cell>
          <cell r="M480">
            <v>0.6</v>
          </cell>
          <cell r="N480">
            <v>0.1</v>
          </cell>
          <cell r="O480">
            <v>1</v>
          </cell>
          <cell r="P480">
            <v>1</v>
          </cell>
          <cell r="Q480">
            <v>1</v>
          </cell>
          <cell r="R480">
            <v>1</v>
          </cell>
          <cell r="S480">
            <v>1</v>
          </cell>
          <cell r="T480">
            <v>0</v>
          </cell>
          <cell r="U480">
            <v>0.1</v>
          </cell>
          <cell r="V480">
            <v>1</v>
          </cell>
          <cell r="W480">
            <v>1</v>
          </cell>
          <cell r="X480">
            <v>1</v>
          </cell>
          <cell r="Y480">
            <v>1</v>
          </cell>
          <cell r="Z480">
            <v>1</v>
          </cell>
          <cell r="AA480">
            <v>0.6</v>
          </cell>
          <cell r="AB480">
            <v>0.1</v>
          </cell>
          <cell r="AC480">
            <v>1</v>
          </cell>
          <cell r="AD480">
            <v>1</v>
          </cell>
          <cell r="AE480">
            <v>1</v>
          </cell>
          <cell r="AF480">
            <v>1</v>
          </cell>
          <cell r="AG480">
            <v>1</v>
          </cell>
          <cell r="AH480">
            <v>0.6</v>
          </cell>
          <cell r="AI480">
            <v>0.1</v>
          </cell>
          <cell r="AJ480">
            <v>0</v>
          </cell>
          <cell r="AK480">
            <v>25.3</v>
          </cell>
          <cell r="AL480">
            <v>24</v>
          </cell>
          <cell r="AM480">
            <v>25</v>
          </cell>
          <cell r="AN480">
            <v>23.7</v>
          </cell>
          <cell r="AO480">
            <v>25</v>
          </cell>
          <cell r="AP480">
            <v>25</v>
          </cell>
          <cell r="AQ480">
            <v>26</v>
          </cell>
          <cell r="AR480">
            <v>27</v>
          </cell>
          <cell r="AS480">
            <v>25</v>
          </cell>
          <cell r="AT480">
            <v>24</v>
          </cell>
          <cell r="AU480">
            <v>23.7</v>
          </cell>
          <cell r="AV480">
            <v>25</v>
          </cell>
          <cell r="AW480">
            <v>26</v>
          </cell>
          <cell r="AX480">
            <v>21.7</v>
          </cell>
          <cell r="AY480">
            <v>24.9</v>
          </cell>
          <cell r="AZ480">
            <v>22.8</v>
          </cell>
          <cell r="BA480">
            <v>23.8</v>
          </cell>
          <cell r="BB480">
            <v>23</v>
          </cell>
          <cell r="BC480">
            <v>24.5</v>
          </cell>
          <cell r="BD480">
            <v>25.4</v>
          </cell>
          <cell r="BE480">
            <v>22.200000000000003</v>
          </cell>
          <cell r="BF480">
            <v>24.6</v>
          </cell>
          <cell r="BG480">
            <v>21.799999999999997</v>
          </cell>
          <cell r="BH480">
            <v>21.599999999999998</v>
          </cell>
          <cell r="BI480">
            <v>24.8</v>
          </cell>
          <cell r="BJ480">
            <v>20.3</v>
          </cell>
          <cell r="BK480">
            <v>23.4</v>
          </cell>
          <cell r="BL480">
            <v>24.7</v>
          </cell>
          <cell r="BM480">
            <v>23.4</v>
          </cell>
          <cell r="BN480">
            <v>22.1</v>
          </cell>
          <cell r="BO480">
            <v>25.8</v>
          </cell>
          <cell r="BP480">
            <v>25</v>
          </cell>
          <cell r="BQ480">
            <v>23.3</v>
          </cell>
          <cell r="BR480">
            <v>25.2</v>
          </cell>
          <cell r="BS480">
            <v>22.8</v>
          </cell>
          <cell r="BT480">
            <v>21.1</v>
          </cell>
          <cell r="BU480">
            <v>24.8</v>
          </cell>
          <cell r="BV480">
            <v>22.8</v>
          </cell>
          <cell r="BW480">
            <v>21.5</v>
          </cell>
          <cell r="BX480">
            <v>22.7</v>
          </cell>
          <cell r="BY480">
            <v>24.4</v>
          </cell>
          <cell r="BZ480">
            <v>19.8</v>
          </cell>
          <cell r="CA480">
            <v>24.7</v>
          </cell>
          <cell r="CB480">
            <v>24.5</v>
          </cell>
          <cell r="CC480">
            <v>24.7</v>
          </cell>
          <cell r="CD480">
            <v>25.7</v>
          </cell>
          <cell r="CE480">
            <v>22.8</v>
          </cell>
          <cell r="CF480">
            <v>21.8</v>
          </cell>
        </row>
        <row r="481">
          <cell r="C481" t="str">
            <v>Governador Valadares</v>
          </cell>
          <cell r="D481">
            <v>7.2999999999999989</v>
          </cell>
          <cell r="E481">
            <v>22.800000000000004</v>
          </cell>
          <cell r="F481">
            <v>0.6</v>
          </cell>
          <cell r="G481">
            <v>0</v>
          </cell>
          <cell r="H481">
            <v>1</v>
          </cell>
          <cell r="I481">
            <v>1</v>
          </cell>
          <cell r="J481">
            <v>1</v>
          </cell>
          <cell r="K481">
            <v>1</v>
          </cell>
          <cell r="L481">
            <v>1</v>
          </cell>
          <cell r="M481">
            <v>0.6</v>
          </cell>
          <cell r="N481">
            <v>0.1</v>
          </cell>
          <cell r="O481">
            <v>1</v>
          </cell>
          <cell r="P481">
            <v>1</v>
          </cell>
          <cell r="Q481">
            <v>1</v>
          </cell>
          <cell r="R481">
            <v>1</v>
          </cell>
          <cell r="S481">
            <v>1</v>
          </cell>
          <cell r="T481">
            <v>0</v>
          </cell>
          <cell r="U481">
            <v>0.1</v>
          </cell>
          <cell r="V481">
            <v>1</v>
          </cell>
          <cell r="W481">
            <v>1</v>
          </cell>
          <cell r="X481">
            <v>1</v>
          </cell>
          <cell r="Y481">
            <v>1</v>
          </cell>
          <cell r="Z481">
            <v>1</v>
          </cell>
          <cell r="AA481">
            <v>0.6</v>
          </cell>
          <cell r="AB481">
            <v>0.1</v>
          </cell>
          <cell r="AC481">
            <v>1</v>
          </cell>
          <cell r="AD481">
            <v>1</v>
          </cell>
          <cell r="AE481">
            <v>1</v>
          </cell>
          <cell r="AF481">
            <v>1</v>
          </cell>
          <cell r="AG481">
            <v>1</v>
          </cell>
          <cell r="AH481">
            <v>0.6</v>
          </cell>
          <cell r="AI481">
            <v>0.1</v>
          </cell>
          <cell r="AJ481">
            <v>0</v>
          </cell>
          <cell r="AK481">
            <v>25.3</v>
          </cell>
          <cell r="AL481">
            <v>24</v>
          </cell>
          <cell r="AM481">
            <v>25</v>
          </cell>
          <cell r="AN481">
            <v>23.7</v>
          </cell>
          <cell r="AO481">
            <v>25</v>
          </cell>
          <cell r="AP481">
            <v>25</v>
          </cell>
          <cell r="AQ481">
            <v>26</v>
          </cell>
          <cell r="AR481">
            <v>27</v>
          </cell>
          <cell r="AS481">
            <v>25</v>
          </cell>
          <cell r="AT481">
            <v>24</v>
          </cell>
          <cell r="AU481">
            <v>23.7</v>
          </cell>
          <cell r="AV481">
            <v>25</v>
          </cell>
          <cell r="AW481">
            <v>26</v>
          </cell>
          <cell r="AX481">
            <v>21.7</v>
          </cell>
          <cell r="AY481">
            <v>24.9</v>
          </cell>
          <cell r="AZ481">
            <v>22.8</v>
          </cell>
          <cell r="BA481">
            <v>23.8</v>
          </cell>
          <cell r="BB481">
            <v>23</v>
          </cell>
          <cell r="BC481">
            <v>24.5</v>
          </cell>
          <cell r="BD481">
            <v>25.4</v>
          </cell>
          <cell r="BE481">
            <v>22.200000000000003</v>
          </cell>
          <cell r="BF481">
            <v>24.6</v>
          </cell>
          <cell r="BG481">
            <v>21.799999999999997</v>
          </cell>
          <cell r="BH481">
            <v>21.599999999999998</v>
          </cell>
          <cell r="BI481">
            <v>24.8</v>
          </cell>
          <cell r="BJ481">
            <v>20.3</v>
          </cell>
          <cell r="BK481">
            <v>23.4</v>
          </cell>
          <cell r="BL481">
            <v>24.7</v>
          </cell>
          <cell r="BM481">
            <v>23.4</v>
          </cell>
          <cell r="BN481">
            <v>22.1</v>
          </cell>
          <cell r="BO481">
            <v>25.8</v>
          </cell>
          <cell r="BP481">
            <v>25</v>
          </cell>
          <cell r="BQ481">
            <v>23.3</v>
          </cell>
          <cell r="BR481">
            <v>25.2</v>
          </cell>
          <cell r="BS481">
            <v>22.8</v>
          </cell>
          <cell r="BT481">
            <v>21.1</v>
          </cell>
          <cell r="BU481">
            <v>24.8</v>
          </cell>
          <cell r="BV481">
            <v>22.8</v>
          </cell>
          <cell r="BW481">
            <v>21.5</v>
          </cell>
          <cell r="BX481">
            <v>22.7</v>
          </cell>
          <cell r="BY481">
            <v>24.4</v>
          </cell>
          <cell r="BZ481">
            <v>19.8</v>
          </cell>
          <cell r="CA481">
            <v>24.7</v>
          </cell>
          <cell r="CB481">
            <v>24.5</v>
          </cell>
          <cell r="CC481">
            <v>24.7</v>
          </cell>
          <cell r="CD481">
            <v>25.7</v>
          </cell>
          <cell r="CE481">
            <v>22.8</v>
          </cell>
          <cell r="CF481">
            <v>21.8</v>
          </cell>
        </row>
        <row r="482">
          <cell r="C482" t="str">
            <v>Ipatinga</v>
          </cell>
          <cell r="D482">
            <v>7.2999999999999989</v>
          </cell>
          <cell r="E482">
            <v>22.800000000000004</v>
          </cell>
          <cell r="F482">
            <v>0.6</v>
          </cell>
          <cell r="G482">
            <v>0</v>
          </cell>
          <cell r="H482">
            <v>1</v>
          </cell>
          <cell r="I482">
            <v>1</v>
          </cell>
          <cell r="J482">
            <v>1</v>
          </cell>
          <cell r="K482">
            <v>1</v>
          </cell>
          <cell r="L482">
            <v>1</v>
          </cell>
          <cell r="M482">
            <v>0.6</v>
          </cell>
          <cell r="N482">
            <v>0.1</v>
          </cell>
          <cell r="O482">
            <v>1</v>
          </cell>
          <cell r="P482">
            <v>1</v>
          </cell>
          <cell r="Q482">
            <v>1</v>
          </cell>
          <cell r="R482">
            <v>1</v>
          </cell>
          <cell r="S482">
            <v>1</v>
          </cell>
          <cell r="T482">
            <v>0</v>
          </cell>
          <cell r="U482">
            <v>0.1</v>
          </cell>
          <cell r="V482">
            <v>1</v>
          </cell>
          <cell r="W482">
            <v>1</v>
          </cell>
          <cell r="X482">
            <v>1</v>
          </cell>
          <cell r="Y482">
            <v>1</v>
          </cell>
          <cell r="Z482">
            <v>1</v>
          </cell>
          <cell r="AA482">
            <v>0.6</v>
          </cell>
          <cell r="AB482">
            <v>0.1</v>
          </cell>
          <cell r="AC482">
            <v>1</v>
          </cell>
          <cell r="AD482">
            <v>1</v>
          </cell>
          <cell r="AE482">
            <v>1</v>
          </cell>
          <cell r="AF482">
            <v>1</v>
          </cell>
          <cell r="AG482">
            <v>1</v>
          </cell>
          <cell r="AH482">
            <v>0.6</v>
          </cell>
          <cell r="AI482">
            <v>0.1</v>
          </cell>
          <cell r="AJ482">
            <v>0</v>
          </cell>
          <cell r="AK482">
            <v>25.3</v>
          </cell>
          <cell r="AL482">
            <v>24</v>
          </cell>
          <cell r="AM482">
            <v>25</v>
          </cell>
          <cell r="AN482">
            <v>23.7</v>
          </cell>
          <cell r="AO482">
            <v>25</v>
          </cell>
          <cell r="AP482">
            <v>25</v>
          </cell>
          <cell r="AQ482">
            <v>26</v>
          </cell>
          <cell r="AR482">
            <v>27</v>
          </cell>
          <cell r="AS482">
            <v>25</v>
          </cell>
          <cell r="AT482">
            <v>24</v>
          </cell>
          <cell r="AU482">
            <v>23.7</v>
          </cell>
          <cell r="AV482">
            <v>25</v>
          </cell>
          <cell r="AW482">
            <v>26</v>
          </cell>
          <cell r="AX482">
            <v>21.699999999999992</v>
          </cell>
          <cell r="AY482">
            <v>24.835714285714285</v>
          </cell>
          <cell r="AZ482">
            <v>22.435714285714287</v>
          </cell>
          <cell r="BA482">
            <v>24.542857142857144</v>
          </cell>
          <cell r="BB482">
            <v>22.942857142857143</v>
          </cell>
          <cell r="BC482">
            <v>24.478571428571428</v>
          </cell>
          <cell r="BD482">
            <v>25.157142857142851</v>
          </cell>
          <cell r="BE482">
            <v>22.135714285714283</v>
          </cell>
          <cell r="BF482">
            <v>24.142857142857149</v>
          </cell>
          <cell r="BG482">
            <v>21.800000000000004</v>
          </cell>
          <cell r="BH482">
            <v>21.521428571428572</v>
          </cell>
          <cell r="BI482">
            <v>24.8</v>
          </cell>
          <cell r="BJ482">
            <v>20.3</v>
          </cell>
          <cell r="BK482">
            <v>23.4</v>
          </cell>
          <cell r="BL482">
            <v>24.7</v>
          </cell>
          <cell r="BM482">
            <v>23.4</v>
          </cell>
          <cell r="BN482">
            <v>22.1</v>
          </cell>
          <cell r="BO482">
            <v>25.8</v>
          </cell>
          <cell r="BP482">
            <v>25</v>
          </cell>
          <cell r="BQ482">
            <v>23.3</v>
          </cell>
          <cell r="BR482">
            <v>25.2</v>
          </cell>
          <cell r="BS482">
            <v>22.8</v>
          </cell>
          <cell r="BT482">
            <v>21.1</v>
          </cell>
          <cell r="BU482">
            <v>24.8</v>
          </cell>
          <cell r="BV482">
            <v>22.8</v>
          </cell>
          <cell r="BW482">
            <v>21.5</v>
          </cell>
          <cell r="BX482">
            <v>22.7</v>
          </cell>
          <cell r="BY482">
            <v>24.4</v>
          </cell>
          <cell r="BZ482">
            <v>19.8</v>
          </cell>
          <cell r="CA482">
            <v>24.7</v>
          </cell>
          <cell r="CB482">
            <v>24.5</v>
          </cell>
          <cell r="CC482">
            <v>24.7</v>
          </cell>
          <cell r="CD482">
            <v>25.7</v>
          </cell>
          <cell r="CE482">
            <v>22.8</v>
          </cell>
          <cell r="CF482">
            <v>21.8</v>
          </cell>
        </row>
        <row r="483">
          <cell r="C483" t="str">
            <v>Montes Claros</v>
          </cell>
          <cell r="D483">
            <v>7.2999999999999989</v>
          </cell>
          <cell r="E483">
            <v>22.800000000000004</v>
          </cell>
          <cell r="F483">
            <v>0.6</v>
          </cell>
          <cell r="G483">
            <v>0</v>
          </cell>
          <cell r="H483">
            <v>1</v>
          </cell>
          <cell r="I483">
            <v>1</v>
          </cell>
          <cell r="J483">
            <v>1</v>
          </cell>
          <cell r="K483">
            <v>1</v>
          </cell>
          <cell r="L483">
            <v>1</v>
          </cell>
          <cell r="M483">
            <v>0.6</v>
          </cell>
          <cell r="N483">
            <v>0.1</v>
          </cell>
          <cell r="O483">
            <v>1</v>
          </cell>
          <cell r="P483">
            <v>1</v>
          </cell>
          <cell r="Q483">
            <v>1</v>
          </cell>
          <cell r="R483">
            <v>1</v>
          </cell>
          <cell r="S483">
            <v>1</v>
          </cell>
          <cell r="T483">
            <v>0</v>
          </cell>
          <cell r="U483">
            <v>0.1</v>
          </cell>
          <cell r="V483">
            <v>1</v>
          </cell>
          <cell r="W483">
            <v>1</v>
          </cell>
          <cell r="X483">
            <v>1</v>
          </cell>
          <cell r="Y483">
            <v>1</v>
          </cell>
          <cell r="Z483">
            <v>1</v>
          </cell>
          <cell r="AA483">
            <v>0.6</v>
          </cell>
          <cell r="AB483">
            <v>0.1</v>
          </cell>
          <cell r="AC483">
            <v>1</v>
          </cell>
          <cell r="AD483">
            <v>1</v>
          </cell>
          <cell r="AE483">
            <v>1</v>
          </cell>
          <cell r="AF483">
            <v>1</v>
          </cell>
          <cell r="AG483">
            <v>1</v>
          </cell>
          <cell r="AH483">
            <v>0.6</v>
          </cell>
          <cell r="AI483">
            <v>0.1</v>
          </cell>
          <cell r="AJ483">
            <v>0</v>
          </cell>
          <cell r="AK483">
            <v>25.3</v>
          </cell>
          <cell r="AL483">
            <v>24</v>
          </cell>
          <cell r="AM483">
            <v>25</v>
          </cell>
          <cell r="AN483">
            <v>23.7</v>
          </cell>
          <cell r="AO483">
            <v>25</v>
          </cell>
          <cell r="AP483">
            <v>25</v>
          </cell>
          <cell r="AQ483">
            <v>26</v>
          </cell>
          <cell r="AR483">
            <v>27</v>
          </cell>
          <cell r="AS483">
            <v>25</v>
          </cell>
          <cell r="AT483">
            <v>24</v>
          </cell>
          <cell r="AU483">
            <v>23.7</v>
          </cell>
          <cell r="AV483">
            <v>25</v>
          </cell>
          <cell r="AW483">
            <v>26</v>
          </cell>
          <cell r="AX483">
            <v>21.7</v>
          </cell>
          <cell r="AY483">
            <v>24.9</v>
          </cell>
          <cell r="AZ483">
            <v>22.5</v>
          </cell>
          <cell r="BA483">
            <v>24.6</v>
          </cell>
          <cell r="BB483">
            <v>23</v>
          </cell>
          <cell r="BC483">
            <v>24.5</v>
          </cell>
          <cell r="BD483">
            <v>24.6</v>
          </cell>
          <cell r="BE483">
            <v>22.200000000000003</v>
          </cell>
          <cell r="BF483">
            <v>24.6</v>
          </cell>
          <cell r="BG483">
            <v>21.799999999999997</v>
          </cell>
          <cell r="BH483">
            <v>21.599999999999998</v>
          </cell>
          <cell r="BI483">
            <v>24.8</v>
          </cell>
          <cell r="BJ483">
            <v>20.3</v>
          </cell>
          <cell r="BK483">
            <v>23.4</v>
          </cell>
          <cell r="BL483">
            <v>24.7</v>
          </cell>
          <cell r="BM483">
            <v>23.4</v>
          </cell>
          <cell r="BN483">
            <v>22.1</v>
          </cell>
          <cell r="BO483">
            <v>25.8</v>
          </cell>
          <cell r="BP483">
            <v>25</v>
          </cell>
          <cell r="BQ483">
            <v>23.3</v>
          </cell>
          <cell r="BR483">
            <v>25.2</v>
          </cell>
          <cell r="BS483">
            <v>22.8</v>
          </cell>
          <cell r="BT483">
            <v>21.1</v>
          </cell>
          <cell r="BU483">
            <v>24.8</v>
          </cell>
          <cell r="BV483">
            <v>22.8</v>
          </cell>
          <cell r="BW483">
            <v>21.5</v>
          </cell>
          <cell r="BX483">
            <v>22.7</v>
          </cell>
          <cell r="BY483">
            <v>24.4</v>
          </cell>
          <cell r="BZ483">
            <v>19.8</v>
          </cell>
          <cell r="CA483">
            <v>24.7</v>
          </cell>
          <cell r="CB483">
            <v>24.5</v>
          </cell>
          <cell r="CC483">
            <v>24.7</v>
          </cell>
          <cell r="CD483">
            <v>25.7</v>
          </cell>
          <cell r="CE483">
            <v>22.8</v>
          </cell>
          <cell r="CF483">
            <v>21.8</v>
          </cell>
        </row>
        <row r="484">
          <cell r="C484" t="str">
            <v>Divinópolis</v>
          </cell>
          <cell r="D484">
            <v>7.2999999999999989</v>
          </cell>
          <cell r="E484">
            <v>22.800000000000004</v>
          </cell>
          <cell r="F484">
            <v>0.6</v>
          </cell>
          <cell r="G484">
            <v>0</v>
          </cell>
          <cell r="H484">
            <v>1</v>
          </cell>
          <cell r="I484">
            <v>1</v>
          </cell>
          <cell r="J484">
            <v>1</v>
          </cell>
          <cell r="K484">
            <v>1</v>
          </cell>
          <cell r="L484">
            <v>1</v>
          </cell>
          <cell r="M484">
            <v>0.6</v>
          </cell>
          <cell r="N484">
            <v>0.1</v>
          </cell>
          <cell r="O484">
            <v>1</v>
          </cell>
          <cell r="P484">
            <v>1</v>
          </cell>
          <cell r="Q484">
            <v>1</v>
          </cell>
          <cell r="R484">
            <v>1</v>
          </cell>
          <cell r="S484">
            <v>1</v>
          </cell>
          <cell r="T484">
            <v>0</v>
          </cell>
          <cell r="U484">
            <v>0.1</v>
          </cell>
          <cell r="V484">
            <v>1</v>
          </cell>
          <cell r="W484">
            <v>1</v>
          </cell>
          <cell r="X484">
            <v>1</v>
          </cell>
          <cell r="Y484">
            <v>1</v>
          </cell>
          <cell r="Z484">
            <v>1</v>
          </cell>
          <cell r="AA484">
            <v>0.6</v>
          </cell>
          <cell r="AB484">
            <v>0.1</v>
          </cell>
          <cell r="AC484">
            <v>1</v>
          </cell>
          <cell r="AD484">
            <v>1</v>
          </cell>
          <cell r="AE484">
            <v>1</v>
          </cell>
          <cell r="AF484">
            <v>1</v>
          </cell>
          <cell r="AG484">
            <v>1</v>
          </cell>
          <cell r="AH484">
            <v>0.6</v>
          </cell>
          <cell r="AI484">
            <v>0.1</v>
          </cell>
          <cell r="AJ484">
            <v>0</v>
          </cell>
          <cell r="AK484">
            <v>25.3</v>
          </cell>
          <cell r="AL484">
            <v>24</v>
          </cell>
          <cell r="AM484">
            <v>25</v>
          </cell>
          <cell r="AN484">
            <v>23.7</v>
          </cell>
          <cell r="AO484">
            <v>25</v>
          </cell>
          <cell r="AP484">
            <v>25</v>
          </cell>
          <cell r="AQ484">
            <v>26</v>
          </cell>
          <cell r="AR484">
            <v>27</v>
          </cell>
          <cell r="AS484">
            <v>25</v>
          </cell>
          <cell r="AT484">
            <v>24</v>
          </cell>
          <cell r="AU484">
            <v>23.7</v>
          </cell>
          <cell r="AV484">
            <v>25</v>
          </cell>
          <cell r="AW484">
            <v>26</v>
          </cell>
          <cell r="AX484">
            <v>21.7</v>
          </cell>
          <cell r="AY484">
            <v>24.9</v>
          </cell>
          <cell r="AZ484">
            <v>22.5</v>
          </cell>
          <cell r="BA484">
            <v>24.6</v>
          </cell>
          <cell r="BB484">
            <v>23</v>
          </cell>
          <cell r="BC484">
            <v>24.5</v>
          </cell>
          <cell r="BD484">
            <v>24.6</v>
          </cell>
          <cell r="BE484">
            <v>22.200000000000003</v>
          </cell>
          <cell r="BF484">
            <v>24.6</v>
          </cell>
          <cell r="BG484">
            <v>21.799999999999997</v>
          </cell>
          <cell r="BH484">
            <v>21.599999999999998</v>
          </cell>
          <cell r="BI484">
            <v>24.8</v>
          </cell>
          <cell r="BJ484">
            <v>20.3</v>
          </cell>
          <cell r="BK484">
            <v>23.4</v>
          </cell>
          <cell r="BL484">
            <v>24.7</v>
          </cell>
          <cell r="BM484">
            <v>23.4</v>
          </cell>
          <cell r="BN484">
            <v>22.1</v>
          </cell>
          <cell r="BO484">
            <v>25.8</v>
          </cell>
          <cell r="BP484">
            <v>25</v>
          </cell>
          <cell r="BQ484">
            <v>23.3</v>
          </cell>
          <cell r="BR484">
            <v>25.2</v>
          </cell>
          <cell r="BS484">
            <v>22.8</v>
          </cell>
          <cell r="BT484">
            <v>21.1</v>
          </cell>
          <cell r="BU484">
            <v>24.8</v>
          </cell>
          <cell r="BV484">
            <v>22.8</v>
          </cell>
          <cell r="BW484">
            <v>21.5</v>
          </cell>
          <cell r="BX484">
            <v>22.7</v>
          </cell>
          <cell r="BY484">
            <v>24.4</v>
          </cell>
          <cell r="BZ484">
            <v>19.8</v>
          </cell>
          <cell r="CA484">
            <v>24.7</v>
          </cell>
          <cell r="CB484">
            <v>24.5</v>
          </cell>
          <cell r="CC484">
            <v>24.7</v>
          </cell>
          <cell r="CD484">
            <v>25.7</v>
          </cell>
          <cell r="CE484">
            <v>22.8</v>
          </cell>
          <cell r="CF484">
            <v>21.8</v>
          </cell>
        </row>
        <row r="485">
          <cell r="C485" t="str">
            <v>Sete Lagoas</v>
          </cell>
          <cell r="D485">
            <v>7.2999999999999989</v>
          </cell>
          <cell r="E485">
            <v>22.800000000000004</v>
          </cell>
          <cell r="F485">
            <v>0.6</v>
          </cell>
          <cell r="G485">
            <v>0</v>
          </cell>
          <cell r="H485">
            <v>1</v>
          </cell>
          <cell r="I485">
            <v>1</v>
          </cell>
          <cell r="J485">
            <v>1</v>
          </cell>
          <cell r="K485">
            <v>1</v>
          </cell>
          <cell r="L485">
            <v>1</v>
          </cell>
          <cell r="M485">
            <v>0.6</v>
          </cell>
          <cell r="N485">
            <v>0.1</v>
          </cell>
          <cell r="O485">
            <v>1</v>
          </cell>
          <cell r="P485">
            <v>1</v>
          </cell>
          <cell r="Q485">
            <v>1</v>
          </cell>
          <cell r="R485">
            <v>1</v>
          </cell>
          <cell r="S485">
            <v>1</v>
          </cell>
          <cell r="T485">
            <v>0</v>
          </cell>
          <cell r="U485">
            <v>0.1</v>
          </cell>
          <cell r="V485">
            <v>1</v>
          </cell>
          <cell r="W485">
            <v>1</v>
          </cell>
          <cell r="X485">
            <v>1</v>
          </cell>
          <cell r="Y485">
            <v>1</v>
          </cell>
          <cell r="Z485">
            <v>1</v>
          </cell>
          <cell r="AA485">
            <v>0.6</v>
          </cell>
          <cell r="AB485">
            <v>0.1</v>
          </cell>
          <cell r="AC485">
            <v>1</v>
          </cell>
          <cell r="AD485">
            <v>1</v>
          </cell>
          <cell r="AE485">
            <v>1</v>
          </cell>
          <cell r="AF485">
            <v>1</v>
          </cell>
          <cell r="AG485">
            <v>1</v>
          </cell>
          <cell r="AH485">
            <v>0.6</v>
          </cell>
          <cell r="AI485">
            <v>0.1</v>
          </cell>
          <cell r="AJ485">
            <v>0</v>
          </cell>
          <cell r="AK485">
            <v>25.3</v>
          </cell>
          <cell r="AL485">
            <v>24</v>
          </cell>
          <cell r="AM485">
            <v>25</v>
          </cell>
          <cell r="AN485">
            <v>23.7</v>
          </cell>
          <cell r="AO485">
            <v>25</v>
          </cell>
          <cell r="AP485">
            <v>25</v>
          </cell>
          <cell r="AQ485">
            <v>26</v>
          </cell>
          <cell r="AR485">
            <v>27</v>
          </cell>
          <cell r="AS485">
            <v>25</v>
          </cell>
          <cell r="AT485">
            <v>24</v>
          </cell>
          <cell r="AU485">
            <v>23.7</v>
          </cell>
          <cell r="AV485">
            <v>25</v>
          </cell>
          <cell r="AW485">
            <v>26</v>
          </cell>
          <cell r="AX485">
            <v>21.7</v>
          </cell>
          <cell r="AY485">
            <v>24.9</v>
          </cell>
          <cell r="AZ485">
            <v>22.5</v>
          </cell>
          <cell r="BA485">
            <v>24.6</v>
          </cell>
          <cell r="BB485">
            <v>23</v>
          </cell>
          <cell r="BC485">
            <v>24.5</v>
          </cell>
          <cell r="BD485">
            <v>24.6</v>
          </cell>
          <cell r="BE485">
            <v>22.200000000000003</v>
          </cell>
          <cell r="BF485">
            <v>24.6</v>
          </cell>
          <cell r="BG485">
            <v>21.799999999999997</v>
          </cell>
          <cell r="BH485">
            <v>21.599999999999998</v>
          </cell>
          <cell r="BI485">
            <v>24.8</v>
          </cell>
          <cell r="BJ485">
            <v>20.3</v>
          </cell>
          <cell r="BK485">
            <v>23.4</v>
          </cell>
          <cell r="BL485">
            <v>24.7</v>
          </cell>
          <cell r="BM485">
            <v>23.4</v>
          </cell>
          <cell r="BN485">
            <v>22.1</v>
          </cell>
          <cell r="BO485">
            <v>25.8</v>
          </cell>
          <cell r="BP485">
            <v>25</v>
          </cell>
          <cell r="BQ485">
            <v>23.3</v>
          </cell>
          <cell r="BR485">
            <v>25.2</v>
          </cell>
          <cell r="BS485">
            <v>22.8</v>
          </cell>
          <cell r="BT485">
            <v>21.1</v>
          </cell>
          <cell r="BU485">
            <v>24.8</v>
          </cell>
          <cell r="BV485">
            <v>22.8</v>
          </cell>
          <cell r="BW485">
            <v>21.5</v>
          </cell>
          <cell r="BX485">
            <v>22.7</v>
          </cell>
          <cell r="BY485">
            <v>24.4</v>
          </cell>
          <cell r="BZ485">
            <v>19.8</v>
          </cell>
          <cell r="CA485">
            <v>24.7</v>
          </cell>
          <cell r="CB485">
            <v>24.5</v>
          </cell>
          <cell r="CC485">
            <v>24.7</v>
          </cell>
          <cell r="CD485">
            <v>25.7</v>
          </cell>
          <cell r="CE485">
            <v>22.8</v>
          </cell>
          <cell r="CF485">
            <v>21.8</v>
          </cell>
        </row>
        <row r="486">
          <cell r="C486" t="str">
            <v>Juiz de Fora</v>
          </cell>
          <cell r="D486">
            <v>7.2999999999999989</v>
          </cell>
          <cell r="E486">
            <v>22.800000000000004</v>
          </cell>
          <cell r="F486">
            <v>0.6</v>
          </cell>
          <cell r="G486">
            <v>0</v>
          </cell>
          <cell r="H486">
            <v>1</v>
          </cell>
          <cell r="I486">
            <v>1</v>
          </cell>
          <cell r="J486">
            <v>1</v>
          </cell>
          <cell r="K486">
            <v>1</v>
          </cell>
          <cell r="L486">
            <v>1</v>
          </cell>
          <cell r="M486">
            <v>0.6</v>
          </cell>
          <cell r="N486">
            <v>0.1</v>
          </cell>
          <cell r="O486">
            <v>1</v>
          </cell>
          <cell r="P486">
            <v>1</v>
          </cell>
          <cell r="Q486">
            <v>1</v>
          </cell>
          <cell r="R486">
            <v>1</v>
          </cell>
          <cell r="S486">
            <v>1</v>
          </cell>
          <cell r="T486">
            <v>0</v>
          </cell>
          <cell r="U486">
            <v>0.1</v>
          </cell>
          <cell r="V486">
            <v>1</v>
          </cell>
          <cell r="W486">
            <v>1</v>
          </cell>
          <cell r="X486">
            <v>1</v>
          </cell>
          <cell r="Y486">
            <v>1</v>
          </cell>
          <cell r="Z486">
            <v>1</v>
          </cell>
          <cell r="AA486">
            <v>0.6</v>
          </cell>
          <cell r="AB486">
            <v>0.1</v>
          </cell>
          <cell r="AC486">
            <v>1</v>
          </cell>
          <cell r="AD486">
            <v>1</v>
          </cell>
          <cell r="AE486">
            <v>1</v>
          </cell>
          <cell r="AF486">
            <v>1</v>
          </cell>
          <cell r="AG486">
            <v>1</v>
          </cell>
          <cell r="AH486">
            <v>0.6</v>
          </cell>
          <cell r="AI486">
            <v>0.1</v>
          </cell>
          <cell r="AJ486">
            <v>0</v>
          </cell>
          <cell r="AK486">
            <v>25.3</v>
          </cell>
          <cell r="AL486">
            <v>24</v>
          </cell>
          <cell r="AM486">
            <v>25</v>
          </cell>
          <cell r="AN486">
            <v>23.7</v>
          </cell>
          <cell r="AO486">
            <v>25</v>
          </cell>
          <cell r="AP486">
            <v>25</v>
          </cell>
          <cell r="AQ486">
            <v>26</v>
          </cell>
          <cell r="AR486">
            <v>27</v>
          </cell>
          <cell r="AS486">
            <v>25</v>
          </cell>
          <cell r="AT486">
            <v>24</v>
          </cell>
          <cell r="AU486">
            <v>23.7</v>
          </cell>
          <cell r="AV486">
            <v>25</v>
          </cell>
          <cell r="AW486">
            <v>26</v>
          </cell>
          <cell r="AX486">
            <v>21.7</v>
          </cell>
          <cell r="AY486">
            <v>24.9</v>
          </cell>
          <cell r="AZ486">
            <v>22.5</v>
          </cell>
          <cell r="BA486">
            <v>24.6</v>
          </cell>
          <cell r="BB486">
            <v>23</v>
          </cell>
          <cell r="BC486">
            <v>24.5</v>
          </cell>
          <cell r="BD486">
            <v>24.6</v>
          </cell>
          <cell r="BE486">
            <v>22.200000000000003</v>
          </cell>
          <cell r="BF486">
            <v>24.6</v>
          </cell>
          <cell r="BG486">
            <v>21.799999999999997</v>
          </cell>
          <cell r="BH486">
            <v>21.599999999999998</v>
          </cell>
          <cell r="BI486">
            <v>24.8</v>
          </cell>
          <cell r="BJ486">
            <v>20.3</v>
          </cell>
          <cell r="BK486">
            <v>23.4</v>
          </cell>
          <cell r="BL486">
            <v>24.7</v>
          </cell>
          <cell r="BM486">
            <v>23.4</v>
          </cell>
          <cell r="BN486">
            <v>22.1</v>
          </cell>
          <cell r="BO486">
            <v>25.8</v>
          </cell>
          <cell r="BP486">
            <v>25</v>
          </cell>
          <cell r="BQ486">
            <v>23.3</v>
          </cell>
          <cell r="BR486">
            <v>25.2</v>
          </cell>
          <cell r="BS486">
            <v>22.8</v>
          </cell>
          <cell r="BT486">
            <v>21.1</v>
          </cell>
          <cell r="BU486">
            <v>24.8</v>
          </cell>
          <cell r="BV486">
            <v>22.8</v>
          </cell>
          <cell r="BW486">
            <v>21.5</v>
          </cell>
          <cell r="BX486">
            <v>22.7</v>
          </cell>
          <cell r="BY486">
            <v>24.4</v>
          </cell>
          <cell r="BZ486">
            <v>19.8</v>
          </cell>
          <cell r="CA486">
            <v>24.7</v>
          </cell>
          <cell r="CB486">
            <v>24.5</v>
          </cell>
          <cell r="CC486">
            <v>24.7</v>
          </cell>
          <cell r="CD486">
            <v>25.7</v>
          </cell>
          <cell r="CE486">
            <v>22.8</v>
          </cell>
          <cell r="CF486">
            <v>21.8</v>
          </cell>
        </row>
        <row r="487">
          <cell r="C487" t="str">
            <v>SubCluster Triângulo Mineiro</v>
          </cell>
          <cell r="D487">
            <v>7.2999999999999989</v>
          </cell>
          <cell r="E487">
            <v>22.800000000000004</v>
          </cell>
          <cell r="F487">
            <v>0.6</v>
          </cell>
          <cell r="G487">
            <v>0</v>
          </cell>
          <cell r="H487">
            <v>1</v>
          </cell>
          <cell r="I487">
            <v>1</v>
          </cell>
          <cell r="J487">
            <v>1</v>
          </cell>
          <cell r="K487">
            <v>1</v>
          </cell>
          <cell r="L487">
            <v>1</v>
          </cell>
          <cell r="M487">
            <v>0.6</v>
          </cell>
          <cell r="N487">
            <v>0.1</v>
          </cell>
          <cell r="O487">
            <v>1</v>
          </cell>
          <cell r="P487">
            <v>1</v>
          </cell>
          <cell r="Q487">
            <v>1</v>
          </cell>
          <cell r="R487">
            <v>1</v>
          </cell>
          <cell r="S487">
            <v>1</v>
          </cell>
          <cell r="T487">
            <v>0</v>
          </cell>
          <cell r="U487">
            <v>0.1</v>
          </cell>
          <cell r="V487">
            <v>1</v>
          </cell>
          <cell r="W487">
            <v>1</v>
          </cell>
          <cell r="X487">
            <v>1</v>
          </cell>
          <cell r="Y487">
            <v>1</v>
          </cell>
          <cell r="Z487">
            <v>1</v>
          </cell>
          <cell r="AA487">
            <v>0.6</v>
          </cell>
          <cell r="AB487">
            <v>0.1</v>
          </cell>
          <cell r="AC487">
            <v>1</v>
          </cell>
          <cell r="AD487">
            <v>1</v>
          </cell>
          <cell r="AE487">
            <v>1</v>
          </cell>
          <cell r="AF487">
            <v>1</v>
          </cell>
          <cell r="AG487">
            <v>1</v>
          </cell>
          <cell r="AH487">
            <v>0.6</v>
          </cell>
          <cell r="AI487">
            <v>0.1</v>
          </cell>
          <cell r="AJ487">
            <v>0</v>
          </cell>
          <cell r="AK487">
            <v>25.3</v>
          </cell>
          <cell r="AL487">
            <v>24</v>
          </cell>
          <cell r="AM487">
            <v>25</v>
          </cell>
          <cell r="AN487">
            <v>23.7</v>
          </cell>
          <cell r="AO487">
            <v>25</v>
          </cell>
          <cell r="AP487">
            <v>25</v>
          </cell>
          <cell r="AQ487">
            <v>26</v>
          </cell>
          <cell r="AR487">
            <v>27</v>
          </cell>
          <cell r="AS487">
            <v>25</v>
          </cell>
          <cell r="AT487">
            <v>24</v>
          </cell>
          <cell r="AU487">
            <v>23.7</v>
          </cell>
          <cell r="AV487">
            <v>25</v>
          </cell>
          <cell r="AW487">
            <v>26</v>
          </cell>
          <cell r="AX487">
            <v>21.7</v>
          </cell>
          <cell r="AY487">
            <v>24.9</v>
          </cell>
          <cell r="AZ487">
            <v>22.5</v>
          </cell>
          <cell r="BA487">
            <v>24.150000000000002</v>
          </cell>
          <cell r="BB487">
            <v>23</v>
          </cell>
          <cell r="BC487">
            <v>24.5</v>
          </cell>
          <cell r="BD487">
            <v>25.4</v>
          </cell>
          <cell r="BE487">
            <v>22.200000000000003</v>
          </cell>
          <cell r="BF487">
            <v>24.6</v>
          </cell>
          <cell r="BG487">
            <v>21.799999999999997</v>
          </cell>
          <cell r="BH487">
            <v>21.599999999999998</v>
          </cell>
          <cell r="BI487">
            <v>24.8</v>
          </cell>
          <cell r="BJ487">
            <v>20.3</v>
          </cell>
          <cell r="BK487">
            <v>23.1</v>
          </cell>
          <cell r="BL487">
            <v>24.7</v>
          </cell>
          <cell r="BM487">
            <v>23.4</v>
          </cell>
          <cell r="BN487">
            <v>23.5</v>
          </cell>
          <cell r="BO487">
            <v>25.8</v>
          </cell>
          <cell r="BP487">
            <v>24</v>
          </cell>
          <cell r="BQ487">
            <v>23.25</v>
          </cell>
          <cell r="BR487">
            <v>25.2</v>
          </cell>
          <cell r="BS487">
            <v>22.8</v>
          </cell>
          <cell r="BT487">
            <v>21.1</v>
          </cell>
          <cell r="BU487">
            <v>24.8</v>
          </cell>
          <cell r="BV487">
            <v>22.8</v>
          </cell>
          <cell r="BW487">
            <v>21.45</v>
          </cell>
          <cell r="BX487">
            <v>22.7</v>
          </cell>
          <cell r="BY487">
            <v>24.4</v>
          </cell>
          <cell r="BZ487">
            <v>20.8</v>
          </cell>
          <cell r="CA487">
            <v>24.7</v>
          </cell>
          <cell r="CB487">
            <v>23.45</v>
          </cell>
          <cell r="CC487">
            <v>24.2</v>
          </cell>
          <cell r="CD487">
            <v>25.7</v>
          </cell>
          <cell r="CE487">
            <v>22.8</v>
          </cell>
          <cell r="CF487">
            <v>22.8</v>
          </cell>
        </row>
        <row r="488">
          <cell r="C488" t="str">
            <v>Uberaba</v>
          </cell>
          <cell r="D488">
            <v>7.2999999999999989</v>
          </cell>
          <cell r="E488">
            <v>22.800000000000004</v>
          </cell>
          <cell r="F488">
            <v>0.6</v>
          </cell>
          <cell r="G488">
            <v>0</v>
          </cell>
          <cell r="H488">
            <v>1</v>
          </cell>
          <cell r="I488">
            <v>1</v>
          </cell>
          <cell r="J488">
            <v>1</v>
          </cell>
          <cell r="K488">
            <v>1</v>
          </cell>
          <cell r="L488">
            <v>1</v>
          </cell>
          <cell r="M488">
            <v>0.6</v>
          </cell>
          <cell r="N488">
            <v>0.1</v>
          </cell>
          <cell r="O488">
            <v>1</v>
          </cell>
          <cell r="P488">
            <v>1</v>
          </cell>
          <cell r="Q488">
            <v>1</v>
          </cell>
          <cell r="R488">
            <v>1</v>
          </cell>
          <cell r="S488">
            <v>1</v>
          </cell>
          <cell r="T488">
            <v>0</v>
          </cell>
          <cell r="U488">
            <v>0.1</v>
          </cell>
          <cell r="V488">
            <v>1</v>
          </cell>
          <cell r="W488">
            <v>1</v>
          </cell>
          <cell r="X488">
            <v>1</v>
          </cell>
          <cell r="Y488">
            <v>1</v>
          </cell>
          <cell r="Z488">
            <v>1</v>
          </cell>
          <cell r="AA488">
            <v>0.6</v>
          </cell>
          <cell r="AB488">
            <v>0.1</v>
          </cell>
          <cell r="AC488">
            <v>1</v>
          </cell>
          <cell r="AD488">
            <v>1</v>
          </cell>
          <cell r="AE488">
            <v>1</v>
          </cell>
          <cell r="AF488">
            <v>1</v>
          </cell>
          <cell r="AG488">
            <v>1</v>
          </cell>
          <cell r="AH488">
            <v>0.6</v>
          </cell>
          <cell r="AI488">
            <v>0.1</v>
          </cell>
          <cell r="AJ488">
            <v>0</v>
          </cell>
          <cell r="AK488">
            <v>25.3</v>
          </cell>
          <cell r="AL488">
            <v>24</v>
          </cell>
          <cell r="AM488">
            <v>25</v>
          </cell>
          <cell r="AN488">
            <v>23.7</v>
          </cell>
          <cell r="AO488">
            <v>25</v>
          </cell>
          <cell r="AP488">
            <v>25</v>
          </cell>
          <cell r="AQ488">
            <v>26</v>
          </cell>
          <cell r="AR488">
            <v>27</v>
          </cell>
          <cell r="AS488">
            <v>25</v>
          </cell>
          <cell r="AT488">
            <v>24</v>
          </cell>
          <cell r="AU488">
            <v>23.7</v>
          </cell>
          <cell r="AV488">
            <v>25</v>
          </cell>
          <cell r="AW488">
            <v>26</v>
          </cell>
          <cell r="AX488">
            <v>21.7</v>
          </cell>
          <cell r="AY488">
            <v>24.9</v>
          </cell>
          <cell r="AZ488">
            <v>22.5</v>
          </cell>
          <cell r="BA488">
            <v>24.6</v>
          </cell>
          <cell r="BB488">
            <v>23</v>
          </cell>
          <cell r="BC488">
            <v>24.5</v>
          </cell>
          <cell r="BD488">
            <v>25.4</v>
          </cell>
          <cell r="BE488">
            <v>22.200000000000003</v>
          </cell>
          <cell r="BF488">
            <v>24.6</v>
          </cell>
          <cell r="BG488">
            <v>21.799999999999997</v>
          </cell>
          <cell r="BH488">
            <v>21.599999999999998</v>
          </cell>
          <cell r="BI488">
            <v>24.8</v>
          </cell>
          <cell r="BJ488">
            <v>20.3</v>
          </cell>
          <cell r="BK488">
            <v>22.8</v>
          </cell>
          <cell r="BL488">
            <v>24.7</v>
          </cell>
          <cell r="BM488">
            <v>23.4</v>
          </cell>
          <cell r="BN488">
            <v>23.5</v>
          </cell>
          <cell r="BO488">
            <v>25.8</v>
          </cell>
          <cell r="BP488">
            <v>25</v>
          </cell>
          <cell r="BQ488">
            <v>23.2</v>
          </cell>
          <cell r="BR488">
            <v>25.2</v>
          </cell>
          <cell r="BS488">
            <v>22.8</v>
          </cell>
          <cell r="BT488">
            <v>21.1</v>
          </cell>
          <cell r="BU488">
            <v>24.8</v>
          </cell>
          <cell r="BV488">
            <v>22.8</v>
          </cell>
          <cell r="BW488">
            <v>21.4</v>
          </cell>
          <cell r="BX488">
            <v>22.7</v>
          </cell>
          <cell r="BY488">
            <v>24.4</v>
          </cell>
          <cell r="BZ488">
            <v>20.8</v>
          </cell>
          <cell r="CA488">
            <v>24.7</v>
          </cell>
          <cell r="CB488">
            <v>23.5</v>
          </cell>
          <cell r="CC488">
            <v>23.7</v>
          </cell>
          <cell r="CD488">
            <v>25.7</v>
          </cell>
          <cell r="CE488">
            <v>22.8</v>
          </cell>
          <cell r="CF488">
            <v>22.8</v>
          </cell>
        </row>
        <row r="489">
          <cell r="C489" t="str">
            <v>Uberlândia</v>
          </cell>
          <cell r="D489">
            <v>7.2999999999999989</v>
          </cell>
          <cell r="E489">
            <v>22.800000000000004</v>
          </cell>
          <cell r="F489">
            <v>0.6</v>
          </cell>
          <cell r="G489">
            <v>0</v>
          </cell>
          <cell r="H489">
            <v>1</v>
          </cell>
          <cell r="I489">
            <v>1</v>
          </cell>
          <cell r="J489">
            <v>1</v>
          </cell>
          <cell r="K489">
            <v>1</v>
          </cell>
          <cell r="L489">
            <v>1</v>
          </cell>
          <cell r="M489">
            <v>0.6</v>
          </cell>
          <cell r="N489">
            <v>0.1</v>
          </cell>
          <cell r="O489">
            <v>1</v>
          </cell>
          <cell r="P489">
            <v>1</v>
          </cell>
          <cell r="Q489">
            <v>1</v>
          </cell>
          <cell r="R489">
            <v>1</v>
          </cell>
          <cell r="S489">
            <v>1</v>
          </cell>
          <cell r="T489">
            <v>0</v>
          </cell>
          <cell r="U489">
            <v>0.1</v>
          </cell>
          <cell r="V489">
            <v>1</v>
          </cell>
          <cell r="W489">
            <v>1</v>
          </cell>
          <cell r="X489">
            <v>1</v>
          </cell>
          <cell r="Y489">
            <v>1</v>
          </cell>
          <cell r="Z489">
            <v>1</v>
          </cell>
          <cell r="AA489">
            <v>0.6</v>
          </cell>
          <cell r="AB489">
            <v>0.1</v>
          </cell>
          <cell r="AC489">
            <v>1</v>
          </cell>
          <cell r="AD489">
            <v>1</v>
          </cell>
          <cell r="AE489">
            <v>1</v>
          </cell>
          <cell r="AF489">
            <v>1</v>
          </cell>
          <cell r="AG489">
            <v>1</v>
          </cell>
          <cell r="AH489">
            <v>0.6</v>
          </cell>
          <cell r="AI489">
            <v>0.1</v>
          </cell>
          <cell r="AJ489">
            <v>0</v>
          </cell>
          <cell r="AK489">
            <v>25.3</v>
          </cell>
          <cell r="AL489">
            <v>24</v>
          </cell>
          <cell r="AM489">
            <v>25</v>
          </cell>
          <cell r="AN489">
            <v>23.7</v>
          </cell>
          <cell r="AO489">
            <v>25</v>
          </cell>
          <cell r="AP489">
            <v>25</v>
          </cell>
          <cell r="AQ489">
            <v>26</v>
          </cell>
          <cell r="AR489">
            <v>27</v>
          </cell>
          <cell r="AS489">
            <v>25</v>
          </cell>
          <cell r="AT489">
            <v>24</v>
          </cell>
          <cell r="AU489">
            <v>23.7</v>
          </cell>
          <cell r="AV489">
            <v>25</v>
          </cell>
          <cell r="AW489">
            <v>26</v>
          </cell>
          <cell r="AX489">
            <v>21.7</v>
          </cell>
          <cell r="AY489">
            <v>24.9</v>
          </cell>
          <cell r="AZ489">
            <v>22.5</v>
          </cell>
          <cell r="BA489">
            <v>23.700000000000003</v>
          </cell>
          <cell r="BB489">
            <v>23</v>
          </cell>
          <cell r="BC489">
            <v>24.5</v>
          </cell>
          <cell r="BD489">
            <v>25.4</v>
          </cell>
          <cell r="BE489">
            <v>22.200000000000003</v>
          </cell>
          <cell r="BF489">
            <v>24.6</v>
          </cell>
          <cell r="BG489">
            <v>21.799999999999997</v>
          </cell>
          <cell r="BH489">
            <v>21.599999999999998</v>
          </cell>
          <cell r="BI489">
            <v>24.8</v>
          </cell>
          <cell r="BJ489">
            <v>20.3</v>
          </cell>
          <cell r="BK489">
            <v>23.4</v>
          </cell>
          <cell r="BL489">
            <v>24.7</v>
          </cell>
          <cell r="BM489">
            <v>23.4</v>
          </cell>
          <cell r="BN489">
            <v>23.5</v>
          </cell>
          <cell r="BO489">
            <v>25.8</v>
          </cell>
          <cell r="BP489">
            <v>23</v>
          </cell>
          <cell r="BQ489">
            <v>23.3</v>
          </cell>
          <cell r="BR489">
            <v>25.2</v>
          </cell>
          <cell r="BS489">
            <v>22.8</v>
          </cell>
          <cell r="BT489">
            <v>21.1</v>
          </cell>
          <cell r="BU489">
            <v>24.8</v>
          </cell>
          <cell r="BV489">
            <v>22.8</v>
          </cell>
          <cell r="BW489">
            <v>21.5</v>
          </cell>
          <cell r="BX489">
            <v>22.7</v>
          </cell>
          <cell r="BY489">
            <v>24.4</v>
          </cell>
          <cell r="BZ489">
            <v>20.8</v>
          </cell>
          <cell r="CA489">
            <v>24.7</v>
          </cell>
          <cell r="CB489">
            <v>23.4</v>
          </cell>
          <cell r="CC489">
            <v>24.7</v>
          </cell>
          <cell r="CD489">
            <v>25.7</v>
          </cell>
          <cell r="CE489">
            <v>22.8</v>
          </cell>
          <cell r="CF489">
            <v>22.8</v>
          </cell>
        </row>
        <row r="490">
          <cell r="C490" t="str">
            <v>Araguari</v>
          </cell>
          <cell r="D490">
            <v>7.2999999999999989</v>
          </cell>
          <cell r="E490">
            <v>22.800000000000004</v>
          </cell>
          <cell r="F490">
            <v>0.6</v>
          </cell>
          <cell r="G490">
            <v>0</v>
          </cell>
          <cell r="H490">
            <v>1</v>
          </cell>
          <cell r="I490">
            <v>1</v>
          </cell>
          <cell r="J490">
            <v>1</v>
          </cell>
          <cell r="K490">
            <v>1</v>
          </cell>
          <cell r="L490">
            <v>1</v>
          </cell>
          <cell r="M490">
            <v>0.6</v>
          </cell>
          <cell r="N490">
            <v>0.1</v>
          </cell>
          <cell r="O490">
            <v>1</v>
          </cell>
          <cell r="P490">
            <v>1</v>
          </cell>
          <cell r="Q490">
            <v>1</v>
          </cell>
          <cell r="R490">
            <v>1</v>
          </cell>
          <cell r="S490">
            <v>1</v>
          </cell>
          <cell r="T490">
            <v>0</v>
          </cell>
          <cell r="U490">
            <v>0.1</v>
          </cell>
          <cell r="V490">
            <v>1</v>
          </cell>
          <cell r="W490">
            <v>1</v>
          </cell>
          <cell r="X490">
            <v>1</v>
          </cell>
          <cell r="Y490">
            <v>1</v>
          </cell>
          <cell r="Z490">
            <v>1</v>
          </cell>
          <cell r="AA490">
            <v>0.6</v>
          </cell>
          <cell r="AB490">
            <v>0.1</v>
          </cell>
          <cell r="AC490">
            <v>1</v>
          </cell>
          <cell r="AD490">
            <v>1</v>
          </cell>
          <cell r="AE490">
            <v>1</v>
          </cell>
          <cell r="AF490">
            <v>1</v>
          </cell>
          <cell r="AG490">
            <v>1</v>
          </cell>
          <cell r="AH490">
            <v>0.6</v>
          </cell>
          <cell r="AI490">
            <v>0.1</v>
          </cell>
          <cell r="AJ490">
            <v>0</v>
          </cell>
          <cell r="AK490">
            <v>25.3</v>
          </cell>
          <cell r="AL490">
            <v>24</v>
          </cell>
          <cell r="AM490">
            <v>25</v>
          </cell>
          <cell r="AN490">
            <v>23.7</v>
          </cell>
          <cell r="AO490">
            <v>25</v>
          </cell>
          <cell r="AP490">
            <v>25</v>
          </cell>
          <cell r="AQ490">
            <v>26</v>
          </cell>
          <cell r="AR490">
            <v>27</v>
          </cell>
          <cell r="AS490">
            <v>25</v>
          </cell>
          <cell r="AT490">
            <v>24</v>
          </cell>
          <cell r="AU490">
            <v>23.7</v>
          </cell>
          <cell r="AV490">
            <v>25</v>
          </cell>
          <cell r="AW490">
            <v>26</v>
          </cell>
          <cell r="AX490">
            <v>21.7</v>
          </cell>
          <cell r="AY490">
            <v>24.900000000000002</v>
          </cell>
          <cell r="AZ490">
            <v>22.349999999999998</v>
          </cell>
          <cell r="BA490">
            <v>24.599999999999998</v>
          </cell>
          <cell r="BB490">
            <v>23</v>
          </cell>
          <cell r="BC490">
            <v>24.5</v>
          </cell>
          <cell r="BD490">
            <v>25.099999999999998</v>
          </cell>
          <cell r="BE490">
            <v>22.05</v>
          </cell>
          <cell r="BF490">
            <v>23.799999999999997</v>
          </cell>
          <cell r="BG490">
            <v>21.799999999999997</v>
          </cell>
          <cell r="BH490">
            <v>21.599999999999998</v>
          </cell>
          <cell r="BI490">
            <v>24.8</v>
          </cell>
          <cell r="BJ490">
            <v>20.3</v>
          </cell>
          <cell r="BK490">
            <v>23.4</v>
          </cell>
          <cell r="BL490">
            <v>24.7</v>
          </cell>
          <cell r="BM490">
            <v>23.4</v>
          </cell>
          <cell r="BN490">
            <v>23.5</v>
          </cell>
          <cell r="BO490">
            <v>25.8</v>
          </cell>
          <cell r="BP490">
            <v>23</v>
          </cell>
          <cell r="BQ490">
            <v>23.3</v>
          </cell>
          <cell r="BR490">
            <v>25.2</v>
          </cell>
          <cell r="BS490">
            <v>22.8</v>
          </cell>
          <cell r="BT490">
            <v>21.1</v>
          </cell>
          <cell r="BU490">
            <v>24.8</v>
          </cell>
          <cell r="BV490">
            <v>22.8</v>
          </cell>
          <cell r="BW490">
            <v>21.5</v>
          </cell>
          <cell r="BX490">
            <v>22.7</v>
          </cell>
          <cell r="BY490">
            <v>24.4</v>
          </cell>
          <cell r="BZ490">
            <v>20.8</v>
          </cell>
          <cell r="CA490">
            <v>24.7</v>
          </cell>
          <cell r="CB490">
            <v>23.4</v>
          </cell>
          <cell r="CC490">
            <v>24.7</v>
          </cell>
          <cell r="CD490">
            <v>25.7</v>
          </cell>
          <cell r="CE490">
            <v>22.8</v>
          </cell>
          <cell r="CF490">
            <v>22.8</v>
          </cell>
        </row>
        <row r="491">
          <cell r="C491" t="str">
            <v>Cluster Vitória e Serra</v>
          </cell>
          <cell r="D491">
            <v>7.2999999999999989</v>
          </cell>
          <cell r="E491">
            <v>22.800000000000004</v>
          </cell>
          <cell r="F491">
            <v>0.6</v>
          </cell>
          <cell r="G491">
            <v>0</v>
          </cell>
          <cell r="H491">
            <v>1</v>
          </cell>
          <cell r="I491">
            <v>1</v>
          </cell>
          <cell r="J491">
            <v>1</v>
          </cell>
          <cell r="K491">
            <v>1</v>
          </cell>
          <cell r="L491">
            <v>1</v>
          </cell>
          <cell r="M491">
            <v>0.6</v>
          </cell>
          <cell r="N491">
            <v>0.1</v>
          </cell>
          <cell r="O491">
            <v>1</v>
          </cell>
          <cell r="P491">
            <v>1</v>
          </cell>
          <cell r="Q491">
            <v>1</v>
          </cell>
          <cell r="R491">
            <v>1</v>
          </cell>
          <cell r="S491">
            <v>1</v>
          </cell>
          <cell r="T491">
            <v>0</v>
          </cell>
          <cell r="U491">
            <v>0.1</v>
          </cell>
          <cell r="V491">
            <v>1</v>
          </cell>
          <cell r="W491">
            <v>1</v>
          </cell>
          <cell r="X491">
            <v>1</v>
          </cell>
          <cell r="Y491">
            <v>1</v>
          </cell>
          <cell r="Z491">
            <v>1</v>
          </cell>
          <cell r="AA491">
            <v>0.6</v>
          </cell>
          <cell r="AB491">
            <v>0.1</v>
          </cell>
          <cell r="AC491">
            <v>1</v>
          </cell>
          <cell r="AD491">
            <v>1</v>
          </cell>
          <cell r="AE491">
            <v>1</v>
          </cell>
          <cell r="AF491">
            <v>1</v>
          </cell>
          <cell r="AG491">
            <v>1</v>
          </cell>
          <cell r="AH491">
            <v>0.6</v>
          </cell>
          <cell r="AI491">
            <v>0.1</v>
          </cell>
          <cell r="AJ491">
            <v>0</v>
          </cell>
          <cell r="AK491">
            <v>25.3</v>
          </cell>
          <cell r="AL491">
            <v>24</v>
          </cell>
          <cell r="AM491">
            <v>25</v>
          </cell>
          <cell r="AN491">
            <v>23.7</v>
          </cell>
          <cell r="AO491">
            <v>25</v>
          </cell>
          <cell r="AP491">
            <v>25</v>
          </cell>
          <cell r="AQ491">
            <v>26</v>
          </cell>
          <cell r="AR491">
            <v>27</v>
          </cell>
          <cell r="AS491">
            <v>25</v>
          </cell>
          <cell r="AT491">
            <v>24</v>
          </cell>
          <cell r="AU491">
            <v>23.7</v>
          </cell>
          <cell r="AV491">
            <v>25</v>
          </cell>
          <cell r="AW491">
            <v>26</v>
          </cell>
          <cell r="AX491">
            <v>21.7</v>
          </cell>
          <cell r="AY491">
            <v>24.9</v>
          </cell>
          <cell r="AZ491">
            <v>21.6</v>
          </cell>
          <cell r="BA491">
            <v>24.6</v>
          </cell>
          <cell r="BB491">
            <v>23</v>
          </cell>
          <cell r="BC491">
            <v>24.5</v>
          </cell>
          <cell r="BD491">
            <v>25.4</v>
          </cell>
          <cell r="BE491">
            <v>22.200000000000003</v>
          </cell>
          <cell r="BF491">
            <v>23.799999999999997</v>
          </cell>
          <cell r="BG491">
            <v>21.799999999999997</v>
          </cell>
          <cell r="BH491">
            <v>21.599999999999998</v>
          </cell>
          <cell r="BI491">
            <v>24.8</v>
          </cell>
          <cell r="BJ491">
            <v>20.3</v>
          </cell>
          <cell r="BK491">
            <v>23.399999999999995</v>
          </cell>
          <cell r="BL491">
            <v>24.7</v>
          </cell>
          <cell r="BM491">
            <v>22.466666666666669</v>
          </cell>
          <cell r="BN491">
            <v>23.3</v>
          </cell>
          <cell r="BO491">
            <v>25.8</v>
          </cell>
          <cell r="BP491">
            <v>25.266666666666666</v>
          </cell>
          <cell r="BQ491">
            <v>23.266666666666666</v>
          </cell>
          <cell r="BR491">
            <v>25.2</v>
          </cell>
          <cell r="BS491">
            <v>22.8</v>
          </cell>
          <cell r="BT491">
            <v>20.6</v>
          </cell>
          <cell r="BU491">
            <v>24.8</v>
          </cell>
          <cell r="BV491">
            <v>22.8</v>
          </cell>
          <cell r="BW491">
            <v>21.5</v>
          </cell>
          <cell r="BX491">
            <v>21.95</v>
          </cell>
          <cell r="BY491">
            <v>23.4</v>
          </cell>
          <cell r="BZ491">
            <v>20.524999999999999</v>
          </cell>
          <cell r="CA491">
            <v>24.7</v>
          </cell>
          <cell r="CB491">
            <v>24.5</v>
          </cell>
          <cell r="CC491">
            <v>24.45</v>
          </cell>
          <cell r="CD491">
            <v>25.45</v>
          </cell>
          <cell r="CE491">
            <v>22.8</v>
          </cell>
          <cell r="CF491">
            <v>22.3</v>
          </cell>
        </row>
        <row r="492">
          <cell r="C492" t="str">
            <v>SubCluster Vitória</v>
          </cell>
          <cell r="D492">
            <v>7.2999999999999989</v>
          </cell>
          <cell r="E492">
            <v>22.800000000000004</v>
          </cell>
          <cell r="F492">
            <v>0.6</v>
          </cell>
          <cell r="G492">
            <v>0</v>
          </cell>
          <cell r="H492">
            <v>1</v>
          </cell>
          <cell r="I492">
            <v>1</v>
          </cell>
          <cell r="J492">
            <v>1</v>
          </cell>
          <cell r="K492">
            <v>1</v>
          </cell>
          <cell r="L492">
            <v>1</v>
          </cell>
          <cell r="M492">
            <v>0.6</v>
          </cell>
          <cell r="N492">
            <v>0.1</v>
          </cell>
          <cell r="O492">
            <v>1</v>
          </cell>
          <cell r="P492">
            <v>1</v>
          </cell>
          <cell r="Q492">
            <v>1</v>
          </cell>
          <cell r="R492">
            <v>1</v>
          </cell>
          <cell r="S492">
            <v>1</v>
          </cell>
          <cell r="T492">
            <v>0</v>
          </cell>
          <cell r="U492">
            <v>0.1</v>
          </cell>
          <cell r="V492">
            <v>1</v>
          </cell>
          <cell r="W492">
            <v>1</v>
          </cell>
          <cell r="X492">
            <v>1</v>
          </cell>
          <cell r="Y492">
            <v>1</v>
          </cell>
          <cell r="Z492">
            <v>1</v>
          </cell>
          <cell r="AA492">
            <v>0.6</v>
          </cell>
          <cell r="AB492">
            <v>0.1</v>
          </cell>
          <cell r="AC492">
            <v>1</v>
          </cell>
          <cell r="AD492">
            <v>1</v>
          </cell>
          <cell r="AE492">
            <v>1</v>
          </cell>
          <cell r="AF492">
            <v>1</v>
          </cell>
          <cell r="AG492">
            <v>1</v>
          </cell>
          <cell r="AH492">
            <v>0.6</v>
          </cell>
          <cell r="AI492">
            <v>0.1</v>
          </cell>
          <cell r="AJ492">
            <v>0</v>
          </cell>
          <cell r="AK492">
            <v>25.3</v>
          </cell>
          <cell r="AL492">
            <v>24</v>
          </cell>
          <cell r="AM492">
            <v>25</v>
          </cell>
          <cell r="AN492">
            <v>23.7</v>
          </cell>
          <cell r="AO492">
            <v>25</v>
          </cell>
          <cell r="AP492">
            <v>25</v>
          </cell>
          <cell r="AQ492">
            <v>26</v>
          </cell>
          <cell r="AR492">
            <v>27</v>
          </cell>
          <cell r="AS492">
            <v>25</v>
          </cell>
          <cell r="AT492">
            <v>24</v>
          </cell>
          <cell r="AU492">
            <v>23.7</v>
          </cell>
          <cell r="AV492">
            <v>25</v>
          </cell>
          <cell r="AW492">
            <v>26</v>
          </cell>
          <cell r="AX492">
            <v>21.7</v>
          </cell>
          <cell r="AY492">
            <v>24.9</v>
          </cell>
          <cell r="AZ492">
            <v>22.5</v>
          </cell>
          <cell r="BA492">
            <v>24.6</v>
          </cell>
          <cell r="BB492">
            <v>23</v>
          </cell>
          <cell r="BC492">
            <v>24.5</v>
          </cell>
          <cell r="BD492">
            <v>25.4</v>
          </cell>
          <cell r="BE492">
            <v>22.200000000000003</v>
          </cell>
          <cell r="BF492">
            <v>23.799999999999997</v>
          </cell>
          <cell r="BG492">
            <v>21.799999999999997</v>
          </cell>
          <cell r="BH492">
            <v>21.599999999999998</v>
          </cell>
          <cell r="BI492">
            <v>24.8</v>
          </cell>
          <cell r="BJ492">
            <v>20.3</v>
          </cell>
          <cell r="BK492">
            <v>23.4</v>
          </cell>
          <cell r="BL492">
            <v>24.7</v>
          </cell>
          <cell r="BM492">
            <v>22</v>
          </cell>
          <cell r="BN492">
            <v>23.5</v>
          </cell>
          <cell r="BO492">
            <v>25.8</v>
          </cell>
          <cell r="BP492">
            <v>25.4</v>
          </cell>
          <cell r="BQ492">
            <v>23.25</v>
          </cell>
          <cell r="BR492">
            <v>25.2</v>
          </cell>
          <cell r="BS492">
            <v>22.8</v>
          </cell>
          <cell r="BT492">
            <v>21.1</v>
          </cell>
          <cell r="BU492">
            <v>24.8</v>
          </cell>
          <cell r="BV492">
            <v>22.8</v>
          </cell>
          <cell r="BW492">
            <v>21.5</v>
          </cell>
          <cell r="BX492">
            <v>22.2</v>
          </cell>
          <cell r="BY492">
            <v>23.4</v>
          </cell>
          <cell r="BZ492">
            <v>20.8</v>
          </cell>
          <cell r="CA492">
            <v>24.7</v>
          </cell>
          <cell r="CB492">
            <v>24.5</v>
          </cell>
          <cell r="CC492">
            <v>24.2</v>
          </cell>
          <cell r="CD492">
            <v>25.2</v>
          </cell>
          <cell r="CE492">
            <v>22.8</v>
          </cell>
          <cell r="CF492">
            <v>22.8</v>
          </cell>
        </row>
        <row r="493">
          <cell r="C493" t="str">
            <v>Vitória</v>
          </cell>
          <cell r="D493">
            <v>7.2999999999999989</v>
          </cell>
          <cell r="E493">
            <v>22.800000000000004</v>
          </cell>
          <cell r="F493">
            <v>0.6</v>
          </cell>
          <cell r="G493">
            <v>0</v>
          </cell>
          <cell r="H493">
            <v>1</v>
          </cell>
          <cell r="I493">
            <v>1</v>
          </cell>
          <cell r="J493">
            <v>1</v>
          </cell>
          <cell r="K493">
            <v>1</v>
          </cell>
          <cell r="L493">
            <v>1</v>
          </cell>
          <cell r="M493">
            <v>0.6</v>
          </cell>
          <cell r="N493">
            <v>0.1</v>
          </cell>
          <cell r="O493">
            <v>1</v>
          </cell>
          <cell r="P493">
            <v>1</v>
          </cell>
          <cell r="Q493">
            <v>1</v>
          </cell>
          <cell r="R493">
            <v>1</v>
          </cell>
          <cell r="S493">
            <v>1</v>
          </cell>
          <cell r="T493">
            <v>0</v>
          </cell>
          <cell r="U493">
            <v>0.1</v>
          </cell>
          <cell r="V493">
            <v>1</v>
          </cell>
          <cell r="W493">
            <v>1</v>
          </cell>
          <cell r="X493">
            <v>1</v>
          </cell>
          <cell r="Y493">
            <v>1</v>
          </cell>
          <cell r="Z493">
            <v>1</v>
          </cell>
          <cell r="AA493">
            <v>0.6</v>
          </cell>
          <cell r="AB493">
            <v>0.1</v>
          </cell>
          <cell r="AC493">
            <v>1</v>
          </cell>
          <cell r="AD493">
            <v>1</v>
          </cell>
          <cell r="AE493">
            <v>1</v>
          </cell>
          <cell r="AF493">
            <v>1</v>
          </cell>
          <cell r="AG493">
            <v>1</v>
          </cell>
          <cell r="AH493">
            <v>0.6</v>
          </cell>
          <cell r="AI493">
            <v>0.1</v>
          </cell>
          <cell r="AJ493">
            <v>0</v>
          </cell>
          <cell r="AK493">
            <v>25.3</v>
          </cell>
          <cell r="AL493">
            <v>24</v>
          </cell>
          <cell r="AM493">
            <v>25</v>
          </cell>
          <cell r="AN493">
            <v>23.7</v>
          </cell>
          <cell r="AO493">
            <v>25</v>
          </cell>
          <cell r="AP493">
            <v>25</v>
          </cell>
          <cell r="AQ493">
            <v>26</v>
          </cell>
          <cell r="AR493">
            <v>27</v>
          </cell>
          <cell r="AS493">
            <v>25</v>
          </cell>
          <cell r="AT493">
            <v>24</v>
          </cell>
          <cell r="AU493">
            <v>23.7</v>
          </cell>
          <cell r="AV493">
            <v>25</v>
          </cell>
          <cell r="AW493">
            <v>26</v>
          </cell>
          <cell r="AX493">
            <v>21.7</v>
          </cell>
          <cell r="AY493">
            <v>24.9</v>
          </cell>
          <cell r="AZ493">
            <v>22.5</v>
          </cell>
          <cell r="BA493">
            <v>24.6</v>
          </cell>
          <cell r="BB493">
            <v>23</v>
          </cell>
          <cell r="BC493">
            <v>24.5</v>
          </cell>
          <cell r="BD493">
            <v>25.4</v>
          </cell>
          <cell r="BE493">
            <v>21.3</v>
          </cell>
          <cell r="BF493">
            <v>23.799999999999997</v>
          </cell>
          <cell r="BG493">
            <v>21.799999999999997</v>
          </cell>
          <cell r="BH493">
            <v>21.599999999999998</v>
          </cell>
          <cell r="BI493">
            <v>24.8</v>
          </cell>
          <cell r="BJ493">
            <v>20.3</v>
          </cell>
          <cell r="BK493">
            <v>23.4</v>
          </cell>
          <cell r="BL493">
            <v>24.7</v>
          </cell>
          <cell r="BM493">
            <v>22</v>
          </cell>
          <cell r="BN493">
            <v>23.5</v>
          </cell>
          <cell r="BO493">
            <v>25.8</v>
          </cell>
          <cell r="BP493">
            <v>25.4</v>
          </cell>
          <cell r="BQ493">
            <v>23.2</v>
          </cell>
          <cell r="BR493">
            <v>25.2</v>
          </cell>
          <cell r="BS493">
            <v>22.8</v>
          </cell>
          <cell r="BT493">
            <v>21.1</v>
          </cell>
          <cell r="BU493">
            <v>24.8</v>
          </cell>
          <cell r="BV493">
            <v>22.8</v>
          </cell>
          <cell r="BW493">
            <v>21.5</v>
          </cell>
          <cell r="BX493">
            <v>21.7</v>
          </cell>
          <cell r="BY493">
            <v>23.4</v>
          </cell>
          <cell r="BZ493">
            <v>20.8</v>
          </cell>
          <cell r="CA493">
            <v>24.7</v>
          </cell>
          <cell r="CB493">
            <v>24.5</v>
          </cell>
          <cell r="CC493">
            <v>23.7</v>
          </cell>
          <cell r="CD493">
            <v>25.7</v>
          </cell>
          <cell r="CE493">
            <v>22.8</v>
          </cell>
          <cell r="CF493">
            <v>22.8</v>
          </cell>
        </row>
        <row r="494">
          <cell r="C494" t="str">
            <v>Vila Velha</v>
          </cell>
          <cell r="D494">
            <v>7.2999999999999989</v>
          </cell>
          <cell r="E494">
            <v>22.800000000000004</v>
          </cell>
          <cell r="F494">
            <v>0.6</v>
          </cell>
          <cell r="G494">
            <v>0</v>
          </cell>
          <cell r="H494">
            <v>1</v>
          </cell>
          <cell r="I494">
            <v>1</v>
          </cell>
          <cell r="J494">
            <v>1</v>
          </cell>
          <cell r="K494">
            <v>1</v>
          </cell>
          <cell r="L494">
            <v>1</v>
          </cell>
          <cell r="M494">
            <v>0.6</v>
          </cell>
          <cell r="N494">
            <v>0.1</v>
          </cell>
          <cell r="O494">
            <v>1</v>
          </cell>
          <cell r="P494">
            <v>1</v>
          </cell>
          <cell r="Q494">
            <v>1</v>
          </cell>
          <cell r="R494">
            <v>1</v>
          </cell>
          <cell r="S494">
            <v>1</v>
          </cell>
          <cell r="T494">
            <v>0</v>
          </cell>
          <cell r="U494">
            <v>0.1</v>
          </cell>
          <cell r="V494">
            <v>1</v>
          </cell>
          <cell r="W494">
            <v>1</v>
          </cell>
          <cell r="X494">
            <v>1</v>
          </cell>
          <cell r="Y494">
            <v>1</v>
          </cell>
          <cell r="Z494">
            <v>1</v>
          </cell>
          <cell r="AA494">
            <v>0.6</v>
          </cell>
          <cell r="AB494">
            <v>0.1</v>
          </cell>
          <cell r="AC494">
            <v>1</v>
          </cell>
          <cell r="AD494">
            <v>1</v>
          </cell>
          <cell r="AE494">
            <v>1</v>
          </cell>
          <cell r="AF494">
            <v>1</v>
          </cell>
          <cell r="AG494">
            <v>1</v>
          </cell>
          <cell r="AH494">
            <v>0.6</v>
          </cell>
          <cell r="AI494">
            <v>0.1</v>
          </cell>
          <cell r="AJ494">
            <v>0</v>
          </cell>
          <cell r="AK494">
            <v>25.3</v>
          </cell>
          <cell r="AL494">
            <v>24</v>
          </cell>
          <cell r="AM494">
            <v>25</v>
          </cell>
          <cell r="AN494">
            <v>23.7</v>
          </cell>
          <cell r="AO494">
            <v>25</v>
          </cell>
          <cell r="AP494">
            <v>25</v>
          </cell>
          <cell r="AQ494">
            <v>26</v>
          </cell>
          <cell r="AR494">
            <v>27</v>
          </cell>
          <cell r="AS494">
            <v>25</v>
          </cell>
          <cell r="AT494">
            <v>24</v>
          </cell>
          <cell r="AU494">
            <v>23.7</v>
          </cell>
          <cell r="AV494">
            <v>25</v>
          </cell>
          <cell r="AW494">
            <v>26</v>
          </cell>
          <cell r="AX494">
            <v>21.7</v>
          </cell>
          <cell r="AY494">
            <v>24.9</v>
          </cell>
          <cell r="AZ494">
            <v>22.5</v>
          </cell>
          <cell r="BA494">
            <v>24.6</v>
          </cell>
          <cell r="BB494">
            <v>23</v>
          </cell>
          <cell r="BC494">
            <v>24.5</v>
          </cell>
          <cell r="BD494">
            <v>24.5</v>
          </cell>
          <cell r="BE494">
            <v>22.200000000000003</v>
          </cell>
          <cell r="BF494">
            <v>23.799999999999997</v>
          </cell>
          <cell r="BG494">
            <v>21.799999999999997</v>
          </cell>
          <cell r="BH494">
            <v>21.599999999999998</v>
          </cell>
          <cell r="BI494">
            <v>24.8</v>
          </cell>
          <cell r="BJ494">
            <v>20.3</v>
          </cell>
          <cell r="BK494">
            <v>23.4</v>
          </cell>
          <cell r="BL494">
            <v>24.7</v>
          </cell>
          <cell r="BM494">
            <v>22</v>
          </cell>
          <cell r="BN494">
            <v>23.5</v>
          </cell>
          <cell r="BO494">
            <v>25.8</v>
          </cell>
          <cell r="BP494">
            <v>25.4</v>
          </cell>
          <cell r="BQ494">
            <v>23.3</v>
          </cell>
          <cell r="BR494">
            <v>25.2</v>
          </cell>
          <cell r="BS494">
            <v>22.8</v>
          </cell>
          <cell r="BT494">
            <v>21.1</v>
          </cell>
          <cell r="BU494">
            <v>24.8</v>
          </cell>
          <cell r="BV494">
            <v>22.8</v>
          </cell>
          <cell r="BW494">
            <v>21.5</v>
          </cell>
          <cell r="BX494">
            <v>22.7</v>
          </cell>
          <cell r="BY494">
            <v>23.4</v>
          </cell>
          <cell r="BZ494">
            <v>20.8</v>
          </cell>
          <cell r="CA494">
            <v>24.7</v>
          </cell>
          <cell r="CB494">
            <v>24.5</v>
          </cell>
          <cell r="CC494">
            <v>24.7</v>
          </cell>
          <cell r="CD494">
            <v>24.7</v>
          </cell>
          <cell r="CE494">
            <v>22.8</v>
          </cell>
          <cell r="CF494">
            <v>22.8</v>
          </cell>
        </row>
        <row r="495">
          <cell r="C495" t="str">
            <v>SubCluster Serra</v>
          </cell>
          <cell r="D495">
            <v>7.2999999999999989</v>
          </cell>
          <cell r="E495">
            <v>22.800000000000004</v>
          </cell>
          <cell r="F495">
            <v>0.6</v>
          </cell>
          <cell r="G495">
            <v>0</v>
          </cell>
          <cell r="H495">
            <v>1</v>
          </cell>
          <cell r="I495">
            <v>1</v>
          </cell>
          <cell r="J495">
            <v>1</v>
          </cell>
          <cell r="K495">
            <v>1</v>
          </cell>
          <cell r="L495">
            <v>1</v>
          </cell>
          <cell r="M495">
            <v>0.6</v>
          </cell>
          <cell r="N495">
            <v>0.1</v>
          </cell>
          <cell r="O495">
            <v>1</v>
          </cell>
          <cell r="P495">
            <v>1</v>
          </cell>
          <cell r="Q495">
            <v>1</v>
          </cell>
          <cell r="R495">
            <v>1</v>
          </cell>
          <cell r="S495">
            <v>1</v>
          </cell>
          <cell r="T495">
            <v>0</v>
          </cell>
          <cell r="U495">
            <v>0.1</v>
          </cell>
          <cell r="V495">
            <v>1</v>
          </cell>
          <cell r="W495">
            <v>1</v>
          </cell>
          <cell r="X495">
            <v>1</v>
          </cell>
          <cell r="Y495">
            <v>1</v>
          </cell>
          <cell r="Z495">
            <v>1</v>
          </cell>
          <cell r="AA495">
            <v>0.6</v>
          </cell>
          <cell r="AB495">
            <v>0.1</v>
          </cell>
          <cell r="AC495">
            <v>1</v>
          </cell>
          <cell r="AD495">
            <v>1</v>
          </cell>
          <cell r="AE495">
            <v>1</v>
          </cell>
          <cell r="AF495">
            <v>1</v>
          </cell>
          <cell r="AG495">
            <v>1</v>
          </cell>
          <cell r="AH495">
            <v>0.6</v>
          </cell>
          <cell r="AI495">
            <v>0.1</v>
          </cell>
          <cell r="AJ495">
            <v>0</v>
          </cell>
          <cell r="AK495">
            <v>25.3</v>
          </cell>
          <cell r="AL495">
            <v>24</v>
          </cell>
          <cell r="AM495">
            <v>25</v>
          </cell>
          <cell r="AN495">
            <v>23.7</v>
          </cell>
          <cell r="AO495">
            <v>25</v>
          </cell>
          <cell r="AP495">
            <v>25</v>
          </cell>
          <cell r="AQ495">
            <v>26</v>
          </cell>
          <cell r="AR495">
            <v>27</v>
          </cell>
          <cell r="AS495">
            <v>25</v>
          </cell>
          <cell r="AT495">
            <v>24</v>
          </cell>
          <cell r="AU495">
            <v>23.7</v>
          </cell>
          <cell r="AV495">
            <v>25</v>
          </cell>
          <cell r="AW495">
            <v>26</v>
          </cell>
          <cell r="AX495">
            <v>21.7</v>
          </cell>
          <cell r="AY495">
            <v>24.9</v>
          </cell>
          <cell r="AZ495">
            <v>22.5</v>
          </cell>
          <cell r="BA495">
            <v>24.6</v>
          </cell>
          <cell r="BB495">
            <v>23</v>
          </cell>
          <cell r="BC495">
            <v>24.5</v>
          </cell>
          <cell r="BD495">
            <v>25.4</v>
          </cell>
          <cell r="BE495">
            <v>22.200000000000003</v>
          </cell>
          <cell r="BF495">
            <v>23.799999999999997</v>
          </cell>
          <cell r="BG495">
            <v>21.799999999999997</v>
          </cell>
          <cell r="BH495">
            <v>21.599999999999998</v>
          </cell>
          <cell r="BI495">
            <v>24.8</v>
          </cell>
          <cell r="BJ495">
            <v>20.3</v>
          </cell>
          <cell r="BK495">
            <v>23.4</v>
          </cell>
          <cell r="BL495">
            <v>24.7</v>
          </cell>
          <cell r="BM495">
            <v>23.4</v>
          </cell>
          <cell r="BN495">
            <v>22.9</v>
          </cell>
          <cell r="BO495">
            <v>25.8</v>
          </cell>
          <cell r="BP495">
            <v>25</v>
          </cell>
          <cell r="BQ495">
            <v>23.3</v>
          </cell>
          <cell r="BR495">
            <v>25.2</v>
          </cell>
          <cell r="BS495">
            <v>22.8</v>
          </cell>
          <cell r="BT495">
            <v>19.600000000000001</v>
          </cell>
          <cell r="BU495">
            <v>24.8</v>
          </cell>
          <cell r="BV495">
            <v>22.8</v>
          </cell>
          <cell r="BW495">
            <v>21.5</v>
          </cell>
          <cell r="BX495">
            <v>21.7</v>
          </cell>
          <cell r="BY495">
            <v>23.4</v>
          </cell>
          <cell r="BZ495">
            <v>20.25</v>
          </cell>
          <cell r="CA495">
            <v>24.7</v>
          </cell>
          <cell r="CB495">
            <v>24.5</v>
          </cell>
          <cell r="CC495">
            <v>24.7</v>
          </cell>
          <cell r="CD495">
            <v>25.7</v>
          </cell>
          <cell r="CE495">
            <v>22.8</v>
          </cell>
          <cell r="CF495">
            <v>21.8</v>
          </cell>
        </row>
        <row r="496">
          <cell r="C496" t="str">
            <v>Serra</v>
          </cell>
          <cell r="D496">
            <v>7.2999999999999989</v>
          </cell>
          <cell r="E496">
            <v>22.800000000000004</v>
          </cell>
          <cell r="F496">
            <v>0.6</v>
          </cell>
          <cell r="G496">
            <v>0</v>
          </cell>
          <cell r="H496">
            <v>1</v>
          </cell>
          <cell r="I496">
            <v>1</v>
          </cell>
          <cell r="J496">
            <v>1</v>
          </cell>
          <cell r="K496">
            <v>1</v>
          </cell>
          <cell r="L496">
            <v>1</v>
          </cell>
          <cell r="M496">
            <v>0.6</v>
          </cell>
          <cell r="N496">
            <v>0.1</v>
          </cell>
          <cell r="O496">
            <v>1</v>
          </cell>
          <cell r="P496">
            <v>1</v>
          </cell>
          <cell r="Q496">
            <v>1</v>
          </cell>
          <cell r="R496">
            <v>1</v>
          </cell>
          <cell r="S496">
            <v>1</v>
          </cell>
          <cell r="T496">
            <v>0</v>
          </cell>
          <cell r="U496">
            <v>0.1</v>
          </cell>
          <cell r="V496">
            <v>1</v>
          </cell>
          <cell r="W496">
            <v>1</v>
          </cell>
          <cell r="X496">
            <v>1</v>
          </cell>
          <cell r="Y496">
            <v>1</v>
          </cell>
          <cell r="Z496">
            <v>1</v>
          </cell>
          <cell r="AA496">
            <v>0.6</v>
          </cell>
          <cell r="AB496">
            <v>0.1</v>
          </cell>
          <cell r="AC496">
            <v>1</v>
          </cell>
          <cell r="AD496">
            <v>1</v>
          </cell>
          <cell r="AE496">
            <v>1</v>
          </cell>
          <cell r="AF496">
            <v>1</v>
          </cell>
          <cell r="AG496">
            <v>1</v>
          </cell>
          <cell r="AH496">
            <v>0.6</v>
          </cell>
          <cell r="AI496">
            <v>0.1</v>
          </cell>
          <cell r="AJ496">
            <v>0</v>
          </cell>
          <cell r="AK496">
            <v>25.3</v>
          </cell>
          <cell r="AL496">
            <v>24</v>
          </cell>
          <cell r="AM496">
            <v>25</v>
          </cell>
          <cell r="AN496">
            <v>23.7</v>
          </cell>
          <cell r="AO496">
            <v>25</v>
          </cell>
          <cell r="AP496">
            <v>25</v>
          </cell>
          <cell r="AQ496">
            <v>26</v>
          </cell>
          <cell r="AR496">
            <v>27</v>
          </cell>
          <cell r="AS496">
            <v>25</v>
          </cell>
          <cell r="AT496">
            <v>24</v>
          </cell>
          <cell r="AU496">
            <v>23.7</v>
          </cell>
          <cell r="AV496">
            <v>25</v>
          </cell>
          <cell r="AW496">
            <v>26</v>
          </cell>
          <cell r="AX496">
            <v>21.7</v>
          </cell>
          <cell r="AY496">
            <v>24.9</v>
          </cell>
          <cell r="AZ496">
            <v>22.5</v>
          </cell>
          <cell r="BA496">
            <v>24.6</v>
          </cell>
          <cell r="BB496">
            <v>23</v>
          </cell>
          <cell r="BC496">
            <v>24.5</v>
          </cell>
          <cell r="BD496">
            <v>24.5</v>
          </cell>
          <cell r="BE496">
            <v>22.200000000000003</v>
          </cell>
          <cell r="BF496">
            <v>23.799999999999997</v>
          </cell>
          <cell r="BG496">
            <v>21.799999999999997</v>
          </cell>
          <cell r="BH496">
            <v>21.599999999999998</v>
          </cell>
          <cell r="BI496">
            <v>24.8</v>
          </cell>
          <cell r="BJ496">
            <v>20.3</v>
          </cell>
          <cell r="BK496">
            <v>23.4</v>
          </cell>
          <cell r="BL496">
            <v>24.7</v>
          </cell>
          <cell r="BM496">
            <v>23.4</v>
          </cell>
          <cell r="BN496">
            <v>22.9</v>
          </cell>
          <cell r="BO496">
            <v>25.8</v>
          </cell>
          <cell r="BP496">
            <v>25</v>
          </cell>
          <cell r="BQ496">
            <v>23.3</v>
          </cell>
          <cell r="BR496">
            <v>25.2</v>
          </cell>
          <cell r="BS496">
            <v>22.8</v>
          </cell>
          <cell r="BT496">
            <v>19.600000000000001</v>
          </cell>
          <cell r="BU496">
            <v>24.8</v>
          </cell>
          <cell r="BV496">
            <v>22.8</v>
          </cell>
          <cell r="BW496">
            <v>21.5</v>
          </cell>
          <cell r="BX496">
            <v>22.7</v>
          </cell>
          <cell r="BY496">
            <v>23.4</v>
          </cell>
          <cell r="BZ496">
            <v>20.7</v>
          </cell>
          <cell r="CA496">
            <v>24.7</v>
          </cell>
          <cell r="CB496">
            <v>24.5</v>
          </cell>
          <cell r="CC496">
            <v>24.7</v>
          </cell>
          <cell r="CD496">
            <v>25.7</v>
          </cell>
          <cell r="CE496">
            <v>22.8</v>
          </cell>
          <cell r="CF496">
            <v>20.8</v>
          </cell>
        </row>
        <row r="497">
          <cell r="C497" t="str">
            <v>Cariacica</v>
          </cell>
          <cell r="D497">
            <v>7.2999999999999989</v>
          </cell>
          <cell r="E497">
            <v>22.800000000000004</v>
          </cell>
          <cell r="F497">
            <v>0.6</v>
          </cell>
          <cell r="G497">
            <v>0</v>
          </cell>
          <cell r="H497">
            <v>1</v>
          </cell>
          <cell r="I497">
            <v>1</v>
          </cell>
          <cell r="J497">
            <v>1</v>
          </cell>
          <cell r="K497">
            <v>1</v>
          </cell>
          <cell r="L497">
            <v>1</v>
          </cell>
          <cell r="M497">
            <v>0.6</v>
          </cell>
          <cell r="N497">
            <v>0.1</v>
          </cell>
          <cell r="O497">
            <v>1</v>
          </cell>
          <cell r="P497">
            <v>1</v>
          </cell>
          <cell r="Q497">
            <v>1</v>
          </cell>
          <cell r="R497">
            <v>1</v>
          </cell>
          <cell r="S497">
            <v>1</v>
          </cell>
          <cell r="T497">
            <v>0</v>
          </cell>
          <cell r="U497">
            <v>0.1</v>
          </cell>
          <cell r="V497">
            <v>1</v>
          </cell>
          <cell r="W497">
            <v>1</v>
          </cell>
          <cell r="X497">
            <v>1</v>
          </cell>
          <cell r="Y497">
            <v>1</v>
          </cell>
          <cell r="Z497">
            <v>1</v>
          </cell>
          <cell r="AA497">
            <v>0.6</v>
          </cell>
          <cell r="AB497">
            <v>0.1</v>
          </cell>
          <cell r="AC497">
            <v>1</v>
          </cell>
          <cell r="AD497">
            <v>1</v>
          </cell>
          <cell r="AE497">
            <v>1</v>
          </cell>
          <cell r="AF497">
            <v>1</v>
          </cell>
          <cell r="AG497">
            <v>1</v>
          </cell>
          <cell r="AH497">
            <v>0.6</v>
          </cell>
          <cell r="AI497">
            <v>0.1</v>
          </cell>
          <cell r="AJ497">
            <v>0</v>
          </cell>
          <cell r="AK497">
            <v>25.3</v>
          </cell>
          <cell r="AL497">
            <v>24</v>
          </cell>
          <cell r="AM497">
            <v>25</v>
          </cell>
          <cell r="AN497">
            <v>23.7</v>
          </cell>
          <cell r="AO497">
            <v>25</v>
          </cell>
          <cell r="AP497">
            <v>25</v>
          </cell>
          <cell r="AQ497">
            <v>26</v>
          </cell>
          <cell r="AR497">
            <v>27</v>
          </cell>
          <cell r="AS497">
            <v>25</v>
          </cell>
          <cell r="AT497">
            <v>24</v>
          </cell>
          <cell r="AU497">
            <v>23.7</v>
          </cell>
          <cell r="AV497">
            <v>25</v>
          </cell>
          <cell r="AW497">
            <v>26</v>
          </cell>
          <cell r="AX497">
            <v>21.7</v>
          </cell>
          <cell r="AY497">
            <v>24.9</v>
          </cell>
          <cell r="AZ497">
            <v>22.5</v>
          </cell>
          <cell r="BA497">
            <v>24.650000000000002</v>
          </cell>
          <cell r="BB497">
            <v>22.6</v>
          </cell>
          <cell r="BC497">
            <v>24.5</v>
          </cell>
          <cell r="BD497">
            <v>25.4</v>
          </cell>
          <cell r="BE497">
            <v>22.200000000000003</v>
          </cell>
          <cell r="BF497">
            <v>24.200000000000003</v>
          </cell>
          <cell r="BG497">
            <v>21.799999999999997</v>
          </cell>
          <cell r="BH497">
            <v>21.2</v>
          </cell>
          <cell r="BI497">
            <v>0</v>
          </cell>
          <cell r="BJ497">
            <v>0</v>
          </cell>
          <cell r="BK497">
            <v>0</v>
          </cell>
          <cell r="BL497">
            <v>0</v>
          </cell>
          <cell r="BM497">
            <v>0</v>
          </cell>
          <cell r="BN497">
            <v>0</v>
          </cell>
          <cell r="BO497">
            <v>0</v>
          </cell>
          <cell r="BP497">
            <v>0</v>
          </cell>
          <cell r="BQ497">
            <v>0</v>
          </cell>
          <cell r="BR497">
            <v>0</v>
          </cell>
          <cell r="BS497">
            <v>0</v>
          </cell>
          <cell r="BT497">
            <v>0</v>
          </cell>
          <cell r="BU497">
            <v>24.8</v>
          </cell>
          <cell r="BV497">
            <v>22.8</v>
          </cell>
          <cell r="BW497">
            <v>21.5</v>
          </cell>
          <cell r="BX497">
            <v>20.7</v>
          </cell>
          <cell r="BY497">
            <v>23.4</v>
          </cell>
          <cell r="BZ497">
            <v>19.8</v>
          </cell>
          <cell r="CA497">
            <v>24.7</v>
          </cell>
          <cell r="CB497">
            <v>24.5</v>
          </cell>
          <cell r="CC497">
            <v>24.7</v>
          </cell>
          <cell r="CD497">
            <v>25.7</v>
          </cell>
          <cell r="CE497">
            <v>22.8</v>
          </cell>
          <cell r="CF497">
            <v>22.8</v>
          </cell>
        </row>
        <row r="498">
          <cell r="C498" t="str">
            <v>Cluster Centro Oeste</v>
          </cell>
          <cell r="D498">
            <v>7.2999999999999989</v>
          </cell>
          <cell r="E498">
            <v>22.025000000000002</v>
          </cell>
          <cell r="F498">
            <v>0.6</v>
          </cell>
          <cell r="G498">
            <v>0</v>
          </cell>
          <cell r="H498">
            <v>1</v>
          </cell>
          <cell r="I498">
            <v>1</v>
          </cell>
          <cell r="J498">
            <v>1</v>
          </cell>
          <cell r="K498">
            <v>1</v>
          </cell>
          <cell r="L498">
            <v>1</v>
          </cell>
          <cell r="M498">
            <v>0.6</v>
          </cell>
          <cell r="N498">
            <v>0.1</v>
          </cell>
          <cell r="O498">
            <v>1</v>
          </cell>
          <cell r="P498">
            <v>1</v>
          </cell>
          <cell r="Q498">
            <v>1</v>
          </cell>
          <cell r="R498">
            <v>1</v>
          </cell>
          <cell r="S498">
            <v>1</v>
          </cell>
          <cell r="T498">
            <v>0</v>
          </cell>
          <cell r="U498">
            <v>0.1</v>
          </cell>
          <cell r="V498">
            <v>1</v>
          </cell>
          <cell r="W498">
            <v>1</v>
          </cell>
          <cell r="X498">
            <v>1</v>
          </cell>
          <cell r="Y498">
            <v>0.25</v>
          </cell>
          <cell r="Z498">
            <v>1</v>
          </cell>
          <cell r="AA498">
            <v>0.6</v>
          </cell>
          <cell r="AB498">
            <v>0.1</v>
          </cell>
          <cell r="AC498">
            <v>1</v>
          </cell>
          <cell r="AD498">
            <v>1</v>
          </cell>
          <cell r="AE498">
            <v>1</v>
          </cell>
          <cell r="AF498">
            <v>1</v>
          </cell>
          <cell r="AG498">
            <v>1</v>
          </cell>
          <cell r="AH498">
            <v>0.6</v>
          </cell>
          <cell r="AI498">
            <v>7.5000000000000011E-2</v>
          </cell>
          <cell r="AJ498">
            <v>0</v>
          </cell>
          <cell r="AK498">
            <v>25.3</v>
          </cell>
          <cell r="AL498">
            <v>24</v>
          </cell>
          <cell r="AM498">
            <v>25</v>
          </cell>
          <cell r="AN498">
            <v>23.7</v>
          </cell>
          <cell r="AO498">
            <v>25</v>
          </cell>
          <cell r="AP498">
            <v>25</v>
          </cell>
          <cell r="AQ498">
            <v>26</v>
          </cell>
          <cell r="AR498">
            <v>27</v>
          </cell>
          <cell r="AS498">
            <v>25</v>
          </cell>
          <cell r="AT498">
            <v>24</v>
          </cell>
          <cell r="AU498">
            <v>23.7</v>
          </cell>
          <cell r="AV498">
            <v>25</v>
          </cell>
          <cell r="AW498">
            <v>26</v>
          </cell>
          <cell r="AX498">
            <v>21.7</v>
          </cell>
          <cell r="AY498">
            <v>24.9</v>
          </cell>
          <cell r="AZ498">
            <v>22.5</v>
          </cell>
          <cell r="BA498">
            <v>24.6</v>
          </cell>
          <cell r="BB498">
            <v>22.2</v>
          </cell>
          <cell r="BC498">
            <v>24.5</v>
          </cell>
          <cell r="BD498">
            <v>25.4</v>
          </cell>
          <cell r="BE498">
            <v>22.200000000000003</v>
          </cell>
          <cell r="BF498">
            <v>23.8</v>
          </cell>
          <cell r="BG498">
            <v>21.799999999999997</v>
          </cell>
          <cell r="BH498">
            <v>21.599999999999998</v>
          </cell>
          <cell r="BI498">
            <v>24.8</v>
          </cell>
          <cell r="BJ498">
            <v>20.3</v>
          </cell>
          <cell r="BK498">
            <v>23.049999999999997</v>
          </cell>
          <cell r="BL498">
            <v>24.35</v>
          </cell>
          <cell r="BM498">
            <v>22.9</v>
          </cell>
          <cell r="BN498">
            <v>23.5</v>
          </cell>
          <cell r="BO498">
            <v>25.8</v>
          </cell>
          <cell r="BP498">
            <v>25.299999999999997</v>
          </cell>
          <cell r="BQ498">
            <v>23.3</v>
          </cell>
          <cell r="BR498">
            <v>25.2</v>
          </cell>
          <cell r="BS498">
            <v>22.15</v>
          </cell>
          <cell r="BT498">
            <v>21.1</v>
          </cell>
          <cell r="BU498">
            <v>24.8</v>
          </cell>
          <cell r="BV498">
            <v>22.8</v>
          </cell>
          <cell r="BW498">
            <v>21.25</v>
          </cell>
          <cell r="BX498">
            <v>22.45</v>
          </cell>
          <cell r="BY498">
            <v>23.65</v>
          </cell>
          <cell r="BZ498">
            <v>19.625</v>
          </cell>
          <cell r="CA498">
            <v>24.400000000000002</v>
          </cell>
          <cell r="CB498">
            <v>24.25</v>
          </cell>
          <cell r="CC498">
            <v>24.45</v>
          </cell>
          <cell r="CD498">
            <v>25.425000000000001</v>
          </cell>
          <cell r="CE498">
            <v>22.024999999999999</v>
          </cell>
          <cell r="CF498">
            <v>22.55</v>
          </cell>
        </row>
        <row r="499">
          <cell r="C499" t="str">
            <v>Brasília</v>
          </cell>
          <cell r="D499">
            <v>7.2999999999999989</v>
          </cell>
          <cell r="E499">
            <v>22.700000000000003</v>
          </cell>
          <cell r="F499">
            <v>0.6</v>
          </cell>
          <cell r="G499">
            <v>0</v>
          </cell>
          <cell r="H499">
            <v>1</v>
          </cell>
          <cell r="I499">
            <v>1</v>
          </cell>
          <cell r="J499">
            <v>1</v>
          </cell>
          <cell r="K499">
            <v>1</v>
          </cell>
          <cell r="L499">
            <v>1</v>
          </cell>
          <cell r="M499">
            <v>0.6</v>
          </cell>
          <cell r="N499">
            <v>0.1</v>
          </cell>
          <cell r="O499">
            <v>1</v>
          </cell>
          <cell r="P499">
            <v>1</v>
          </cell>
          <cell r="Q499">
            <v>1</v>
          </cell>
          <cell r="R499">
            <v>1</v>
          </cell>
          <cell r="S499">
            <v>1</v>
          </cell>
          <cell r="T499">
            <v>0</v>
          </cell>
          <cell r="U499">
            <v>0.1</v>
          </cell>
          <cell r="V499">
            <v>1</v>
          </cell>
          <cell r="W499">
            <v>1</v>
          </cell>
          <cell r="X499">
            <v>1</v>
          </cell>
          <cell r="Y499">
            <v>1</v>
          </cell>
          <cell r="Z499">
            <v>1</v>
          </cell>
          <cell r="AA499">
            <v>0.6</v>
          </cell>
          <cell r="AB499">
            <v>0.1</v>
          </cell>
          <cell r="AC499">
            <v>1</v>
          </cell>
          <cell r="AD499">
            <v>1</v>
          </cell>
          <cell r="AE499">
            <v>1</v>
          </cell>
          <cell r="AF499">
            <v>1</v>
          </cell>
          <cell r="AG499">
            <v>1</v>
          </cell>
          <cell r="AH499">
            <v>0.6</v>
          </cell>
          <cell r="AI499">
            <v>0</v>
          </cell>
          <cell r="AJ499">
            <v>0</v>
          </cell>
          <cell r="AK499">
            <v>25.3</v>
          </cell>
          <cell r="AL499">
            <v>24</v>
          </cell>
          <cell r="AM499">
            <v>25</v>
          </cell>
          <cell r="AN499">
            <v>23.7</v>
          </cell>
          <cell r="AO499">
            <v>25</v>
          </cell>
          <cell r="AP499">
            <v>25</v>
          </cell>
          <cell r="AQ499">
            <v>26</v>
          </cell>
          <cell r="AR499">
            <v>27</v>
          </cell>
          <cell r="AS499">
            <v>25</v>
          </cell>
          <cell r="AT499">
            <v>24</v>
          </cell>
          <cell r="AU499">
            <v>23.7</v>
          </cell>
          <cell r="AV499">
            <v>25</v>
          </cell>
          <cell r="AW499">
            <v>26</v>
          </cell>
          <cell r="AX499">
            <v>21.7</v>
          </cell>
          <cell r="AY499">
            <v>24.9</v>
          </cell>
          <cell r="AZ499">
            <v>22.5</v>
          </cell>
          <cell r="BA499">
            <v>24.700000000000003</v>
          </cell>
          <cell r="BB499">
            <v>23</v>
          </cell>
          <cell r="BC499">
            <v>24.5</v>
          </cell>
          <cell r="BD499">
            <v>25.4</v>
          </cell>
          <cell r="BE499">
            <v>22.200000000000003</v>
          </cell>
          <cell r="BF499">
            <v>24.6</v>
          </cell>
          <cell r="BG499">
            <v>21.799999999999997</v>
          </cell>
          <cell r="BH499">
            <v>20.8</v>
          </cell>
          <cell r="BI499">
            <v>24.8</v>
          </cell>
          <cell r="BJ499">
            <v>20.3</v>
          </cell>
          <cell r="BK499">
            <v>23.4</v>
          </cell>
          <cell r="BL499">
            <v>24.7</v>
          </cell>
          <cell r="BM499">
            <v>23.4</v>
          </cell>
          <cell r="BN499">
            <v>23.5</v>
          </cell>
          <cell r="BO499">
            <v>25.8</v>
          </cell>
          <cell r="BP499">
            <v>25.4</v>
          </cell>
          <cell r="BQ499">
            <v>23.3</v>
          </cell>
          <cell r="BR499">
            <v>25.2</v>
          </cell>
          <cell r="BS499">
            <v>22.2</v>
          </cell>
          <cell r="BT499">
            <v>21.1</v>
          </cell>
          <cell r="BU499">
            <v>24.8</v>
          </cell>
          <cell r="BV499">
            <v>22.8</v>
          </cell>
          <cell r="BW499">
            <v>21.5</v>
          </cell>
          <cell r="BX499">
            <v>22.7</v>
          </cell>
          <cell r="BY499">
            <v>24.4</v>
          </cell>
          <cell r="BZ499">
            <v>18.7</v>
          </cell>
          <cell r="CA499">
            <v>23.5</v>
          </cell>
          <cell r="CB499">
            <v>24.5</v>
          </cell>
          <cell r="CC499">
            <v>24.7</v>
          </cell>
          <cell r="CD499">
            <v>25.7</v>
          </cell>
          <cell r="CE499">
            <v>22.7</v>
          </cell>
          <cell r="CF499">
            <v>22.8</v>
          </cell>
        </row>
        <row r="500">
          <cell r="C500" t="str">
            <v>Palmas</v>
          </cell>
          <cell r="D500">
            <v>7.2999999999999989</v>
          </cell>
          <cell r="E500">
            <v>21.8</v>
          </cell>
          <cell r="F500">
            <v>0.6</v>
          </cell>
          <cell r="G500">
            <v>0</v>
          </cell>
          <cell r="H500">
            <v>1</v>
          </cell>
          <cell r="I500">
            <v>1</v>
          </cell>
          <cell r="J500">
            <v>1</v>
          </cell>
          <cell r="K500">
            <v>1</v>
          </cell>
          <cell r="L500">
            <v>1</v>
          </cell>
          <cell r="M500">
            <v>0.6</v>
          </cell>
          <cell r="N500">
            <v>0.1</v>
          </cell>
          <cell r="O500">
            <v>1</v>
          </cell>
          <cell r="P500">
            <v>1</v>
          </cell>
          <cell r="Q500">
            <v>1</v>
          </cell>
          <cell r="R500">
            <v>1</v>
          </cell>
          <cell r="S500">
            <v>1</v>
          </cell>
          <cell r="T500">
            <v>0</v>
          </cell>
          <cell r="U500">
            <v>0.1</v>
          </cell>
          <cell r="V500">
            <v>1</v>
          </cell>
          <cell r="W500">
            <v>1</v>
          </cell>
          <cell r="X500">
            <v>1</v>
          </cell>
          <cell r="Y500">
            <v>0</v>
          </cell>
          <cell r="Z500">
            <v>1</v>
          </cell>
          <cell r="AA500">
            <v>0.6</v>
          </cell>
          <cell r="AB500">
            <v>0.1</v>
          </cell>
          <cell r="AC500">
            <v>1</v>
          </cell>
          <cell r="AD500">
            <v>1</v>
          </cell>
          <cell r="AE500">
            <v>1</v>
          </cell>
          <cell r="AF500">
            <v>1</v>
          </cell>
          <cell r="AG500">
            <v>1</v>
          </cell>
          <cell r="AH500">
            <v>0.6</v>
          </cell>
          <cell r="AI500">
            <v>0.1</v>
          </cell>
          <cell r="AJ500">
            <v>0</v>
          </cell>
          <cell r="AK500">
            <v>25.3</v>
          </cell>
          <cell r="AL500">
            <v>24</v>
          </cell>
          <cell r="AM500">
            <v>25</v>
          </cell>
          <cell r="AN500">
            <v>23.7</v>
          </cell>
          <cell r="AO500">
            <v>25</v>
          </cell>
          <cell r="AP500">
            <v>25</v>
          </cell>
          <cell r="AQ500">
            <v>26</v>
          </cell>
          <cell r="AR500">
            <v>27</v>
          </cell>
          <cell r="AS500">
            <v>25</v>
          </cell>
          <cell r="AT500">
            <v>24</v>
          </cell>
          <cell r="AU500">
            <v>23.7</v>
          </cell>
          <cell r="AV500">
            <v>25</v>
          </cell>
          <cell r="AW500">
            <v>26</v>
          </cell>
          <cell r="AX500">
            <v>21.7</v>
          </cell>
          <cell r="AY500">
            <v>24.9</v>
          </cell>
          <cell r="AZ500">
            <v>22.5</v>
          </cell>
          <cell r="BA500">
            <v>24.6</v>
          </cell>
          <cell r="BB500">
            <v>23</v>
          </cell>
          <cell r="BC500">
            <v>24.2</v>
          </cell>
          <cell r="BD500">
            <v>25.4</v>
          </cell>
          <cell r="BE500">
            <v>22.200000000000003</v>
          </cell>
          <cell r="BF500">
            <v>24.6</v>
          </cell>
          <cell r="BG500">
            <v>21.799999999999997</v>
          </cell>
          <cell r="BH500">
            <v>21.3</v>
          </cell>
          <cell r="BI500">
            <v>24.8</v>
          </cell>
          <cell r="BJ500">
            <v>20.3</v>
          </cell>
          <cell r="BK500">
            <v>22</v>
          </cell>
          <cell r="BL500">
            <v>24.7</v>
          </cell>
          <cell r="BM500">
            <v>22.4</v>
          </cell>
          <cell r="BN500">
            <v>23.5</v>
          </cell>
          <cell r="BO500">
            <v>25.8</v>
          </cell>
          <cell r="BP500">
            <v>25</v>
          </cell>
          <cell r="BQ500">
            <v>23.3</v>
          </cell>
          <cell r="BR500">
            <v>25.2</v>
          </cell>
          <cell r="BS500">
            <v>21.8</v>
          </cell>
          <cell r="BT500">
            <v>21.1</v>
          </cell>
          <cell r="BU500">
            <v>24.8</v>
          </cell>
          <cell r="BV500">
            <v>22.8</v>
          </cell>
          <cell r="BW500">
            <v>20.5</v>
          </cell>
          <cell r="BX500">
            <v>22.7</v>
          </cell>
          <cell r="BY500">
            <v>23.4</v>
          </cell>
          <cell r="BZ500">
            <v>20.8</v>
          </cell>
          <cell r="CA500">
            <v>24.7</v>
          </cell>
          <cell r="CB500">
            <v>24.5</v>
          </cell>
          <cell r="CC500">
            <v>23.7</v>
          </cell>
          <cell r="CD500">
            <v>24.6</v>
          </cell>
          <cell r="CE500">
            <v>21.8</v>
          </cell>
          <cell r="CF500">
            <v>22.8</v>
          </cell>
        </row>
        <row r="501">
          <cell r="C501" t="str">
            <v>SubCluster Cuiabá</v>
          </cell>
          <cell r="D501">
            <v>7.2999999999999989</v>
          </cell>
          <cell r="E501">
            <v>21.8</v>
          </cell>
          <cell r="F501">
            <v>0.6</v>
          </cell>
          <cell r="G501">
            <v>0</v>
          </cell>
          <cell r="H501">
            <v>1</v>
          </cell>
          <cell r="I501">
            <v>1</v>
          </cell>
          <cell r="J501">
            <v>1</v>
          </cell>
          <cell r="K501">
            <v>1</v>
          </cell>
          <cell r="L501">
            <v>1</v>
          </cell>
          <cell r="M501">
            <v>0.6</v>
          </cell>
          <cell r="N501">
            <v>0.1</v>
          </cell>
          <cell r="O501">
            <v>1</v>
          </cell>
          <cell r="P501">
            <v>1</v>
          </cell>
          <cell r="Q501">
            <v>1</v>
          </cell>
          <cell r="R501">
            <v>1</v>
          </cell>
          <cell r="S501">
            <v>1</v>
          </cell>
          <cell r="T501">
            <v>0</v>
          </cell>
          <cell r="U501">
            <v>0.1</v>
          </cell>
          <cell r="V501">
            <v>1</v>
          </cell>
          <cell r="W501">
            <v>1</v>
          </cell>
          <cell r="X501">
            <v>1</v>
          </cell>
          <cell r="Y501">
            <v>0</v>
          </cell>
          <cell r="Z501">
            <v>1</v>
          </cell>
          <cell r="AA501">
            <v>0.6</v>
          </cell>
          <cell r="AB501">
            <v>0.1</v>
          </cell>
          <cell r="AC501">
            <v>1</v>
          </cell>
          <cell r="AD501">
            <v>1</v>
          </cell>
          <cell r="AE501">
            <v>1</v>
          </cell>
          <cell r="AF501">
            <v>1</v>
          </cell>
          <cell r="AG501">
            <v>1</v>
          </cell>
          <cell r="AH501">
            <v>0.6</v>
          </cell>
          <cell r="AI501">
            <v>0.1</v>
          </cell>
          <cell r="AJ501">
            <v>0</v>
          </cell>
          <cell r="AK501">
            <v>25.3</v>
          </cell>
          <cell r="AL501">
            <v>24</v>
          </cell>
          <cell r="AM501">
            <v>25</v>
          </cell>
          <cell r="AN501">
            <v>23.7</v>
          </cell>
          <cell r="AO501">
            <v>25</v>
          </cell>
          <cell r="AP501">
            <v>25</v>
          </cell>
          <cell r="AQ501">
            <v>26</v>
          </cell>
          <cell r="AR501">
            <v>27</v>
          </cell>
          <cell r="AS501">
            <v>25</v>
          </cell>
          <cell r="AT501">
            <v>24</v>
          </cell>
          <cell r="AU501">
            <v>23.7</v>
          </cell>
          <cell r="AV501">
            <v>25</v>
          </cell>
          <cell r="AW501">
            <v>26</v>
          </cell>
          <cell r="AX501">
            <v>21.7</v>
          </cell>
          <cell r="AY501">
            <v>24</v>
          </cell>
          <cell r="AZ501">
            <v>22.5</v>
          </cell>
          <cell r="BA501">
            <v>24.6</v>
          </cell>
          <cell r="BB501">
            <v>23</v>
          </cell>
          <cell r="BC501">
            <v>24.5</v>
          </cell>
          <cell r="BD501">
            <v>25.4</v>
          </cell>
          <cell r="BE501">
            <v>22.200000000000003</v>
          </cell>
          <cell r="BF501">
            <v>23.799999999999997</v>
          </cell>
          <cell r="BG501">
            <v>21.799999999999997</v>
          </cell>
          <cell r="BH501">
            <v>21.599999999999998</v>
          </cell>
          <cell r="BI501">
            <v>24.8</v>
          </cell>
          <cell r="BJ501">
            <v>20.3</v>
          </cell>
          <cell r="BK501">
            <v>23.4</v>
          </cell>
          <cell r="BL501">
            <v>24</v>
          </cell>
          <cell r="BM501">
            <v>22.9</v>
          </cell>
          <cell r="BN501">
            <v>23.5</v>
          </cell>
          <cell r="BO501">
            <v>25.8</v>
          </cell>
          <cell r="BP501">
            <v>25.4</v>
          </cell>
          <cell r="BQ501">
            <v>23.3</v>
          </cell>
          <cell r="BR501">
            <v>25.2</v>
          </cell>
          <cell r="BS501">
            <v>22.3</v>
          </cell>
          <cell r="BT501">
            <v>21.1</v>
          </cell>
          <cell r="BU501">
            <v>24.8</v>
          </cell>
          <cell r="BV501">
            <v>22.8</v>
          </cell>
          <cell r="BW501">
            <v>21.5</v>
          </cell>
          <cell r="BX501">
            <v>22.2</v>
          </cell>
          <cell r="BY501">
            <v>23.4</v>
          </cell>
          <cell r="BZ501">
            <v>19.5</v>
          </cell>
          <cell r="CA501">
            <v>24.7</v>
          </cell>
          <cell r="CB501">
            <v>24</v>
          </cell>
          <cell r="CC501">
            <v>24.7</v>
          </cell>
          <cell r="CD501">
            <v>25.7</v>
          </cell>
          <cell r="CE501">
            <v>21.8</v>
          </cell>
          <cell r="CF501">
            <v>22.3</v>
          </cell>
        </row>
        <row r="502">
          <cell r="C502" t="str">
            <v>Cuiabá</v>
          </cell>
          <cell r="D502">
            <v>7.2999999999999989</v>
          </cell>
          <cell r="E502">
            <v>21.8</v>
          </cell>
          <cell r="F502">
            <v>0.6</v>
          </cell>
          <cell r="G502">
            <v>0</v>
          </cell>
          <cell r="H502">
            <v>1</v>
          </cell>
          <cell r="I502">
            <v>1</v>
          </cell>
          <cell r="J502">
            <v>1</v>
          </cell>
          <cell r="K502">
            <v>1</v>
          </cell>
          <cell r="L502">
            <v>1</v>
          </cell>
          <cell r="M502">
            <v>0.6</v>
          </cell>
          <cell r="N502">
            <v>0.1</v>
          </cell>
          <cell r="O502">
            <v>1</v>
          </cell>
          <cell r="P502">
            <v>1</v>
          </cell>
          <cell r="Q502">
            <v>1</v>
          </cell>
          <cell r="R502">
            <v>1</v>
          </cell>
          <cell r="S502">
            <v>1</v>
          </cell>
          <cell r="T502">
            <v>0</v>
          </cell>
          <cell r="U502">
            <v>0.1</v>
          </cell>
          <cell r="V502">
            <v>1</v>
          </cell>
          <cell r="W502">
            <v>1</v>
          </cell>
          <cell r="X502">
            <v>1</v>
          </cell>
          <cell r="Y502">
            <v>0</v>
          </cell>
          <cell r="Z502">
            <v>1</v>
          </cell>
          <cell r="AA502">
            <v>0.6</v>
          </cell>
          <cell r="AB502">
            <v>0.1</v>
          </cell>
          <cell r="AC502">
            <v>1</v>
          </cell>
          <cell r="AD502">
            <v>1</v>
          </cell>
          <cell r="AE502">
            <v>1</v>
          </cell>
          <cell r="AF502">
            <v>1</v>
          </cell>
          <cell r="AG502">
            <v>1</v>
          </cell>
          <cell r="AH502">
            <v>0.6</v>
          </cell>
          <cell r="AI502">
            <v>0.1</v>
          </cell>
          <cell r="AJ502">
            <v>0</v>
          </cell>
          <cell r="AK502">
            <v>25.3</v>
          </cell>
          <cell r="AL502">
            <v>24</v>
          </cell>
          <cell r="AM502">
            <v>25</v>
          </cell>
          <cell r="AN502">
            <v>23.7</v>
          </cell>
          <cell r="AO502">
            <v>25</v>
          </cell>
          <cell r="AP502">
            <v>25</v>
          </cell>
          <cell r="AQ502">
            <v>26</v>
          </cell>
          <cell r="AR502">
            <v>27</v>
          </cell>
          <cell r="AS502">
            <v>25</v>
          </cell>
          <cell r="AT502">
            <v>24</v>
          </cell>
          <cell r="AU502">
            <v>23.7</v>
          </cell>
          <cell r="AV502">
            <v>25</v>
          </cell>
          <cell r="AW502">
            <v>26</v>
          </cell>
          <cell r="AX502">
            <v>21.7</v>
          </cell>
          <cell r="AY502">
            <v>24</v>
          </cell>
          <cell r="AZ502">
            <v>22.5</v>
          </cell>
          <cell r="BA502">
            <v>24.6</v>
          </cell>
          <cell r="BB502">
            <v>23</v>
          </cell>
          <cell r="BC502">
            <v>24.5</v>
          </cell>
          <cell r="BD502">
            <v>25.4</v>
          </cell>
          <cell r="BE502">
            <v>22.200000000000003</v>
          </cell>
          <cell r="BF502">
            <v>23.799999999999997</v>
          </cell>
          <cell r="BG502">
            <v>21.799999999999997</v>
          </cell>
          <cell r="BH502">
            <v>21.599999999999998</v>
          </cell>
          <cell r="BI502">
            <v>24.8</v>
          </cell>
          <cell r="BJ502">
            <v>20.3</v>
          </cell>
          <cell r="BK502">
            <v>23.4</v>
          </cell>
          <cell r="BL502">
            <v>23.3</v>
          </cell>
          <cell r="BM502">
            <v>23.4</v>
          </cell>
          <cell r="BN502">
            <v>23.5</v>
          </cell>
          <cell r="BO502">
            <v>25.8</v>
          </cell>
          <cell r="BP502">
            <v>25.4</v>
          </cell>
          <cell r="BQ502">
            <v>23.3</v>
          </cell>
          <cell r="BR502">
            <v>25.2</v>
          </cell>
          <cell r="BS502">
            <v>21.8</v>
          </cell>
          <cell r="BT502">
            <v>21.1</v>
          </cell>
          <cell r="BU502">
            <v>24.8</v>
          </cell>
          <cell r="BV502">
            <v>22.8</v>
          </cell>
          <cell r="BW502">
            <v>21.5</v>
          </cell>
          <cell r="BX502">
            <v>21.7</v>
          </cell>
          <cell r="BY502">
            <v>23.4</v>
          </cell>
          <cell r="BZ502">
            <v>18.2</v>
          </cell>
          <cell r="CA502">
            <v>24.7</v>
          </cell>
          <cell r="CB502">
            <v>23.5</v>
          </cell>
          <cell r="CC502">
            <v>24.7</v>
          </cell>
          <cell r="CD502">
            <v>25.7</v>
          </cell>
          <cell r="CE502">
            <v>21.8</v>
          </cell>
          <cell r="CF502">
            <v>21.8</v>
          </cell>
        </row>
        <row r="503">
          <cell r="C503" t="str">
            <v>Varzea Grande</v>
          </cell>
          <cell r="D503">
            <v>7.2999999999999989</v>
          </cell>
          <cell r="E503">
            <v>21.8</v>
          </cell>
          <cell r="F503">
            <v>0.6</v>
          </cell>
          <cell r="G503">
            <v>0</v>
          </cell>
          <cell r="H503">
            <v>1</v>
          </cell>
          <cell r="I503">
            <v>1</v>
          </cell>
          <cell r="J503">
            <v>1</v>
          </cell>
          <cell r="K503">
            <v>1</v>
          </cell>
          <cell r="L503">
            <v>1</v>
          </cell>
          <cell r="M503">
            <v>0.6</v>
          </cell>
          <cell r="N503">
            <v>0.1</v>
          </cell>
          <cell r="O503">
            <v>1</v>
          </cell>
          <cell r="P503">
            <v>1</v>
          </cell>
          <cell r="Q503">
            <v>1</v>
          </cell>
          <cell r="R503">
            <v>1</v>
          </cell>
          <cell r="S503">
            <v>1</v>
          </cell>
          <cell r="T503">
            <v>0</v>
          </cell>
          <cell r="U503">
            <v>0.1</v>
          </cell>
          <cell r="V503">
            <v>1</v>
          </cell>
          <cell r="W503">
            <v>1</v>
          </cell>
          <cell r="X503">
            <v>1</v>
          </cell>
          <cell r="Y503">
            <v>0</v>
          </cell>
          <cell r="Z503">
            <v>1</v>
          </cell>
          <cell r="AA503">
            <v>0.6</v>
          </cell>
          <cell r="AB503">
            <v>0.1</v>
          </cell>
          <cell r="AC503">
            <v>1</v>
          </cell>
          <cell r="AD503">
            <v>1</v>
          </cell>
          <cell r="AE503">
            <v>1</v>
          </cell>
          <cell r="AF503">
            <v>1</v>
          </cell>
          <cell r="AG503">
            <v>1</v>
          </cell>
          <cell r="AH503">
            <v>0.6</v>
          </cell>
          <cell r="AI503">
            <v>0.1</v>
          </cell>
          <cell r="AJ503">
            <v>0</v>
          </cell>
          <cell r="AK503">
            <v>25.3</v>
          </cell>
          <cell r="AL503">
            <v>24</v>
          </cell>
          <cell r="AM503">
            <v>25</v>
          </cell>
          <cell r="AN503">
            <v>23.7</v>
          </cell>
          <cell r="AO503">
            <v>25</v>
          </cell>
          <cell r="AP503">
            <v>25</v>
          </cell>
          <cell r="AQ503">
            <v>26</v>
          </cell>
          <cell r="AR503">
            <v>27</v>
          </cell>
          <cell r="AS503">
            <v>25</v>
          </cell>
          <cell r="AT503">
            <v>24</v>
          </cell>
          <cell r="AU503">
            <v>23.7</v>
          </cell>
          <cell r="AV503">
            <v>25</v>
          </cell>
          <cell r="AW503">
            <v>26</v>
          </cell>
          <cell r="AX503">
            <v>21.7</v>
          </cell>
          <cell r="AY503">
            <v>24</v>
          </cell>
          <cell r="AZ503">
            <v>22.5</v>
          </cell>
          <cell r="BA503">
            <v>24.6</v>
          </cell>
          <cell r="BB503">
            <v>23</v>
          </cell>
          <cell r="BC503">
            <v>24.5</v>
          </cell>
          <cell r="BD503">
            <v>25.4</v>
          </cell>
          <cell r="BE503">
            <v>22.200000000000003</v>
          </cell>
          <cell r="BF503">
            <v>23.799999999999997</v>
          </cell>
          <cell r="BG503">
            <v>21.799999999999997</v>
          </cell>
          <cell r="BH503">
            <v>21.599999999999998</v>
          </cell>
          <cell r="BI503">
            <v>24.8</v>
          </cell>
          <cell r="BJ503">
            <v>20.3</v>
          </cell>
          <cell r="BK503">
            <v>23.4</v>
          </cell>
          <cell r="BL503">
            <v>24.7</v>
          </cell>
          <cell r="BM503">
            <v>22.4</v>
          </cell>
          <cell r="BN503">
            <v>23.5</v>
          </cell>
          <cell r="BO503">
            <v>25.8</v>
          </cell>
          <cell r="BP503">
            <v>25.4</v>
          </cell>
          <cell r="BQ503">
            <v>23.3</v>
          </cell>
          <cell r="BR503">
            <v>25.2</v>
          </cell>
          <cell r="BS503">
            <v>22.8</v>
          </cell>
          <cell r="BT503">
            <v>21.1</v>
          </cell>
          <cell r="BU503">
            <v>24.8</v>
          </cell>
          <cell r="BV503">
            <v>22.8</v>
          </cell>
          <cell r="BW503">
            <v>21.5</v>
          </cell>
          <cell r="BX503">
            <v>22.7</v>
          </cell>
          <cell r="BY503">
            <v>23.4</v>
          </cell>
          <cell r="BZ503">
            <v>20.8</v>
          </cell>
          <cell r="CA503">
            <v>24.7</v>
          </cell>
          <cell r="CB503">
            <v>24.5</v>
          </cell>
          <cell r="CC503">
            <v>24.7</v>
          </cell>
          <cell r="CD503">
            <v>25.7</v>
          </cell>
          <cell r="CE503">
            <v>21.8</v>
          </cell>
          <cell r="CF503">
            <v>22.8</v>
          </cell>
        </row>
        <row r="504">
          <cell r="C504" t="str">
            <v>Cluster Goiânia</v>
          </cell>
          <cell r="D504">
            <v>7.2999999999999989</v>
          </cell>
          <cell r="E504">
            <v>22.800000000000004</v>
          </cell>
          <cell r="F504">
            <v>0.6</v>
          </cell>
          <cell r="G504">
            <v>0</v>
          </cell>
          <cell r="H504">
            <v>1</v>
          </cell>
          <cell r="I504">
            <v>1</v>
          </cell>
          <cell r="J504">
            <v>1</v>
          </cell>
          <cell r="K504">
            <v>1</v>
          </cell>
          <cell r="L504">
            <v>1</v>
          </cell>
          <cell r="M504">
            <v>0.6</v>
          </cell>
          <cell r="N504">
            <v>0.1</v>
          </cell>
          <cell r="O504">
            <v>1</v>
          </cell>
          <cell r="P504">
            <v>1</v>
          </cell>
          <cell r="Q504">
            <v>1</v>
          </cell>
          <cell r="R504">
            <v>1</v>
          </cell>
          <cell r="S504">
            <v>1</v>
          </cell>
          <cell r="T504">
            <v>0</v>
          </cell>
          <cell r="U504">
            <v>0.1</v>
          </cell>
          <cell r="V504">
            <v>1</v>
          </cell>
          <cell r="W504">
            <v>1</v>
          </cell>
          <cell r="X504">
            <v>1</v>
          </cell>
          <cell r="Y504">
            <v>1</v>
          </cell>
          <cell r="Z504">
            <v>1</v>
          </cell>
          <cell r="AA504">
            <v>0.6</v>
          </cell>
          <cell r="AB504">
            <v>0.1</v>
          </cell>
          <cell r="AC504">
            <v>1</v>
          </cell>
          <cell r="AD504">
            <v>1</v>
          </cell>
          <cell r="AE504">
            <v>1</v>
          </cell>
          <cell r="AF504">
            <v>1</v>
          </cell>
          <cell r="AG504">
            <v>1</v>
          </cell>
          <cell r="AH504">
            <v>0.6</v>
          </cell>
          <cell r="AI504">
            <v>0.1</v>
          </cell>
          <cell r="AJ504">
            <v>0</v>
          </cell>
          <cell r="AK504">
            <v>34.615833333333335</v>
          </cell>
          <cell r="AL504">
            <v>21.389166666666668</v>
          </cell>
          <cell r="AM504">
            <v>46.887500000000003</v>
          </cell>
          <cell r="AN504">
            <v>45.090833333333322</v>
          </cell>
          <cell r="AO504">
            <v>35.796944444444442</v>
          </cell>
          <cell r="AP504">
            <v>34.119444444444447</v>
          </cell>
          <cell r="AQ504">
            <v>30.554444444444446</v>
          </cell>
          <cell r="AR504">
            <v>24.968333333333334</v>
          </cell>
          <cell r="AS504">
            <v>36.045000000000002</v>
          </cell>
          <cell r="AT504">
            <v>35.234444444444442</v>
          </cell>
          <cell r="AU504">
            <v>44.98749999999999</v>
          </cell>
          <cell r="AV504">
            <v>60.145833333333336</v>
          </cell>
          <cell r="AW504">
            <v>25.966666666666669</v>
          </cell>
          <cell r="AX504">
            <v>21.550000000000004</v>
          </cell>
          <cell r="AY504">
            <v>24.846666666666653</v>
          </cell>
          <cell r="AZ504">
            <v>22.743333333333329</v>
          </cell>
          <cell r="BA504">
            <v>24.500000000000014</v>
          </cell>
          <cell r="BB504">
            <v>22.973333333333336</v>
          </cell>
          <cell r="BC504">
            <v>24.446666666666665</v>
          </cell>
          <cell r="BD504">
            <v>25.309999999999995</v>
          </cell>
          <cell r="BE504">
            <v>21.653333333333332</v>
          </cell>
          <cell r="BF504">
            <v>24.573333333333345</v>
          </cell>
          <cell r="BG504">
            <v>21.799999999999997</v>
          </cell>
          <cell r="BH504">
            <v>21.283333333333342</v>
          </cell>
          <cell r="BI504">
            <v>24.8</v>
          </cell>
          <cell r="BJ504">
            <v>20.3</v>
          </cell>
          <cell r="BK504">
            <v>23.4</v>
          </cell>
          <cell r="BL504">
            <v>24.7</v>
          </cell>
          <cell r="BM504">
            <v>22.9</v>
          </cell>
          <cell r="BN504">
            <v>23.5</v>
          </cell>
          <cell r="BO504">
            <v>24.8</v>
          </cell>
          <cell r="BP504">
            <v>25.4</v>
          </cell>
          <cell r="BQ504">
            <v>23.3</v>
          </cell>
          <cell r="BR504">
            <v>23.5</v>
          </cell>
          <cell r="BS504">
            <v>22.8</v>
          </cell>
          <cell r="BT504">
            <v>21.1</v>
          </cell>
          <cell r="BU504">
            <v>24.8</v>
          </cell>
          <cell r="BV504">
            <v>22.8</v>
          </cell>
          <cell r="BW504">
            <v>21.5</v>
          </cell>
          <cell r="BX504">
            <v>22.7</v>
          </cell>
          <cell r="BY504">
            <v>23.6</v>
          </cell>
          <cell r="BZ504">
            <v>20.8</v>
          </cell>
          <cell r="CA504">
            <v>23.9</v>
          </cell>
          <cell r="CB504">
            <v>24.5</v>
          </cell>
          <cell r="CC504">
            <v>24.7</v>
          </cell>
          <cell r="CD504">
            <v>24.2</v>
          </cell>
          <cell r="CE504">
            <v>22.8</v>
          </cell>
          <cell r="CF504">
            <v>22.8</v>
          </cell>
        </row>
        <row r="505">
          <cell r="C505" t="str">
            <v>Goiânia</v>
          </cell>
          <cell r="D505">
            <v>7.2999999999999989</v>
          </cell>
          <cell r="E505">
            <v>22.800000000000004</v>
          </cell>
          <cell r="F505">
            <v>0.6</v>
          </cell>
          <cell r="G505">
            <v>0</v>
          </cell>
          <cell r="H505">
            <v>1</v>
          </cell>
          <cell r="I505">
            <v>1</v>
          </cell>
          <cell r="J505">
            <v>1</v>
          </cell>
          <cell r="K505">
            <v>1</v>
          </cell>
          <cell r="L505">
            <v>1</v>
          </cell>
          <cell r="M505">
            <v>0.6</v>
          </cell>
          <cell r="N505">
            <v>0.1</v>
          </cell>
          <cell r="O505">
            <v>1</v>
          </cell>
          <cell r="P505">
            <v>1</v>
          </cell>
          <cell r="Q505">
            <v>1</v>
          </cell>
          <cell r="R505">
            <v>1</v>
          </cell>
          <cell r="S505">
            <v>1</v>
          </cell>
          <cell r="T505">
            <v>0</v>
          </cell>
          <cell r="U505">
            <v>0.1</v>
          </cell>
          <cell r="V505">
            <v>1</v>
          </cell>
          <cell r="W505">
            <v>1</v>
          </cell>
          <cell r="X505">
            <v>1</v>
          </cell>
          <cell r="Y505">
            <v>1</v>
          </cell>
          <cell r="Z505">
            <v>1</v>
          </cell>
          <cell r="AA505">
            <v>0.6</v>
          </cell>
          <cell r="AB505">
            <v>0.1</v>
          </cell>
          <cell r="AC505">
            <v>1</v>
          </cell>
          <cell r="AD505">
            <v>1</v>
          </cell>
          <cell r="AE505">
            <v>1</v>
          </cell>
          <cell r="AF505">
            <v>1</v>
          </cell>
          <cell r="AG505">
            <v>1</v>
          </cell>
          <cell r="AH505">
            <v>0.6</v>
          </cell>
          <cell r="AI505">
            <v>0.1</v>
          </cell>
          <cell r="AJ505">
            <v>0</v>
          </cell>
          <cell r="AK505">
            <v>25.3</v>
          </cell>
          <cell r="AL505">
            <v>23.666666666666668</v>
          </cell>
          <cell r="AM505">
            <v>24.766666666666666</v>
          </cell>
          <cell r="AN505">
            <v>23.7</v>
          </cell>
          <cell r="AO505">
            <v>26</v>
          </cell>
          <cell r="AP505">
            <v>25</v>
          </cell>
          <cell r="AQ505">
            <v>26</v>
          </cell>
          <cell r="AR505">
            <v>27</v>
          </cell>
          <cell r="AS505">
            <v>24.133333333333336</v>
          </cell>
          <cell r="AT505">
            <v>25</v>
          </cell>
          <cell r="AU505">
            <v>23.7</v>
          </cell>
          <cell r="AV505">
            <v>25</v>
          </cell>
          <cell r="AW505">
            <v>26</v>
          </cell>
          <cell r="AX505">
            <v>20.799999999999997</v>
          </cell>
          <cell r="AY505">
            <v>24.899999999999995</v>
          </cell>
          <cell r="AZ505">
            <v>22.5</v>
          </cell>
          <cell r="BA505">
            <v>24.600000000000005</v>
          </cell>
          <cell r="BB505">
            <v>23</v>
          </cell>
          <cell r="BC505">
            <v>24.5</v>
          </cell>
          <cell r="BD505">
            <v>25.399999999999995</v>
          </cell>
          <cell r="BE505">
            <v>21.299999999999997</v>
          </cell>
          <cell r="BF505">
            <v>24.600000000000005</v>
          </cell>
          <cell r="BG505">
            <v>21.799999999999997</v>
          </cell>
          <cell r="BH505">
            <v>21.599999999999998</v>
          </cell>
          <cell r="BI505">
            <v>24.8</v>
          </cell>
          <cell r="BJ505">
            <v>20.3</v>
          </cell>
          <cell r="BK505">
            <v>23.4</v>
          </cell>
          <cell r="BL505">
            <v>24.7</v>
          </cell>
          <cell r="BM505">
            <v>22.4</v>
          </cell>
          <cell r="BN505">
            <v>23.5</v>
          </cell>
          <cell r="BO505">
            <v>25.8</v>
          </cell>
          <cell r="BP505">
            <v>25.4</v>
          </cell>
          <cell r="BQ505">
            <v>23.3</v>
          </cell>
          <cell r="BR505">
            <v>22.8</v>
          </cell>
          <cell r="BS505">
            <v>22.8</v>
          </cell>
          <cell r="BT505">
            <v>21.1</v>
          </cell>
          <cell r="BU505">
            <v>24.8</v>
          </cell>
          <cell r="BV505">
            <v>22.8</v>
          </cell>
          <cell r="BW505">
            <v>21.5</v>
          </cell>
          <cell r="BX505">
            <v>22.7</v>
          </cell>
          <cell r="BY505">
            <v>23.8</v>
          </cell>
          <cell r="BZ505">
            <v>20.8</v>
          </cell>
          <cell r="CA505">
            <v>24.7</v>
          </cell>
          <cell r="CB505">
            <v>24.5</v>
          </cell>
          <cell r="CC505">
            <v>24.7</v>
          </cell>
          <cell r="CD505">
            <v>23.7</v>
          </cell>
          <cell r="CE505">
            <v>22.8</v>
          </cell>
          <cell r="CF505">
            <v>22.8</v>
          </cell>
        </row>
        <row r="506">
          <cell r="C506" t="str">
            <v>Anápolis</v>
          </cell>
          <cell r="D506">
            <v>7.2999999999999989</v>
          </cell>
          <cell r="E506">
            <v>22.800000000000004</v>
          </cell>
          <cell r="F506">
            <v>0.6</v>
          </cell>
          <cell r="G506">
            <v>0</v>
          </cell>
          <cell r="H506">
            <v>1</v>
          </cell>
          <cell r="I506">
            <v>1</v>
          </cell>
          <cell r="J506">
            <v>1</v>
          </cell>
          <cell r="K506">
            <v>1</v>
          </cell>
          <cell r="L506">
            <v>1</v>
          </cell>
          <cell r="M506">
            <v>0.6</v>
          </cell>
          <cell r="N506">
            <v>0.1</v>
          </cell>
          <cell r="O506">
            <v>1</v>
          </cell>
          <cell r="P506">
            <v>1</v>
          </cell>
          <cell r="Q506">
            <v>1</v>
          </cell>
          <cell r="R506">
            <v>1</v>
          </cell>
          <cell r="S506">
            <v>1</v>
          </cell>
          <cell r="T506">
            <v>0</v>
          </cell>
          <cell r="U506">
            <v>0.1</v>
          </cell>
          <cell r="V506">
            <v>1</v>
          </cell>
          <cell r="W506">
            <v>1</v>
          </cell>
          <cell r="X506">
            <v>1</v>
          </cell>
          <cell r="Y506">
            <v>1</v>
          </cell>
          <cell r="Z506">
            <v>1</v>
          </cell>
          <cell r="AA506">
            <v>0.6</v>
          </cell>
          <cell r="AB506">
            <v>0.1</v>
          </cell>
          <cell r="AC506">
            <v>1</v>
          </cell>
          <cell r="AD506">
            <v>1</v>
          </cell>
          <cell r="AE506">
            <v>1</v>
          </cell>
          <cell r="AF506">
            <v>1</v>
          </cell>
          <cell r="AG506">
            <v>1</v>
          </cell>
          <cell r="AH506">
            <v>0.6</v>
          </cell>
          <cell r="AI506">
            <v>0.1</v>
          </cell>
          <cell r="AJ506">
            <v>0</v>
          </cell>
          <cell r="AK506">
            <v>25.3</v>
          </cell>
          <cell r="AL506">
            <v>23</v>
          </cell>
          <cell r="AM506">
            <v>24.3</v>
          </cell>
          <cell r="AN506">
            <v>23.7</v>
          </cell>
          <cell r="AO506">
            <v>26</v>
          </cell>
          <cell r="AP506">
            <v>25</v>
          </cell>
          <cell r="AQ506">
            <v>26</v>
          </cell>
          <cell r="AR506">
            <v>27</v>
          </cell>
          <cell r="AS506">
            <v>23.7</v>
          </cell>
          <cell r="AT506">
            <v>25</v>
          </cell>
          <cell r="AU506">
            <v>23.7</v>
          </cell>
          <cell r="AV506">
            <v>25</v>
          </cell>
          <cell r="AW506">
            <v>26</v>
          </cell>
          <cell r="AX506">
            <v>20.799999999999997</v>
          </cell>
          <cell r="AY506">
            <v>24.9</v>
          </cell>
          <cell r="AZ506">
            <v>22.8</v>
          </cell>
          <cell r="BA506">
            <v>24.6</v>
          </cell>
          <cell r="BB506">
            <v>23</v>
          </cell>
          <cell r="BC506">
            <v>24.5</v>
          </cell>
          <cell r="BD506">
            <v>25.4</v>
          </cell>
          <cell r="BE506">
            <v>21.299999999999997</v>
          </cell>
          <cell r="BF506">
            <v>24.6</v>
          </cell>
          <cell r="BG506">
            <v>21.799999999999997</v>
          </cell>
          <cell r="BH506">
            <v>21.599999999999998</v>
          </cell>
          <cell r="BI506">
            <v>24.8</v>
          </cell>
          <cell r="BJ506">
            <v>20.3</v>
          </cell>
          <cell r="BK506">
            <v>23.4</v>
          </cell>
          <cell r="BL506">
            <v>24.7</v>
          </cell>
          <cell r="BM506">
            <v>23.4</v>
          </cell>
          <cell r="BN506">
            <v>23.5</v>
          </cell>
          <cell r="BO506">
            <v>23.8</v>
          </cell>
          <cell r="BP506">
            <v>25.4</v>
          </cell>
          <cell r="BQ506">
            <v>23.3</v>
          </cell>
          <cell r="BR506">
            <v>24.2</v>
          </cell>
          <cell r="BS506">
            <v>22.8</v>
          </cell>
          <cell r="BT506">
            <v>21.1</v>
          </cell>
          <cell r="BU506">
            <v>24.8</v>
          </cell>
          <cell r="BV506">
            <v>22.8</v>
          </cell>
          <cell r="BW506">
            <v>21.5</v>
          </cell>
          <cell r="BX506">
            <v>22.7</v>
          </cell>
          <cell r="BY506">
            <v>23.4</v>
          </cell>
          <cell r="BZ506">
            <v>20.8</v>
          </cell>
          <cell r="CA506">
            <v>23.1</v>
          </cell>
          <cell r="CB506">
            <v>24.5</v>
          </cell>
          <cell r="CC506">
            <v>24.7</v>
          </cell>
          <cell r="CD506">
            <v>24.7</v>
          </cell>
          <cell r="CE506">
            <v>22.8</v>
          </cell>
          <cell r="CF506">
            <v>22.8</v>
          </cell>
        </row>
        <row r="507">
          <cell r="C507" t="str">
            <v>Aparecida de Goiânia</v>
          </cell>
          <cell r="D507">
            <v>7.2999999999999989</v>
          </cell>
          <cell r="E507">
            <v>22.800000000000004</v>
          </cell>
          <cell r="F507">
            <v>0.6</v>
          </cell>
          <cell r="G507">
            <v>0</v>
          </cell>
          <cell r="H507">
            <v>1</v>
          </cell>
          <cell r="I507">
            <v>1</v>
          </cell>
          <cell r="J507">
            <v>1</v>
          </cell>
          <cell r="K507">
            <v>1</v>
          </cell>
          <cell r="L507">
            <v>1</v>
          </cell>
          <cell r="M507">
            <v>0.6</v>
          </cell>
          <cell r="N507">
            <v>0.1</v>
          </cell>
          <cell r="O507">
            <v>1</v>
          </cell>
          <cell r="P507">
            <v>1</v>
          </cell>
          <cell r="Q507">
            <v>1</v>
          </cell>
          <cell r="R507">
            <v>1</v>
          </cell>
          <cell r="S507">
            <v>1</v>
          </cell>
          <cell r="T507">
            <v>0</v>
          </cell>
          <cell r="U507">
            <v>0.1</v>
          </cell>
          <cell r="V507">
            <v>1</v>
          </cell>
          <cell r="W507">
            <v>1</v>
          </cell>
          <cell r="X507">
            <v>1</v>
          </cell>
          <cell r="Y507">
            <v>1</v>
          </cell>
          <cell r="Z507">
            <v>1</v>
          </cell>
          <cell r="AA507">
            <v>0.6</v>
          </cell>
          <cell r="AB507">
            <v>0.1</v>
          </cell>
          <cell r="AC507">
            <v>1</v>
          </cell>
          <cell r="AD507">
            <v>1</v>
          </cell>
          <cell r="AE507">
            <v>1</v>
          </cell>
          <cell r="AF507">
            <v>1</v>
          </cell>
          <cell r="AG507">
            <v>1</v>
          </cell>
          <cell r="AH507">
            <v>0.6</v>
          </cell>
          <cell r="AI507">
            <v>0.1</v>
          </cell>
          <cell r="AJ507">
            <v>0</v>
          </cell>
          <cell r="AK507">
            <v>25.3</v>
          </cell>
          <cell r="AL507">
            <v>24</v>
          </cell>
          <cell r="AM507">
            <v>25</v>
          </cell>
          <cell r="AN507">
            <v>23.7</v>
          </cell>
          <cell r="AO507">
            <v>26</v>
          </cell>
          <cell r="AP507">
            <v>25</v>
          </cell>
          <cell r="AQ507">
            <v>26</v>
          </cell>
          <cell r="AR507">
            <v>27</v>
          </cell>
          <cell r="AS507">
            <v>23.7</v>
          </cell>
          <cell r="AT507">
            <v>25</v>
          </cell>
          <cell r="AU507">
            <v>23.7</v>
          </cell>
          <cell r="AV507">
            <v>25</v>
          </cell>
          <cell r="AW507">
            <v>26</v>
          </cell>
          <cell r="AX507">
            <v>20.799999999999997</v>
          </cell>
          <cell r="AY507">
            <v>24.9</v>
          </cell>
          <cell r="AZ507">
            <v>22.8</v>
          </cell>
          <cell r="BA507">
            <v>24.6</v>
          </cell>
          <cell r="BB507">
            <v>23</v>
          </cell>
          <cell r="BC507">
            <v>24.5</v>
          </cell>
          <cell r="BD507">
            <v>25.4</v>
          </cell>
          <cell r="BE507">
            <v>21.299999999999997</v>
          </cell>
          <cell r="BF507">
            <v>24.6</v>
          </cell>
          <cell r="BG507">
            <v>21.799999999999997</v>
          </cell>
          <cell r="BH507">
            <v>21.599999999999998</v>
          </cell>
          <cell r="BI507">
            <v>24.8</v>
          </cell>
          <cell r="BJ507">
            <v>20.3</v>
          </cell>
          <cell r="BK507">
            <v>23.4</v>
          </cell>
          <cell r="BL507">
            <v>24.7</v>
          </cell>
          <cell r="BM507">
            <v>23.4</v>
          </cell>
          <cell r="BN507">
            <v>23.5</v>
          </cell>
          <cell r="BO507">
            <v>23.8</v>
          </cell>
          <cell r="BP507">
            <v>25.4</v>
          </cell>
          <cell r="BQ507">
            <v>23.3</v>
          </cell>
          <cell r="BR507">
            <v>24.2</v>
          </cell>
          <cell r="BS507">
            <v>22.8</v>
          </cell>
          <cell r="BT507">
            <v>21.1</v>
          </cell>
          <cell r="BU507">
            <v>24.8</v>
          </cell>
          <cell r="BV507">
            <v>22.8</v>
          </cell>
          <cell r="BW507">
            <v>21.5</v>
          </cell>
          <cell r="BX507">
            <v>22.7</v>
          </cell>
          <cell r="BY507">
            <v>23.4</v>
          </cell>
          <cell r="BZ507">
            <v>20.8</v>
          </cell>
          <cell r="CA507">
            <v>23.1</v>
          </cell>
          <cell r="CB507">
            <v>24.5</v>
          </cell>
          <cell r="CC507">
            <v>24.7</v>
          </cell>
          <cell r="CD507">
            <v>24.7</v>
          </cell>
          <cell r="CE507">
            <v>22.8</v>
          </cell>
          <cell r="CF507">
            <v>22.8</v>
          </cell>
        </row>
        <row r="508">
          <cell r="C508" t="str">
            <v>Campo Grande</v>
          </cell>
          <cell r="D508">
            <v>7.2999999999999989</v>
          </cell>
          <cell r="E508">
            <v>22.800000000000004</v>
          </cell>
          <cell r="F508">
            <v>0.6</v>
          </cell>
          <cell r="G508">
            <v>0</v>
          </cell>
          <cell r="H508">
            <v>1</v>
          </cell>
          <cell r="I508">
            <v>1</v>
          </cell>
          <cell r="J508">
            <v>1</v>
          </cell>
          <cell r="K508">
            <v>1</v>
          </cell>
          <cell r="L508">
            <v>1</v>
          </cell>
          <cell r="M508">
            <v>0.6</v>
          </cell>
          <cell r="N508">
            <v>0.1</v>
          </cell>
          <cell r="O508">
            <v>1</v>
          </cell>
          <cell r="P508">
            <v>1</v>
          </cell>
          <cell r="Q508">
            <v>1</v>
          </cell>
          <cell r="R508">
            <v>1</v>
          </cell>
          <cell r="S508">
            <v>1</v>
          </cell>
          <cell r="T508">
            <v>0</v>
          </cell>
          <cell r="U508">
            <v>0.1</v>
          </cell>
          <cell r="V508">
            <v>1</v>
          </cell>
          <cell r="W508">
            <v>1</v>
          </cell>
          <cell r="X508">
            <v>1</v>
          </cell>
          <cell r="Y508">
            <v>1</v>
          </cell>
          <cell r="Z508">
            <v>1</v>
          </cell>
          <cell r="AA508">
            <v>0.6</v>
          </cell>
          <cell r="AB508">
            <v>0.1</v>
          </cell>
          <cell r="AC508">
            <v>1</v>
          </cell>
          <cell r="AD508">
            <v>1</v>
          </cell>
          <cell r="AE508">
            <v>1</v>
          </cell>
          <cell r="AF508">
            <v>1</v>
          </cell>
          <cell r="AG508">
            <v>1</v>
          </cell>
          <cell r="AH508">
            <v>0.6</v>
          </cell>
          <cell r="AI508">
            <v>0.1</v>
          </cell>
          <cell r="AJ508">
            <v>0</v>
          </cell>
          <cell r="AK508">
            <v>25.3</v>
          </cell>
          <cell r="AL508">
            <v>24</v>
          </cell>
          <cell r="AM508">
            <v>25</v>
          </cell>
          <cell r="AN508">
            <v>23.7</v>
          </cell>
          <cell r="AO508">
            <v>26</v>
          </cell>
          <cell r="AP508">
            <v>25</v>
          </cell>
          <cell r="AQ508">
            <v>26</v>
          </cell>
          <cell r="AR508">
            <v>27</v>
          </cell>
          <cell r="AS508">
            <v>25</v>
          </cell>
          <cell r="AT508">
            <v>25</v>
          </cell>
          <cell r="AU508">
            <v>23.7</v>
          </cell>
          <cell r="AV508">
            <v>25</v>
          </cell>
          <cell r="AW508">
            <v>26</v>
          </cell>
          <cell r="AX508">
            <v>20.799999999999997</v>
          </cell>
          <cell r="AY508">
            <v>24.9</v>
          </cell>
          <cell r="AZ508">
            <v>21.9</v>
          </cell>
          <cell r="BA508">
            <v>24.6</v>
          </cell>
          <cell r="BB508">
            <v>23</v>
          </cell>
          <cell r="BC508">
            <v>24.5</v>
          </cell>
          <cell r="BD508">
            <v>25.4</v>
          </cell>
          <cell r="BE508">
            <v>21.299999999999997</v>
          </cell>
          <cell r="BF508">
            <v>24.6</v>
          </cell>
          <cell r="BG508">
            <v>21.799999999999997</v>
          </cell>
          <cell r="BH508">
            <v>21.599999999999998</v>
          </cell>
          <cell r="BI508">
            <v>24.8</v>
          </cell>
          <cell r="BJ508">
            <v>20.3</v>
          </cell>
          <cell r="BK508">
            <v>23.4</v>
          </cell>
          <cell r="BL508">
            <v>24.7</v>
          </cell>
          <cell r="BM508">
            <v>23.4</v>
          </cell>
          <cell r="BN508">
            <v>23.5</v>
          </cell>
          <cell r="BO508">
            <v>25.8</v>
          </cell>
          <cell r="BP508">
            <v>25.4</v>
          </cell>
          <cell r="BQ508">
            <v>23.3</v>
          </cell>
          <cell r="BR508">
            <v>24.2</v>
          </cell>
          <cell r="BS508">
            <v>22.8</v>
          </cell>
          <cell r="BT508">
            <v>21.1</v>
          </cell>
          <cell r="BU508">
            <v>24.8</v>
          </cell>
          <cell r="BV508">
            <v>22.8</v>
          </cell>
          <cell r="BW508">
            <v>21.5</v>
          </cell>
          <cell r="BX508">
            <v>22.7</v>
          </cell>
          <cell r="BY508">
            <v>24.4</v>
          </cell>
          <cell r="BZ508">
            <v>19.8</v>
          </cell>
          <cell r="CA508">
            <v>24.7</v>
          </cell>
          <cell r="CB508">
            <v>23.5</v>
          </cell>
          <cell r="CC508">
            <v>24.7</v>
          </cell>
          <cell r="CD508">
            <v>25.1</v>
          </cell>
          <cell r="CE508">
            <v>22.8</v>
          </cell>
          <cell r="CF508">
            <v>22.8</v>
          </cell>
        </row>
        <row r="509">
          <cell r="C509" t="str">
            <v>Cluster Salvador</v>
          </cell>
          <cell r="D509">
            <v>7.2999999999999989</v>
          </cell>
          <cell r="E509">
            <v>22.800000000000004</v>
          </cell>
          <cell r="F509">
            <v>0.6</v>
          </cell>
          <cell r="G509">
            <v>0</v>
          </cell>
          <cell r="H509">
            <v>1</v>
          </cell>
          <cell r="I509">
            <v>1</v>
          </cell>
          <cell r="J509">
            <v>1</v>
          </cell>
          <cell r="K509">
            <v>1</v>
          </cell>
          <cell r="L509">
            <v>1</v>
          </cell>
          <cell r="M509">
            <v>0.6</v>
          </cell>
          <cell r="N509">
            <v>0.10000000000000002</v>
          </cell>
          <cell r="O509">
            <v>1</v>
          </cell>
          <cell r="P509">
            <v>1</v>
          </cell>
          <cell r="Q509">
            <v>1</v>
          </cell>
          <cell r="R509">
            <v>1</v>
          </cell>
          <cell r="S509">
            <v>1</v>
          </cell>
          <cell r="T509">
            <v>0</v>
          </cell>
          <cell r="U509">
            <v>0.10000000000000002</v>
          </cell>
          <cell r="V509">
            <v>1</v>
          </cell>
          <cell r="W509">
            <v>1</v>
          </cell>
          <cell r="X509">
            <v>1</v>
          </cell>
          <cell r="Y509">
            <v>1</v>
          </cell>
          <cell r="Z509">
            <v>1</v>
          </cell>
          <cell r="AA509">
            <v>0.6</v>
          </cell>
          <cell r="AB509">
            <v>0.10000000000000002</v>
          </cell>
          <cell r="AC509">
            <v>1</v>
          </cell>
          <cell r="AD509">
            <v>1</v>
          </cell>
          <cell r="AE509">
            <v>1</v>
          </cell>
          <cell r="AF509">
            <v>1</v>
          </cell>
          <cell r="AG509">
            <v>1</v>
          </cell>
          <cell r="AH509">
            <v>0.6</v>
          </cell>
          <cell r="AI509">
            <v>0.10000000000000002</v>
          </cell>
          <cell r="AJ509">
            <v>0</v>
          </cell>
          <cell r="AK509">
            <v>25.3</v>
          </cell>
          <cell r="AL509">
            <v>24</v>
          </cell>
          <cell r="AM509">
            <v>25</v>
          </cell>
          <cell r="AN509">
            <v>23.7</v>
          </cell>
          <cell r="AO509">
            <v>26</v>
          </cell>
          <cell r="AP509">
            <v>25</v>
          </cell>
          <cell r="AQ509">
            <v>26</v>
          </cell>
          <cell r="AR509">
            <v>27</v>
          </cell>
          <cell r="AS509">
            <v>25</v>
          </cell>
          <cell r="AT509">
            <v>25</v>
          </cell>
          <cell r="AU509">
            <v>23.7</v>
          </cell>
          <cell r="AV509">
            <v>25</v>
          </cell>
          <cell r="AW509">
            <v>26</v>
          </cell>
          <cell r="AX509">
            <v>20.799999999999997</v>
          </cell>
          <cell r="AY509">
            <v>24.9</v>
          </cell>
          <cell r="AZ509">
            <v>21.9</v>
          </cell>
          <cell r="BA509">
            <v>24.6</v>
          </cell>
          <cell r="BB509">
            <v>23</v>
          </cell>
          <cell r="BC509">
            <v>24.5</v>
          </cell>
          <cell r="BD509">
            <v>25.4</v>
          </cell>
          <cell r="BE509">
            <v>21.299999999999997</v>
          </cell>
          <cell r="BF509">
            <v>24.6</v>
          </cell>
          <cell r="BG509">
            <v>21.799999999999997</v>
          </cell>
          <cell r="BH509">
            <v>21.599999999999998</v>
          </cell>
          <cell r="BI509">
            <v>24.8</v>
          </cell>
          <cell r="BJ509">
            <v>20.3</v>
          </cell>
          <cell r="BK509">
            <v>23.35</v>
          </cell>
          <cell r="BL509">
            <v>24.7</v>
          </cell>
          <cell r="BM509">
            <v>23.4</v>
          </cell>
          <cell r="BN509">
            <v>23</v>
          </cell>
          <cell r="BO509">
            <v>25.1</v>
          </cell>
          <cell r="BP509">
            <v>25.2</v>
          </cell>
          <cell r="BQ509">
            <v>23.3</v>
          </cell>
          <cell r="BR509">
            <v>25.2</v>
          </cell>
          <cell r="BS509">
            <v>22.6</v>
          </cell>
          <cell r="BT509">
            <v>21.05</v>
          </cell>
          <cell r="BU509">
            <v>24.8</v>
          </cell>
          <cell r="BV509">
            <v>22.8</v>
          </cell>
          <cell r="BW509">
            <v>21.166666666666668</v>
          </cell>
          <cell r="BX509">
            <v>22.7</v>
          </cell>
          <cell r="BY509">
            <v>24.399999999999995</v>
          </cell>
          <cell r="BZ509">
            <v>18.8</v>
          </cell>
          <cell r="CA509">
            <v>23.166666666666668</v>
          </cell>
          <cell r="CB509">
            <v>24.5</v>
          </cell>
          <cell r="CC509">
            <v>24.7</v>
          </cell>
          <cell r="CD509">
            <v>25.7</v>
          </cell>
          <cell r="CE509">
            <v>22.8</v>
          </cell>
          <cell r="CF509">
            <v>22.466666666666669</v>
          </cell>
        </row>
        <row r="510">
          <cell r="C510" t="str">
            <v>SubCluster Salvador</v>
          </cell>
          <cell r="D510">
            <v>7.2999999999999989</v>
          </cell>
          <cell r="E510">
            <v>22.800000000000004</v>
          </cell>
          <cell r="F510">
            <v>0.6</v>
          </cell>
          <cell r="G510">
            <v>0</v>
          </cell>
          <cell r="H510">
            <v>1</v>
          </cell>
          <cell r="I510">
            <v>1</v>
          </cell>
          <cell r="J510">
            <v>1</v>
          </cell>
          <cell r="K510">
            <v>1</v>
          </cell>
          <cell r="L510">
            <v>1</v>
          </cell>
          <cell r="M510">
            <v>0.6</v>
          </cell>
          <cell r="N510">
            <v>0.1</v>
          </cell>
          <cell r="O510">
            <v>1</v>
          </cell>
          <cell r="P510">
            <v>1</v>
          </cell>
          <cell r="Q510">
            <v>1</v>
          </cell>
          <cell r="R510">
            <v>1</v>
          </cell>
          <cell r="S510">
            <v>1</v>
          </cell>
          <cell r="T510">
            <v>0</v>
          </cell>
          <cell r="U510">
            <v>0.1</v>
          </cell>
          <cell r="V510">
            <v>1</v>
          </cell>
          <cell r="W510">
            <v>1</v>
          </cell>
          <cell r="X510">
            <v>1</v>
          </cell>
          <cell r="Y510">
            <v>1</v>
          </cell>
          <cell r="Z510">
            <v>1</v>
          </cell>
          <cell r="AA510">
            <v>0.6</v>
          </cell>
          <cell r="AB510">
            <v>0.1</v>
          </cell>
          <cell r="AC510">
            <v>1</v>
          </cell>
          <cell r="AD510">
            <v>1</v>
          </cell>
          <cell r="AE510">
            <v>1</v>
          </cell>
          <cell r="AF510">
            <v>1</v>
          </cell>
          <cell r="AG510">
            <v>1</v>
          </cell>
          <cell r="AH510">
            <v>0.6</v>
          </cell>
          <cell r="AI510">
            <v>0.1</v>
          </cell>
          <cell r="AJ510">
            <v>0</v>
          </cell>
          <cell r="AK510">
            <v>62.65</v>
          </cell>
          <cell r="AL510">
            <v>14</v>
          </cell>
          <cell r="AM510">
            <v>113.85</v>
          </cell>
          <cell r="AN510">
            <v>109.35</v>
          </cell>
          <cell r="AO510">
            <v>65.5</v>
          </cell>
          <cell r="AP510">
            <v>61.5</v>
          </cell>
          <cell r="AQ510">
            <v>44.5</v>
          </cell>
          <cell r="AR510">
            <v>20.5</v>
          </cell>
          <cell r="AS510">
            <v>70.849999999999994</v>
          </cell>
          <cell r="AT510">
            <v>66</v>
          </cell>
          <cell r="AU510">
            <v>108.85</v>
          </cell>
          <cell r="AV510">
            <v>166</v>
          </cell>
          <cell r="AW510">
            <v>26</v>
          </cell>
          <cell r="AX510">
            <v>21.7</v>
          </cell>
          <cell r="AY510">
            <v>24.9</v>
          </cell>
          <cell r="AZ510">
            <v>22.8</v>
          </cell>
          <cell r="BA510">
            <v>24.6</v>
          </cell>
          <cell r="BB510">
            <v>23</v>
          </cell>
          <cell r="BC510">
            <v>24.5</v>
          </cell>
          <cell r="BD510">
            <v>25.4</v>
          </cell>
          <cell r="BE510">
            <v>21.900000000000002</v>
          </cell>
          <cell r="BF510">
            <v>24.6</v>
          </cell>
          <cell r="BG510">
            <v>21.799999999999997</v>
          </cell>
          <cell r="BH510">
            <v>20.8</v>
          </cell>
          <cell r="BI510">
            <v>24.8</v>
          </cell>
          <cell r="BJ510">
            <v>20.3</v>
          </cell>
          <cell r="BK510">
            <v>23.4</v>
          </cell>
          <cell r="BL510">
            <v>24.7</v>
          </cell>
          <cell r="BM510">
            <v>23.4</v>
          </cell>
          <cell r="BN510">
            <v>23.5</v>
          </cell>
          <cell r="BO510">
            <v>24.4</v>
          </cell>
          <cell r="BP510">
            <v>25.4</v>
          </cell>
          <cell r="BQ510">
            <v>23.3</v>
          </cell>
          <cell r="BR510">
            <v>25.2</v>
          </cell>
          <cell r="BS510">
            <v>22.4</v>
          </cell>
          <cell r="BT510">
            <v>21.1</v>
          </cell>
          <cell r="BU510">
            <v>24.8</v>
          </cell>
          <cell r="BV510">
            <v>22.8</v>
          </cell>
          <cell r="BW510">
            <v>21.5</v>
          </cell>
          <cell r="BX510">
            <v>22.7</v>
          </cell>
          <cell r="BY510">
            <v>24.4</v>
          </cell>
          <cell r="BZ510">
            <v>18.3</v>
          </cell>
          <cell r="CA510">
            <v>22.4</v>
          </cell>
          <cell r="CB510">
            <v>24.5</v>
          </cell>
          <cell r="CC510">
            <v>24.7</v>
          </cell>
          <cell r="CD510">
            <v>25.7</v>
          </cell>
          <cell r="CE510">
            <v>22.8</v>
          </cell>
          <cell r="CF510">
            <v>22.8</v>
          </cell>
        </row>
        <row r="511">
          <cell r="C511" t="str">
            <v>Salvador</v>
          </cell>
          <cell r="D511">
            <v>7.2999999999999989</v>
          </cell>
          <cell r="E511">
            <v>22.800000000000004</v>
          </cell>
          <cell r="F511">
            <v>0.6</v>
          </cell>
          <cell r="G511">
            <v>0</v>
          </cell>
          <cell r="H511">
            <v>1</v>
          </cell>
          <cell r="I511">
            <v>1</v>
          </cell>
          <cell r="J511">
            <v>1</v>
          </cell>
          <cell r="K511">
            <v>1</v>
          </cell>
          <cell r="L511">
            <v>1</v>
          </cell>
          <cell r="M511">
            <v>0.6</v>
          </cell>
          <cell r="N511">
            <v>0.1</v>
          </cell>
          <cell r="O511">
            <v>1</v>
          </cell>
          <cell r="P511">
            <v>1</v>
          </cell>
          <cell r="Q511">
            <v>1</v>
          </cell>
          <cell r="R511">
            <v>1</v>
          </cell>
          <cell r="S511">
            <v>1</v>
          </cell>
          <cell r="T511">
            <v>0</v>
          </cell>
          <cell r="U511">
            <v>0.1</v>
          </cell>
          <cell r="V511">
            <v>1</v>
          </cell>
          <cell r="W511">
            <v>1</v>
          </cell>
          <cell r="X511">
            <v>1</v>
          </cell>
          <cell r="Y511">
            <v>1</v>
          </cell>
          <cell r="Z511">
            <v>1</v>
          </cell>
          <cell r="AA511">
            <v>0.6</v>
          </cell>
          <cell r="AB511">
            <v>0.1</v>
          </cell>
          <cell r="AC511">
            <v>1</v>
          </cell>
          <cell r="AD511">
            <v>1</v>
          </cell>
          <cell r="AE511">
            <v>1</v>
          </cell>
          <cell r="AF511">
            <v>1</v>
          </cell>
          <cell r="AG511">
            <v>1</v>
          </cell>
          <cell r="AH511">
            <v>0.6</v>
          </cell>
          <cell r="AI511">
            <v>0.1</v>
          </cell>
          <cell r="AJ511">
            <v>0</v>
          </cell>
          <cell r="AK511">
            <v>100</v>
          </cell>
          <cell r="AL511">
            <v>4</v>
          </cell>
          <cell r="AM511">
            <v>204</v>
          </cell>
          <cell r="AN511">
            <v>195</v>
          </cell>
          <cell r="AO511">
            <v>105</v>
          </cell>
          <cell r="AP511">
            <v>98</v>
          </cell>
          <cell r="AQ511">
            <v>63</v>
          </cell>
          <cell r="AR511">
            <v>14</v>
          </cell>
          <cell r="AS511">
            <v>118</v>
          </cell>
          <cell r="AT511">
            <v>107</v>
          </cell>
          <cell r="AU511">
            <v>194</v>
          </cell>
          <cell r="AV511">
            <v>308</v>
          </cell>
          <cell r="AW511">
            <v>26</v>
          </cell>
          <cell r="AX511">
            <v>21.7</v>
          </cell>
          <cell r="AY511">
            <v>24.9</v>
          </cell>
          <cell r="AZ511">
            <v>22.8</v>
          </cell>
          <cell r="BA511">
            <v>24.6</v>
          </cell>
          <cell r="BB511">
            <v>23</v>
          </cell>
          <cell r="BC511">
            <v>24.5</v>
          </cell>
          <cell r="BD511">
            <v>25.4</v>
          </cell>
          <cell r="BE511">
            <v>21.900000000000002</v>
          </cell>
          <cell r="BF511">
            <v>24.6</v>
          </cell>
          <cell r="BG511">
            <v>21.799999999999997</v>
          </cell>
          <cell r="BH511">
            <v>20.8</v>
          </cell>
          <cell r="BI511">
            <v>24.8</v>
          </cell>
          <cell r="BJ511">
            <v>20.3</v>
          </cell>
          <cell r="BK511">
            <v>23.4</v>
          </cell>
          <cell r="BL511">
            <v>24.7</v>
          </cell>
          <cell r="BM511">
            <v>23.4</v>
          </cell>
          <cell r="BN511">
            <v>23.5</v>
          </cell>
          <cell r="BO511">
            <v>24.4</v>
          </cell>
          <cell r="BP511">
            <v>25.4</v>
          </cell>
          <cell r="BQ511">
            <v>23.3</v>
          </cell>
          <cell r="BR511">
            <v>25.2</v>
          </cell>
          <cell r="BS511">
            <v>22.4</v>
          </cell>
          <cell r="BT511">
            <v>21.1</v>
          </cell>
          <cell r="BU511">
            <v>24.8</v>
          </cell>
          <cell r="BV511">
            <v>22.8</v>
          </cell>
          <cell r="BW511">
            <v>21.5</v>
          </cell>
          <cell r="BX511">
            <v>22.7</v>
          </cell>
          <cell r="BY511">
            <v>24.4</v>
          </cell>
          <cell r="BZ511">
            <v>15.8</v>
          </cell>
          <cell r="CA511">
            <v>22.1</v>
          </cell>
          <cell r="CB511">
            <v>24.5</v>
          </cell>
          <cell r="CC511">
            <v>24.7</v>
          </cell>
          <cell r="CD511">
            <v>25.7</v>
          </cell>
          <cell r="CE511">
            <v>22.8</v>
          </cell>
          <cell r="CF511">
            <v>22.8</v>
          </cell>
        </row>
        <row r="512">
          <cell r="C512" t="str">
            <v>Lauro de Freitas</v>
          </cell>
          <cell r="D512">
            <v>7.2999999999999989</v>
          </cell>
          <cell r="E512">
            <v>22.800000000000004</v>
          </cell>
          <cell r="F512">
            <v>0.6</v>
          </cell>
          <cell r="G512">
            <v>0</v>
          </cell>
          <cell r="H512">
            <v>1</v>
          </cell>
          <cell r="I512">
            <v>1</v>
          </cell>
          <cell r="J512">
            <v>1</v>
          </cell>
          <cell r="K512">
            <v>1</v>
          </cell>
          <cell r="L512">
            <v>1</v>
          </cell>
          <cell r="M512">
            <v>0.6</v>
          </cell>
          <cell r="N512">
            <v>0.1</v>
          </cell>
          <cell r="O512">
            <v>1</v>
          </cell>
          <cell r="P512">
            <v>1</v>
          </cell>
          <cell r="Q512">
            <v>1</v>
          </cell>
          <cell r="R512">
            <v>1</v>
          </cell>
          <cell r="S512">
            <v>1</v>
          </cell>
          <cell r="T512">
            <v>0</v>
          </cell>
          <cell r="U512">
            <v>0.1</v>
          </cell>
          <cell r="V512">
            <v>1</v>
          </cell>
          <cell r="W512">
            <v>1</v>
          </cell>
          <cell r="X512">
            <v>1</v>
          </cell>
          <cell r="Y512">
            <v>1</v>
          </cell>
          <cell r="Z512">
            <v>1</v>
          </cell>
          <cell r="AA512">
            <v>0.6</v>
          </cell>
          <cell r="AB512">
            <v>0.1</v>
          </cell>
          <cell r="AC512">
            <v>1</v>
          </cell>
          <cell r="AD512">
            <v>1</v>
          </cell>
          <cell r="AE512">
            <v>1</v>
          </cell>
          <cell r="AF512">
            <v>1</v>
          </cell>
          <cell r="AG512">
            <v>1</v>
          </cell>
          <cell r="AH512">
            <v>0.6</v>
          </cell>
          <cell r="AI512">
            <v>0.1</v>
          </cell>
          <cell r="AJ512">
            <v>0</v>
          </cell>
          <cell r="AK512">
            <v>25.3</v>
          </cell>
          <cell r="AL512">
            <v>24</v>
          </cell>
          <cell r="AM512">
            <v>23.7</v>
          </cell>
          <cell r="AN512">
            <v>23.7</v>
          </cell>
          <cell r="AO512">
            <v>26</v>
          </cell>
          <cell r="AP512">
            <v>25</v>
          </cell>
          <cell r="AQ512">
            <v>26</v>
          </cell>
          <cell r="AR512">
            <v>27</v>
          </cell>
          <cell r="AS512">
            <v>23.7</v>
          </cell>
          <cell r="AT512">
            <v>25</v>
          </cell>
          <cell r="AU512">
            <v>23.7</v>
          </cell>
          <cell r="AV512">
            <v>24</v>
          </cell>
          <cell r="AW512">
            <v>26</v>
          </cell>
          <cell r="AX512">
            <v>21.7</v>
          </cell>
          <cell r="AY512">
            <v>24.9</v>
          </cell>
          <cell r="AZ512">
            <v>22.8</v>
          </cell>
          <cell r="BA512">
            <v>24.6</v>
          </cell>
          <cell r="BB512">
            <v>23</v>
          </cell>
          <cell r="BC512">
            <v>24.5</v>
          </cell>
          <cell r="BD512">
            <v>25.4</v>
          </cell>
          <cell r="BE512">
            <v>21.900000000000002</v>
          </cell>
          <cell r="BF512">
            <v>24.6</v>
          </cell>
          <cell r="BG512">
            <v>21.799999999999997</v>
          </cell>
          <cell r="BH512">
            <v>20.8</v>
          </cell>
          <cell r="BI512">
            <v>0</v>
          </cell>
          <cell r="BJ512">
            <v>0</v>
          </cell>
          <cell r="BK512">
            <v>0</v>
          </cell>
          <cell r="BL512">
            <v>0</v>
          </cell>
          <cell r="BM512">
            <v>0</v>
          </cell>
          <cell r="BN512">
            <v>0</v>
          </cell>
          <cell r="BO512">
            <v>0</v>
          </cell>
          <cell r="BP512">
            <v>0</v>
          </cell>
          <cell r="BQ512">
            <v>0</v>
          </cell>
          <cell r="BR512">
            <v>0</v>
          </cell>
          <cell r="BS512">
            <v>0</v>
          </cell>
          <cell r="BT512">
            <v>0</v>
          </cell>
          <cell r="BU512">
            <v>24.8</v>
          </cell>
          <cell r="BV512">
            <v>22.8</v>
          </cell>
          <cell r="BW512">
            <v>21.5</v>
          </cell>
          <cell r="BX512">
            <v>22.7</v>
          </cell>
          <cell r="BY512">
            <v>24.4</v>
          </cell>
          <cell r="BZ512">
            <v>20.8</v>
          </cell>
          <cell r="CA512">
            <v>22.7</v>
          </cell>
          <cell r="CB512">
            <v>24.5</v>
          </cell>
          <cell r="CC512">
            <v>24.7</v>
          </cell>
          <cell r="CD512">
            <v>25.7</v>
          </cell>
          <cell r="CE512">
            <v>22.8</v>
          </cell>
          <cell r="CF512">
            <v>22.8</v>
          </cell>
        </row>
        <row r="513">
          <cell r="C513" t="str">
            <v>Aracajú</v>
          </cell>
          <cell r="D513">
            <v>7.2999999999999989</v>
          </cell>
          <cell r="E513">
            <v>22.800000000000004</v>
          </cell>
          <cell r="F513">
            <v>0.6</v>
          </cell>
          <cell r="G513">
            <v>0</v>
          </cell>
          <cell r="H513">
            <v>1</v>
          </cell>
          <cell r="I513">
            <v>1</v>
          </cell>
          <cell r="J513">
            <v>1</v>
          </cell>
          <cell r="K513">
            <v>1</v>
          </cell>
          <cell r="L513">
            <v>1</v>
          </cell>
          <cell r="M513">
            <v>0.6</v>
          </cell>
          <cell r="N513">
            <v>0.1</v>
          </cell>
          <cell r="O513">
            <v>1</v>
          </cell>
          <cell r="P513">
            <v>1</v>
          </cell>
          <cell r="Q513">
            <v>1</v>
          </cell>
          <cell r="R513">
            <v>1</v>
          </cell>
          <cell r="S513">
            <v>1</v>
          </cell>
          <cell r="T513">
            <v>0</v>
          </cell>
          <cell r="U513">
            <v>0.1</v>
          </cell>
          <cell r="V513">
            <v>1</v>
          </cell>
          <cell r="W513">
            <v>1</v>
          </cell>
          <cell r="X513">
            <v>1</v>
          </cell>
          <cell r="Y513">
            <v>1</v>
          </cell>
          <cell r="Z513">
            <v>1</v>
          </cell>
          <cell r="AA513">
            <v>0.6</v>
          </cell>
          <cell r="AB513">
            <v>0.1</v>
          </cell>
          <cell r="AC513">
            <v>1</v>
          </cell>
          <cell r="AD513">
            <v>1</v>
          </cell>
          <cell r="AE513">
            <v>1</v>
          </cell>
          <cell r="AF513">
            <v>1</v>
          </cell>
          <cell r="AG513">
            <v>1</v>
          </cell>
          <cell r="AH513">
            <v>0.6</v>
          </cell>
          <cell r="AI513">
            <v>0.1</v>
          </cell>
          <cell r="AJ513">
            <v>0</v>
          </cell>
          <cell r="AK513">
            <v>25.3</v>
          </cell>
          <cell r="AL513">
            <v>24</v>
          </cell>
          <cell r="AM513">
            <v>23.7</v>
          </cell>
          <cell r="AN513">
            <v>23.7</v>
          </cell>
          <cell r="AO513">
            <v>26</v>
          </cell>
          <cell r="AP513">
            <v>25</v>
          </cell>
          <cell r="AQ513">
            <v>26</v>
          </cell>
          <cell r="AR513">
            <v>27</v>
          </cell>
          <cell r="AS513">
            <v>23.7</v>
          </cell>
          <cell r="AT513">
            <v>25</v>
          </cell>
          <cell r="AU513">
            <v>23.7</v>
          </cell>
          <cell r="AV513">
            <v>24</v>
          </cell>
          <cell r="AW513">
            <v>26</v>
          </cell>
          <cell r="AX513">
            <v>21.7</v>
          </cell>
          <cell r="AY513">
            <v>24.9</v>
          </cell>
          <cell r="AZ513">
            <v>22.8</v>
          </cell>
          <cell r="BA513">
            <v>24.6</v>
          </cell>
          <cell r="BB513">
            <v>23</v>
          </cell>
          <cell r="BC513">
            <v>24.5</v>
          </cell>
          <cell r="BD513">
            <v>25.4</v>
          </cell>
          <cell r="BE513">
            <v>21.900000000000002</v>
          </cell>
          <cell r="BF513">
            <v>24.6</v>
          </cell>
          <cell r="BG513">
            <v>21.799999999999997</v>
          </cell>
          <cell r="BH513">
            <v>20.8</v>
          </cell>
          <cell r="BI513">
            <v>24.8</v>
          </cell>
          <cell r="BJ513">
            <v>20.3</v>
          </cell>
          <cell r="BK513">
            <v>23.3</v>
          </cell>
          <cell r="BL513">
            <v>24.7</v>
          </cell>
          <cell r="BM513">
            <v>23.4</v>
          </cell>
          <cell r="BN513">
            <v>22.5</v>
          </cell>
          <cell r="BO513">
            <v>25.8</v>
          </cell>
          <cell r="BP513">
            <v>25</v>
          </cell>
          <cell r="BQ513">
            <v>23.3</v>
          </cell>
          <cell r="BR513">
            <v>25.2</v>
          </cell>
          <cell r="BS513">
            <v>22.8</v>
          </cell>
          <cell r="BT513">
            <v>21</v>
          </cell>
          <cell r="BU513">
            <v>24.8</v>
          </cell>
          <cell r="BV513">
            <v>22.8</v>
          </cell>
          <cell r="BW513">
            <v>20.5</v>
          </cell>
          <cell r="BX513">
            <v>22.7</v>
          </cell>
          <cell r="BY513">
            <v>24.4</v>
          </cell>
          <cell r="BZ513">
            <v>19.8</v>
          </cell>
          <cell r="CA513">
            <v>24.7</v>
          </cell>
          <cell r="CB513">
            <v>24.5</v>
          </cell>
          <cell r="CC513">
            <v>24.7</v>
          </cell>
          <cell r="CD513">
            <v>25.7</v>
          </cell>
          <cell r="CE513">
            <v>22.8</v>
          </cell>
          <cell r="CF513">
            <v>21.8</v>
          </cell>
        </row>
        <row r="514">
          <cell r="C514" t="str">
            <v>Camaçari</v>
          </cell>
          <cell r="D514">
            <v>7.2999999999999989</v>
          </cell>
          <cell r="E514">
            <v>22.800000000000004</v>
          </cell>
          <cell r="F514">
            <v>0.6</v>
          </cell>
          <cell r="G514">
            <v>0</v>
          </cell>
          <cell r="H514">
            <v>1</v>
          </cell>
          <cell r="I514">
            <v>1</v>
          </cell>
          <cell r="J514">
            <v>1</v>
          </cell>
          <cell r="K514">
            <v>1</v>
          </cell>
          <cell r="L514">
            <v>1</v>
          </cell>
          <cell r="M514">
            <v>0.6</v>
          </cell>
          <cell r="N514">
            <v>0.1</v>
          </cell>
          <cell r="O514">
            <v>1</v>
          </cell>
          <cell r="P514">
            <v>1</v>
          </cell>
          <cell r="Q514">
            <v>1</v>
          </cell>
          <cell r="R514">
            <v>1</v>
          </cell>
          <cell r="S514">
            <v>1</v>
          </cell>
          <cell r="T514">
            <v>0</v>
          </cell>
          <cell r="U514">
            <v>0.1</v>
          </cell>
          <cell r="V514">
            <v>1</v>
          </cell>
          <cell r="W514">
            <v>1</v>
          </cell>
          <cell r="X514">
            <v>1</v>
          </cell>
          <cell r="Y514">
            <v>1</v>
          </cell>
          <cell r="Z514">
            <v>1</v>
          </cell>
          <cell r="AA514">
            <v>0.6</v>
          </cell>
          <cell r="AB514">
            <v>0.1</v>
          </cell>
          <cell r="AC514">
            <v>1</v>
          </cell>
          <cell r="AD514">
            <v>1</v>
          </cell>
          <cell r="AE514">
            <v>1</v>
          </cell>
          <cell r="AF514">
            <v>1</v>
          </cell>
          <cell r="AG514">
            <v>1</v>
          </cell>
          <cell r="AH514">
            <v>0.6</v>
          </cell>
          <cell r="AI514">
            <v>0.1</v>
          </cell>
          <cell r="AJ514">
            <v>0</v>
          </cell>
          <cell r="AK514">
            <v>25.3</v>
          </cell>
          <cell r="AL514">
            <v>24</v>
          </cell>
          <cell r="AM514">
            <v>23.7</v>
          </cell>
          <cell r="AN514">
            <v>23.7</v>
          </cell>
          <cell r="AO514">
            <v>26</v>
          </cell>
          <cell r="AP514">
            <v>25</v>
          </cell>
          <cell r="AQ514">
            <v>26</v>
          </cell>
          <cell r="AR514">
            <v>27</v>
          </cell>
          <cell r="AS514">
            <v>23.7</v>
          </cell>
          <cell r="AT514">
            <v>25</v>
          </cell>
          <cell r="AU514">
            <v>23.7</v>
          </cell>
          <cell r="AV514">
            <v>24</v>
          </cell>
          <cell r="AW514">
            <v>26</v>
          </cell>
          <cell r="AX514">
            <v>21.7</v>
          </cell>
          <cell r="AY514">
            <v>24.9</v>
          </cell>
          <cell r="AZ514">
            <v>22.8</v>
          </cell>
          <cell r="BA514">
            <v>24.6</v>
          </cell>
          <cell r="BB514">
            <v>23</v>
          </cell>
          <cell r="BC514">
            <v>24.5</v>
          </cell>
          <cell r="BD514">
            <v>25.4</v>
          </cell>
          <cell r="BE514">
            <v>21.900000000000002</v>
          </cell>
          <cell r="BF514">
            <v>24.6</v>
          </cell>
          <cell r="BG514">
            <v>21.799999999999997</v>
          </cell>
          <cell r="BH514">
            <v>20.8</v>
          </cell>
          <cell r="BI514">
            <v>24.8</v>
          </cell>
          <cell r="BJ514">
            <v>20.3</v>
          </cell>
          <cell r="BK514">
            <v>23.3</v>
          </cell>
          <cell r="BL514">
            <v>24.7</v>
          </cell>
          <cell r="BM514">
            <v>23.4</v>
          </cell>
          <cell r="BN514">
            <v>22.5</v>
          </cell>
          <cell r="BO514">
            <v>25.8</v>
          </cell>
          <cell r="BP514">
            <v>25</v>
          </cell>
          <cell r="BQ514">
            <v>23.3</v>
          </cell>
          <cell r="BR514">
            <v>25.2</v>
          </cell>
          <cell r="BS514">
            <v>22.8</v>
          </cell>
          <cell r="BT514">
            <v>21</v>
          </cell>
          <cell r="BU514">
            <v>24.8</v>
          </cell>
          <cell r="BV514">
            <v>22.8</v>
          </cell>
          <cell r="BW514">
            <v>20.5</v>
          </cell>
          <cell r="BX514">
            <v>22.7</v>
          </cell>
          <cell r="BY514">
            <v>24.4</v>
          </cell>
          <cell r="BZ514">
            <v>19.8</v>
          </cell>
          <cell r="CA514">
            <v>24.7</v>
          </cell>
          <cell r="CB514">
            <v>24.5</v>
          </cell>
          <cell r="CC514">
            <v>24.7</v>
          </cell>
          <cell r="CD514">
            <v>25.7</v>
          </cell>
          <cell r="CE514">
            <v>22.8</v>
          </cell>
          <cell r="CF514">
            <v>21.8</v>
          </cell>
        </row>
        <row r="515">
          <cell r="C515" t="str">
            <v>Feira de Santana</v>
          </cell>
          <cell r="D515">
            <v>7.2999999999999989</v>
          </cell>
          <cell r="E515">
            <v>22.800000000000004</v>
          </cell>
          <cell r="F515">
            <v>0.6</v>
          </cell>
          <cell r="G515">
            <v>0</v>
          </cell>
          <cell r="H515">
            <v>1</v>
          </cell>
          <cell r="I515">
            <v>1</v>
          </cell>
          <cell r="J515">
            <v>1</v>
          </cell>
          <cell r="K515">
            <v>1</v>
          </cell>
          <cell r="L515">
            <v>1</v>
          </cell>
          <cell r="M515">
            <v>0.6</v>
          </cell>
          <cell r="N515">
            <v>0.1</v>
          </cell>
          <cell r="O515">
            <v>1</v>
          </cell>
          <cell r="P515">
            <v>1</v>
          </cell>
          <cell r="Q515">
            <v>1</v>
          </cell>
          <cell r="R515">
            <v>1</v>
          </cell>
          <cell r="S515">
            <v>1</v>
          </cell>
          <cell r="T515">
            <v>0</v>
          </cell>
          <cell r="U515">
            <v>0.1</v>
          </cell>
          <cell r="V515">
            <v>1</v>
          </cell>
          <cell r="W515">
            <v>1</v>
          </cell>
          <cell r="X515">
            <v>1</v>
          </cell>
          <cell r="Y515">
            <v>1</v>
          </cell>
          <cell r="Z515">
            <v>1</v>
          </cell>
          <cell r="AA515">
            <v>0.6</v>
          </cell>
          <cell r="AB515">
            <v>0.1</v>
          </cell>
          <cell r="AC515">
            <v>1</v>
          </cell>
          <cell r="AD515">
            <v>1</v>
          </cell>
          <cell r="AE515">
            <v>1</v>
          </cell>
          <cell r="AF515">
            <v>1</v>
          </cell>
          <cell r="AG515">
            <v>1</v>
          </cell>
          <cell r="AH515">
            <v>0.6</v>
          </cell>
          <cell r="AI515">
            <v>0.1</v>
          </cell>
          <cell r="AJ515">
            <v>0</v>
          </cell>
          <cell r="AK515">
            <v>25.3</v>
          </cell>
          <cell r="AL515">
            <v>24</v>
          </cell>
          <cell r="AM515">
            <v>23.7</v>
          </cell>
          <cell r="AN515">
            <v>23.7</v>
          </cell>
          <cell r="AO515">
            <v>26</v>
          </cell>
          <cell r="AP515">
            <v>25</v>
          </cell>
          <cell r="AQ515">
            <v>26</v>
          </cell>
          <cell r="AR515">
            <v>27</v>
          </cell>
          <cell r="AS515">
            <v>23.7</v>
          </cell>
          <cell r="AT515">
            <v>25</v>
          </cell>
          <cell r="AU515">
            <v>23.7</v>
          </cell>
          <cell r="AV515">
            <v>24</v>
          </cell>
          <cell r="AW515">
            <v>26</v>
          </cell>
          <cell r="AX515">
            <v>21.7</v>
          </cell>
          <cell r="AY515">
            <v>24.9</v>
          </cell>
          <cell r="AZ515">
            <v>22.8</v>
          </cell>
          <cell r="BA515">
            <v>24.6</v>
          </cell>
          <cell r="BB515">
            <v>23</v>
          </cell>
          <cell r="BC515">
            <v>24.5</v>
          </cell>
          <cell r="BD515">
            <v>25.4</v>
          </cell>
          <cell r="BE515">
            <v>21.900000000000002</v>
          </cell>
          <cell r="BF515">
            <v>24.6</v>
          </cell>
          <cell r="BG515">
            <v>21.799999999999997</v>
          </cell>
          <cell r="BH515">
            <v>20.8</v>
          </cell>
          <cell r="BI515">
            <v>24.8</v>
          </cell>
          <cell r="BJ515">
            <v>20.3</v>
          </cell>
          <cell r="BK515">
            <v>23.3</v>
          </cell>
          <cell r="BL515">
            <v>24.7</v>
          </cell>
          <cell r="BM515">
            <v>23.4</v>
          </cell>
          <cell r="BN515">
            <v>22.5</v>
          </cell>
          <cell r="BO515">
            <v>25.8</v>
          </cell>
          <cell r="BP515">
            <v>25</v>
          </cell>
          <cell r="BQ515">
            <v>23.3</v>
          </cell>
          <cell r="BR515">
            <v>25.2</v>
          </cell>
          <cell r="BS515">
            <v>22.8</v>
          </cell>
          <cell r="BT515">
            <v>21</v>
          </cell>
          <cell r="BU515">
            <v>24.8</v>
          </cell>
          <cell r="BV515">
            <v>22.8</v>
          </cell>
          <cell r="BW515">
            <v>20.5</v>
          </cell>
          <cell r="BX515">
            <v>22.7</v>
          </cell>
          <cell r="BY515">
            <v>24.4</v>
          </cell>
          <cell r="BZ515">
            <v>19.8</v>
          </cell>
          <cell r="CA515">
            <v>24.7</v>
          </cell>
          <cell r="CB515">
            <v>24.5</v>
          </cell>
          <cell r="CC515">
            <v>24.7</v>
          </cell>
          <cell r="CD515">
            <v>25.7</v>
          </cell>
          <cell r="CE515">
            <v>22.8</v>
          </cell>
          <cell r="CF515">
            <v>21.8</v>
          </cell>
        </row>
        <row r="516">
          <cell r="C516" t="str">
            <v>Vitória da Conquista</v>
          </cell>
          <cell r="D516">
            <v>7.2999999999999989</v>
          </cell>
          <cell r="E516">
            <v>22.800000000000004</v>
          </cell>
          <cell r="F516">
            <v>0.6</v>
          </cell>
          <cell r="G516">
            <v>0</v>
          </cell>
          <cell r="H516">
            <v>1</v>
          </cell>
          <cell r="I516">
            <v>1</v>
          </cell>
          <cell r="J516">
            <v>1</v>
          </cell>
          <cell r="K516">
            <v>1</v>
          </cell>
          <cell r="L516">
            <v>1</v>
          </cell>
          <cell r="M516">
            <v>0.6</v>
          </cell>
          <cell r="N516">
            <v>0.1</v>
          </cell>
          <cell r="O516">
            <v>1</v>
          </cell>
          <cell r="P516">
            <v>1</v>
          </cell>
          <cell r="Q516">
            <v>1</v>
          </cell>
          <cell r="R516">
            <v>1</v>
          </cell>
          <cell r="S516">
            <v>1</v>
          </cell>
          <cell r="T516">
            <v>0</v>
          </cell>
          <cell r="U516">
            <v>0.1</v>
          </cell>
          <cell r="V516">
            <v>1</v>
          </cell>
          <cell r="W516">
            <v>1</v>
          </cell>
          <cell r="X516">
            <v>1</v>
          </cell>
          <cell r="Y516">
            <v>1</v>
          </cell>
          <cell r="Z516">
            <v>1</v>
          </cell>
          <cell r="AA516">
            <v>0.6</v>
          </cell>
          <cell r="AB516">
            <v>0.1</v>
          </cell>
          <cell r="AC516">
            <v>1</v>
          </cell>
          <cell r="AD516">
            <v>1</v>
          </cell>
          <cell r="AE516">
            <v>1</v>
          </cell>
          <cell r="AF516">
            <v>1</v>
          </cell>
          <cell r="AG516">
            <v>1</v>
          </cell>
          <cell r="AH516">
            <v>0.6</v>
          </cell>
          <cell r="AI516">
            <v>0.1</v>
          </cell>
          <cell r="AJ516">
            <v>0</v>
          </cell>
          <cell r="AK516">
            <v>25.3</v>
          </cell>
          <cell r="AL516">
            <v>24</v>
          </cell>
          <cell r="AM516">
            <v>23.7</v>
          </cell>
          <cell r="AN516">
            <v>23.7</v>
          </cell>
          <cell r="AO516">
            <v>26</v>
          </cell>
          <cell r="AP516">
            <v>25</v>
          </cell>
          <cell r="AQ516">
            <v>26</v>
          </cell>
          <cell r="AR516">
            <v>27</v>
          </cell>
          <cell r="AS516">
            <v>23.7</v>
          </cell>
          <cell r="AT516">
            <v>25</v>
          </cell>
          <cell r="AU516">
            <v>23.7</v>
          </cell>
          <cell r="AV516">
            <v>24</v>
          </cell>
          <cell r="AW516">
            <v>26</v>
          </cell>
          <cell r="AX516">
            <v>21.7</v>
          </cell>
          <cell r="AY516">
            <v>24.9</v>
          </cell>
          <cell r="AZ516">
            <v>22.8</v>
          </cell>
          <cell r="BA516">
            <v>24.6</v>
          </cell>
          <cell r="BB516">
            <v>23</v>
          </cell>
          <cell r="BC516">
            <v>24.5</v>
          </cell>
          <cell r="BD516">
            <v>25.4</v>
          </cell>
          <cell r="BE516">
            <v>21.900000000000002</v>
          </cell>
          <cell r="BF516">
            <v>24.6</v>
          </cell>
          <cell r="BG516">
            <v>21.799999999999997</v>
          </cell>
          <cell r="BH516">
            <v>20.8</v>
          </cell>
          <cell r="BI516">
            <v>24.8</v>
          </cell>
          <cell r="BJ516">
            <v>20.3</v>
          </cell>
          <cell r="BK516">
            <v>23.3</v>
          </cell>
          <cell r="BL516">
            <v>24.7</v>
          </cell>
          <cell r="BM516">
            <v>23.4</v>
          </cell>
          <cell r="BN516">
            <v>22.5</v>
          </cell>
          <cell r="BO516">
            <v>25.8</v>
          </cell>
          <cell r="BP516">
            <v>25</v>
          </cell>
          <cell r="BQ516">
            <v>23.3</v>
          </cell>
          <cell r="BR516">
            <v>25.2</v>
          </cell>
          <cell r="BS516">
            <v>22.8</v>
          </cell>
          <cell r="BT516">
            <v>21</v>
          </cell>
          <cell r="BU516">
            <v>24.8</v>
          </cell>
          <cell r="BV516">
            <v>22.8</v>
          </cell>
          <cell r="BW516">
            <v>20.5</v>
          </cell>
          <cell r="BX516">
            <v>22.7</v>
          </cell>
          <cell r="BY516">
            <v>24.4</v>
          </cell>
          <cell r="BZ516">
            <v>19.8</v>
          </cell>
          <cell r="CA516">
            <v>24.7</v>
          </cell>
          <cell r="CB516">
            <v>24.5</v>
          </cell>
          <cell r="CC516">
            <v>24.7</v>
          </cell>
          <cell r="CD516">
            <v>25.7</v>
          </cell>
          <cell r="CE516">
            <v>22.8</v>
          </cell>
          <cell r="CF516">
            <v>21.8</v>
          </cell>
        </row>
        <row r="517">
          <cell r="C517" t="str">
            <v>Cluster Recife</v>
          </cell>
          <cell r="D517">
            <v>7.2999999999999989</v>
          </cell>
          <cell r="E517">
            <v>22.550000000000004</v>
          </cell>
          <cell r="F517">
            <v>0.6</v>
          </cell>
          <cell r="G517">
            <v>0</v>
          </cell>
          <cell r="H517">
            <v>1</v>
          </cell>
          <cell r="I517">
            <v>1</v>
          </cell>
          <cell r="J517">
            <v>1</v>
          </cell>
          <cell r="K517">
            <v>1</v>
          </cell>
          <cell r="L517">
            <v>1</v>
          </cell>
          <cell r="M517">
            <v>0.6</v>
          </cell>
          <cell r="N517">
            <v>9.9999999999999992E-2</v>
          </cell>
          <cell r="O517">
            <v>1</v>
          </cell>
          <cell r="P517">
            <v>1</v>
          </cell>
          <cell r="Q517">
            <v>1</v>
          </cell>
          <cell r="R517">
            <v>1</v>
          </cell>
          <cell r="S517">
            <v>1</v>
          </cell>
          <cell r="T517">
            <v>0</v>
          </cell>
          <cell r="U517">
            <v>9.9999999999999992E-2</v>
          </cell>
          <cell r="V517">
            <v>1</v>
          </cell>
          <cell r="W517">
            <v>1</v>
          </cell>
          <cell r="X517">
            <v>1</v>
          </cell>
          <cell r="Y517">
            <v>0.875</v>
          </cell>
          <cell r="Z517">
            <v>0.875</v>
          </cell>
          <cell r="AA517">
            <v>0.6</v>
          </cell>
          <cell r="AB517">
            <v>9.9999999999999992E-2</v>
          </cell>
          <cell r="AC517">
            <v>1</v>
          </cell>
          <cell r="AD517">
            <v>1</v>
          </cell>
          <cell r="AE517">
            <v>1</v>
          </cell>
          <cell r="AF517">
            <v>1</v>
          </cell>
          <cell r="AG517">
            <v>1</v>
          </cell>
          <cell r="AH517">
            <v>0.6</v>
          </cell>
          <cell r="AI517">
            <v>9.9999999999999992E-2</v>
          </cell>
          <cell r="AJ517">
            <v>0</v>
          </cell>
          <cell r="AK517">
            <v>25.3</v>
          </cell>
          <cell r="AL517">
            <v>24</v>
          </cell>
          <cell r="AM517">
            <v>23.7</v>
          </cell>
          <cell r="AN517">
            <v>23.7</v>
          </cell>
          <cell r="AO517">
            <v>26</v>
          </cell>
          <cell r="AP517">
            <v>25</v>
          </cell>
          <cell r="AQ517">
            <v>26</v>
          </cell>
          <cell r="AR517">
            <v>27</v>
          </cell>
          <cell r="AS517">
            <v>23.7</v>
          </cell>
          <cell r="AT517">
            <v>25</v>
          </cell>
          <cell r="AU517">
            <v>23.7</v>
          </cell>
          <cell r="AV517">
            <v>24</v>
          </cell>
          <cell r="AW517">
            <v>26</v>
          </cell>
          <cell r="AX517">
            <v>21.7</v>
          </cell>
          <cell r="AY517">
            <v>24.9</v>
          </cell>
          <cell r="AZ517">
            <v>22.8</v>
          </cell>
          <cell r="BA517">
            <v>24.6</v>
          </cell>
          <cell r="BB517">
            <v>23</v>
          </cell>
          <cell r="BC517">
            <v>24.5</v>
          </cell>
          <cell r="BD517">
            <v>25.4</v>
          </cell>
          <cell r="BE517">
            <v>21.900000000000002</v>
          </cell>
          <cell r="BF517">
            <v>24.6</v>
          </cell>
          <cell r="BG517">
            <v>21.799999999999997</v>
          </cell>
          <cell r="BH517">
            <v>20.8</v>
          </cell>
          <cell r="BI517">
            <v>24.779999999999998</v>
          </cell>
          <cell r="BJ517">
            <v>20.3</v>
          </cell>
          <cell r="BK517">
            <v>23.4</v>
          </cell>
          <cell r="BL517">
            <v>24.7</v>
          </cell>
          <cell r="BM517">
            <v>23.4</v>
          </cell>
          <cell r="BN517">
            <v>23.3</v>
          </cell>
          <cell r="BO517">
            <v>25.520000000000003</v>
          </cell>
          <cell r="BP517">
            <v>25.4</v>
          </cell>
          <cell r="BQ517">
            <v>23.1</v>
          </cell>
          <cell r="BR517">
            <v>24.64</v>
          </cell>
          <cell r="BS517">
            <v>22.2</v>
          </cell>
          <cell r="BT517">
            <v>20.8</v>
          </cell>
          <cell r="BU517">
            <v>24.675000000000004</v>
          </cell>
          <cell r="BV517">
            <v>22.800000000000004</v>
          </cell>
          <cell r="BW517">
            <v>21.25</v>
          </cell>
          <cell r="BX517">
            <v>22.699999999999996</v>
          </cell>
          <cell r="BY517">
            <v>24.387499999999999</v>
          </cell>
          <cell r="BZ517">
            <v>19.3</v>
          </cell>
          <cell r="CA517">
            <v>24.574999999999996</v>
          </cell>
          <cell r="CB517">
            <v>24.375</v>
          </cell>
          <cell r="CC517">
            <v>24.449999999999996</v>
          </cell>
          <cell r="CD517">
            <v>25.449999999999996</v>
          </cell>
          <cell r="CE517">
            <v>22.550000000000004</v>
          </cell>
          <cell r="CF517">
            <v>22.300000000000004</v>
          </cell>
        </row>
        <row r="518">
          <cell r="C518" t="str">
            <v>SubCluster Recife</v>
          </cell>
          <cell r="D518">
            <v>7.2999999999999989</v>
          </cell>
          <cell r="E518">
            <v>22.800000000000004</v>
          </cell>
          <cell r="F518">
            <v>0.6</v>
          </cell>
          <cell r="G518">
            <v>0</v>
          </cell>
          <cell r="H518">
            <v>1</v>
          </cell>
          <cell r="I518">
            <v>1</v>
          </cell>
          <cell r="J518">
            <v>1</v>
          </cell>
          <cell r="K518">
            <v>1</v>
          </cell>
          <cell r="L518">
            <v>1</v>
          </cell>
          <cell r="M518">
            <v>0.6</v>
          </cell>
          <cell r="N518">
            <v>0.1</v>
          </cell>
          <cell r="O518">
            <v>1</v>
          </cell>
          <cell r="P518">
            <v>1</v>
          </cell>
          <cell r="Q518">
            <v>1</v>
          </cell>
          <cell r="R518">
            <v>1</v>
          </cell>
          <cell r="S518">
            <v>1</v>
          </cell>
          <cell r="T518">
            <v>0</v>
          </cell>
          <cell r="U518">
            <v>0.1</v>
          </cell>
          <cell r="V518">
            <v>1</v>
          </cell>
          <cell r="W518">
            <v>1</v>
          </cell>
          <cell r="X518">
            <v>1</v>
          </cell>
          <cell r="Y518">
            <v>1</v>
          </cell>
          <cell r="Z518">
            <v>1</v>
          </cell>
          <cell r="AA518">
            <v>0.6</v>
          </cell>
          <cell r="AB518">
            <v>0.1</v>
          </cell>
          <cell r="AC518">
            <v>1</v>
          </cell>
          <cell r="AD518">
            <v>1</v>
          </cell>
          <cell r="AE518">
            <v>1</v>
          </cell>
          <cell r="AF518">
            <v>1</v>
          </cell>
          <cell r="AG518">
            <v>1</v>
          </cell>
          <cell r="AH518">
            <v>0.6</v>
          </cell>
          <cell r="AI518">
            <v>0.1</v>
          </cell>
          <cell r="AJ518">
            <v>0</v>
          </cell>
          <cell r="AK518">
            <v>25.3</v>
          </cell>
          <cell r="AL518">
            <v>24</v>
          </cell>
          <cell r="AM518">
            <v>23.7</v>
          </cell>
          <cell r="AN518">
            <v>23.7</v>
          </cell>
          <cell r="AO518">
            <v>26</v>
          </cell>
          <cell r="AP518">
            <v>25</v>
          </cell>
          <cell r="AQ518">
            <v>26</v>
          </cell>
          <cell r="AR518">
            <v>27</v>
          </cell>
          <cell r="AS518">
            <v>23.7</v>
          </cell>
          <cell r="AT518">
            <v>25</v>
          </cell>
          <cell r="AU518">
            <v>23.7</v>
          </cell>
          <cell r="AV518">
            <v>24</v>
          </cell>
          <cell r="AW518">
            <v>26</v>
          </cell>
          <cell r="AX518">
            <v>21.7</v>
          </cell>
          <cell r="AY518">
            <v>24.9</v>
          </cell>
          <cell r="AZ518">
            <v>22.8</v>
          </cell>
          <cell r="BA518">
            <v>24.6</v>
          </cell>
          <cell r="BB518">
            <v>23</v>
          </cell>
          <cell r="BC518">
            <v>24.5</v>
          </cell>
          <cell r="BD518">
            <v>25.4</v>
          </cell>
          <cell r="BE518">
            <v>21.900000000000002</v>
          </cell>
          <cell r="BF518">
            <v>24.6</v>
          </cell>
          <cell r="BG518">
            <v>21.799999999999997</v>
          </cell>
          <cell r="BH518">
            <v>20.8</v>
          </cell>
          <cell r="BI518">
            <v>24.8</v>
          </cell>
          <cell r="BJ518">
            <v>20.3</v>
          </cell>
          <cell r="BK518">
            <v>23.4</v>
          </cell>
          <cell r="BL518">
            <v>24.7</v>
          </cell>
          <cell r="BM518">
            <v>23.4</v>
          </cell>
          <cell r="BN518">
            <v>22.5</v>
          </cell>
          <cell r="BO518">
            <v>24.4</v>
          </cell>
          <cell r="BP518">
            <v>25.4</v>
          </cell>
          <cell r="BQ518">
            <v>23.3</v>
          </cell>
          <cell r="BR518">
            <v>25.2</v>
          </cell>
          <cell r="BS518">
            <v>22.8</v>
          </cell>
          <cell r="BT518">
            <v>21</v>
          </cell>
          <cell r="BU518">
            <v>24.8</v>
          </cell>
          <cell r="BV518">
            <v>22.8</v>
          </cell>
          <cell r="BW518">
            <v>21</v>
          </cell>
          <cell r="BX518">
            <v>22.7</v>
          </cell>
          <cell r="BY518">
            <v>24.375</v>
          </cell>
          <cell r="BZ518">
            <v>19.125</v>
          </cell>
          <cell r="CA518">
            <v>24.45</v>
          </cell>
          <cell r="CB518">
            <v>24.5</v>
          </cell>
          <cell r="CC518">
            <v>24.45</v>
          </cell>
          <cell r="CD518">
            <v>25.7</v>
          </cell>
          <cell r="CE518">
            <v>22.8</v>
          </cell>
          <cell r="CF518">
            <v>22.55</v>
          </cell>
        </row>
        <row r="519">
          <cell r="C519" t="str">
            <v>Recife</v>
          </cell>
          <cell r="D519">
            <v>7.2999999999999989</v>
          </cell>
          <cell r="E519">
            <v>22.800000000000004</v>
          </cell>
          <cell r="F519">
            <v>0.6</v>
          </cell>
          <cell r="G519">
            <v>0</v>
          </cell>
          <cell r="H519">
            <v>1</v>
          </cell>
          <cell r="I519">
            <v>1</v>
          </cell>
          <cell r="J519">
            <v>1</v>
          </cell>
          <cell r="K519">
            <v>1</v>
          </cell>
          <cell r="L519">
            <v>1</v>
          </cell>
          <cell r="M519">
            <v>0.6</v>
          </cell>
          <cell r="N519">
            <v>0.1</v>
          </cell>
          <cell r="O519">
            <v>1</v>
          </cell>
          <cell r="P519">
            <v>1</v>
          </cell>
          <cell r="Q519">
            <v>1</v>
          </cell>
          <cell r="R519">
            <v>1</v>
          </cell>
          <cell r="S519">
            <v>1</v>
          </cell>
          <cell r="T519">
            <v>0</v>
          </cell>
          <cell r="U519">
            <v>0.1</v>
          </cell>
          <cell r="V519">
            <v>1</v>
          </cell>
          <cell r="W519">
            <v>1</v>
          </cell>
          <cell r="X519">
            <v>1</v>
          </cell>
          <cell r="Y519">
            <v>1</v>
          </cell>
          <cell r="Z519">
            <v>1</v>
          </cell>
          <cell r="AA519">
            <v>0.6</v>
          </cell>
          <cell r="AB519">
            <v>0.1</v>
          </cell>
          <cell r="AC519">
            <v>1</v>
          </cell>
          <cell r="AD519">
            <v>1</v>
          </cell>
          <cell r="AE519">
            <v>1</v>
          </cell>
          <cell r="AF519">
            <v>1</v>
          </cell>
          <cell r="AG519">
            <v>1</v>
          </cell>
          <cell r="AH519">
            <v>0.6</v>
          </cell>
          <cell r="AI519">
            <v>0.1</v>
          </cell>
          <cell r="AJ519">
            <v>0</v>
          </cell>
          <cell r="AK519">
            <v>25.3</v>
          </cell>
          <cell r="AL519">
            <v>24</v>
          </cell>
          <cell r="AM519">
            <v>23.7</v>
          </cell>
          <cell r="AN519">
            <v>23.7</v>
          </cell>
          <cell r="AO519">
            <v>26</v>
          </cell>
          <cell r="AP519">
            <v>25</v>
          </cell>
          <cell r="AQ519">
            <v>26</v>
          </cell>
          <cell r="AR519">
            <v>27</v>
          </cell>
          <cell r="AS519">
            <v>23.7</v>
          </cell>
          <cell r="AT519">
            <v>25</v>
          </cell>
          <cell r="AU519">
            <v>23.7</v>
          </cell>
          <cell r="AV519">
            <v>24</v>
          </cell>
          <cell r="AW519">
            <v>26</v>
          </cell>
          <cell r="AX519">
            <v>21.7</v>
          </cell>
          <cell r="AY519">
            <v>24.9</v>
          </cell>
          <cell r="AZ519">
            <v>22.8</v>
          </cell>
          <cell r="BA519">
            <v>24.6</v>
          </cell>
          <cell r="BB519">
            <v>23</v>
          </cell>
          <cell r="BC519">
            <v>24.5</v>
          </cell>
          <cell r="BD519">
            <v>25.4</v>
          </cell>
          <cell r="BE519">
            <v>21.900000000000002</v>
          </cell>
          <cell r="BF519">
            <v>24.6</v>
          </cell>
          <cell r="BG519">
            <v>21.799999999999997</v>
          </cell>
          <cell r="BH519">
            <v>20.8</v>
          </cell>
          <cell r="BI519">
            <v>24.8</v>
          </cell>
          <cell r="BJ519">
            <v>20.3</v>
          </cell>
          <cell r="BK519">
            <v>23.4</v>
          </cell>
          <cell r="BL519">
            <v>24.7</v>
          </cell>
          <cell r="BM519">
            <v>23.4</v>
          </cell>
          <cell r="BN519">
            <v>22.5</v>
          </cell>
          <cell r="BO519">
            <v>24.4</v>
          </cell>
          <cell r="BP519">
            <v>25.4</v>
          </cell>
          <cell r="BQ519">
            <v>23.3</v>
          </cell>
          <cell r="BR519">
            <v>25.2</v>
          </cell>
          <cell r="BS519">
            <v>22.8</v>
          </cell>
          <cell r="BT519">
            <v>21</v>
          </cell>
          <cell r="BU519">
            <v>24.8</v>
          </cell>
          <cell r="BV519">
            <v>22.8</v>
          </cell>
          <cell r="BW519">
            <v>20.5</v>
          </cell>
          <cell r="BX519">
            <v>22.7</v>
          </cell>
          <cell r="BY519">
            <v>24.4</v>
          </cell>
          <cell r="BZ519">
            <v>17.100000000000001</v>
          </cell>
          <cell r="CA519">
            <v>23.7</v>
          </cell>
          <cell r="CB519">
            <v>24.5</v>
          </cell>
          <cell r="CC519">
            <v>24.7</v>
          </cell>
          <cell r="CD519">
            <v>25.7</v>
          </cell>
          <cell r="CE519">
            <v>22.8</v>
          </cell>
          <cell r="CF519">
            <v>21.8</v>
          </cell>
        </row>
        <row r="520">
          <cell r="C520" t="str">
            <v>Jaboatão dos Guararapes</v>
          </cell>
          <cell r="D520">
            <v>7.2999999999999989</v>
          </cell>
          <cell r="E520">
            <v>22.800000000000004</v>
          </cell>
          <cell r="F520">
            <v>0.6</v>
          </cell>
          <cell r="G520">
            <v>0</v>
          </cell>
          <cell r="H520">
            <v>1</v>
          </cell>
          <cell r="I520">
            <v>1</v>
          </cell>
          <cell r="J520">
            <v>1</v>
          </cell>
          <cell r="K520">
            <v>1</v>
          </cell>
          <cell r="L520">
            <v>1</v>
          </cell>
          <cell r="M520">
            <v>0.6</v>
          </cell>
          <cell r="N520">
            <v>0.1</v>
          </cell>
          <cell r="O520">
            <v>1</v>
          </cell>
          <cell r="P520">
            <v>1</v>
          </cell>
          <cell r="Q520">
            <v>1</v>
          </cell>
          <cell r="R520">
            <v>1</v>
          </cell>
          <cell r="S520">
            <v>1</v>
          </cell>
          <cell r="T520">
            <v>0</v>
          </cell>
          <cell r="U520">
            <v>0.1</v>
          </cell>
          <cell r="V520">
            <v>1</v>
          </cell>
          <cell r="W520">
            <v>1</v>
          </cell>
          <cell r="X520">
            <v>1</v>
          </cell>
          <cell r="Y520">
            <v>1</v>
          </cell>
          <cell r="Z520">
            <v>1</v>
          </cell>
          <cell r="AA520">
            <v>0.6</v>
          </cell>
          <cell r="AB520">
            <v>0.1</v>
          </cell>
          <cell r="AC520">
            <v>1</v>
          </cell>
          <cell r="AD520">
            <v>1</v>
          </cell>
          <cell r="AE520">
            <v>1</v>
          </cell>
          <cell r="AF520">
            <v>1</v>
          </cell>
          <cell r="AG520">
            <v>1</v>
          </cell>
          <cell r="AH520">
            <v>0.6</v>
          </cell>
          <cell r="AI520">
            <v>0.1</v>
          </cell>
          <cell r="AJ520">
            <v>0</v>
          </cell>
          <cell r="AK520">
            <v>25.3</v>
          </cell>
          <cell r="AL520">
            <v>24</v>
          </cell>
          <cell r="AM520">
            <v>23.7</v>
          </cell>
          <cell r="AN520">
            <v>23.7</v>
          </cell>
          <cell r="AO520">
            <v>26</v>
          </cell>
          <cell r="AP520">
            <v>25</v>
          </cell>
          <cell r="AQ520">
            <v>26</v>
          </cell>
          <cell r="AR520">
            <v>27</v>
          </cell>
          <cell r="AS520">
            <v>23.7</v>
          </cell>
          <cell r="AT520">
            <v>25</v>
          </cell>
          <cell r="AU520">
            <v>23.7</v>
          </cell>
          <cell r="AV520">
            <v>24</v>
          </cell>
          <cell r="AW520">
            <v>26</v>
          </cell>
          <cell r="AX520">
            <v>21.7</v>
          </cell>
          <cell r="AY520">
            <v>24.9</v>
          </cell>
          <cell r="AZ520">
            <v>22.8</v>
          </cell>
          <cell r="BA520">
            <v>24.6</v>
          </cell>
          <cell r="BB520">
            <v>23</v>
          </cell>
          <cell r="BC520">
            <v>24.5</v>
          </cell>
          <cell r="BD520">
            <v>25.4</v>
          </cell>
          <cell r="BE520">
            <v>21.900000000000002</v>
          </cell>
          <cell r="BF520">
            <v>24.6</v>
          </cell>
          <cell r="BG520">
            <v>21.799999999999997</v>
          </cell>
          <cell r="BH520">
            <v>20.8</v>
          </cell>
          <cell r="BI520">
            <v>0</v>
          </cell>
          <cell r="BJ520">
            <v>0</v>
          </cell>
          <cell r="BK520">
            <v>0</v>
          </cell>
          <cell r="BL520">
            <v>0</v>
          </cell>
          <cell r="BM520">
            <v>0</v>
          </cell>
          <cell r="BN520">
            <v>0</v>
          </cell>
          <cell r="BO520">
            <v>0</v>
          </cell>
          <cell r="BP520">
            <v>0</v>
          </cell>
          <cell r="BQ520">
            <v>0</v>
          </cell>
          <cell r="BR520">
            <v>0</v>
          </cell>
          <cell r="BS520">
            <v>0</v>
          </cell>
          <cell r="BT520">
            <v>0</v>
          </cell>
          <cell r="BU520">
            <v>24.8</v>
          </cell>
          <cell r="BV520">
            <v>22.8</v>
          </cell>
          <cell r="BW520">
            <v>21.5</v>
          </cell>
          <cell r="BX520">
            <v>22.7</v>
          </cell>
          <cell r="BY520">
            <v>24.3</v>
          </cell>
          <cell r="BZ520">
            <v>19.8</v>
          </cell>
          <cell r="CA520">
            <v>24.7</v>
          </cell>
          <cell r="CB520">
            <v>24.5</v>
          </cell>
          <cell r="CC520">
            <v>24.7</v>
          </cell>
          <cell r="CD520">
            <v>25.7</v>
          </cell>
          <cell r="CE520">
            <v>22.8</v>
          </cell>
          <cell r="CF520">
            <v>22.8</v>
          </cell>
        </row>
        <row r="521">
          <cell r="C521" t="str">
            <v>Olinda</v>
          </cell>
          <cell r="D521">
            <v>7.2999999999999989</v>
          </cell>
          <cell r="E521">
            <v>22.800000000000004</v>
          </cell>
          <cell r="F521">
            <v>0.6</v>
          </cell>
          <cell r="G521">
            <v>0</v>
          </cell>
          <cell r="H521">
            <v>1</v>
          </cell>
          <cell r="I521">
            <v>1</v>
          </cell>
          <cell r="J521">
            <v>1</v>
          </cell>
          <cell r="K521">
            <v>1</v>
          </cell>
          <cell r="L521">
            <v>1</v>
          </cell>
          <cell r="M521">
            <v>0.6</v>
          </cell>
          <cell r="N521">
            <v>0.1</v>
          </cell>
          <cell r="O521">
            <v>1</v>
          </cell>
          <cell r="P521">
            <v>1</v>
          </cell>
          <cell r="Q521">
            <v>1</v>
          </cell>
          <cell r="R521">
            <v>1</v>
          </cell>
          <cell r="S521">
            <v>1</v>
          </cell>
          <cell r="T521">
            <v>0</v>
          </cell>
          <cell r="U521">
            <v>0.1</v>
          </cell>
          <cell r="V521">
            <v>1</v>
          </cell>
          <cell r="W521">
            <v>1</v>
          </cell>
          <cell r="X521">
            <v>1</v>
          </cell>
          <cell r="Y521">
            <v>1</v>
          </cell>
          <cell r="Z521">
            <v>1</v>
          </cell>
          <cell r="AA521">
            <v>0.6</v>
          </cell>
          <cell r="AB521">
            <v>0.1</v>
          </cell>
          <cell r="AC521">
            <v>1</v>
          </cell>
          <cell r="AD521">
            <v>1</v>
          </cell>
          <cell r="AE521">
            <v>1</v>
          </cell>
          <cell r="AF521">
            <v>1</v>
          </cell>
          <cell r="AG521">
            <v>1</v>
          </cell>
          <cell r="AH521">
            <v>0.6</v>
          </cell>
          <cell r="AI521">
            <v>0.1</v>
          </cell>
          <cell r="AJ521">
            <v>0</v>
          </cell>
          <cell r="AK521">
            <v>25.3</v>
          </cell>
          <cell r="AL521">
            <v>24</v>
          </cell>
          <cell r="AM521">
            <v>24</v>
          </cell>
          <cell r="AN521">
            <v>23.7</v>
          </cell>
          <cell r="AO521">
            <v>26</v>
          </cell>
          <cell r="AP521">
            <v>25</v>
          </cell>
          <cell r="AQ521">
            <v>26</v>
          </cell>
          <cell r="AR521">
            <v>25.7</v>
          </cell>
          <cell r="AS521">
            <v>25</v>
          </cell>
          <cell r="AT521">
            <v>25</v>
          </cell>
          <cell r="AU521">
            <v>23.7</v>
          </cell>
          <cell r="AV521">
            <v>25</v>
          </cell>
          <cell r="AW521">
            <v>26</v>
          </cell>
          <cell r="AX521">
            <v>21.7</v>
          </cell>
          <cell r="AY521">
            <v>24.099999999999998</v>
          </cell>
          <cell r="AZ521">
            <v>22.8</v>
          </cell>
          <cell r="BA521">
            <v>24.6</v>
          </cell>
          <cell r="BB521">
            <v>23</v>
          </cell>
          <cell r="BC521">
            <v>24.5</v>
          </cell>
          <cell r="BD521">
            <v>25.1</v>
          </cell>
          <cell r="BE521">
            <v>22.200000000000003</v>
          </cell>
          <cell r="BF521">
            <v>24.6</v>
          </cell>
          <cell r="BG521">
            <v>21.799999999999997</v>
          </cell>
          <cell r="BH521">
            <v>21.599999999999998</v>
          </cell>
          <cell r="BI521">
            <v>0</v>
          </cell>
          <cell r="BJ521">
            <v>0</v>
          </cell>
          <cell r="BK521">
            <v>0</v>
          </cell>
          <cell r="BL521">
            <v>0</v>
          </cell>
          <cell r="BM521">
            <v>0</v>
          </cell>
          <cell r="BN521">
            <v>0</v>
          </cell>
          <cell r="BO521">
            <v>0</v>
          </cell>
          <cell r="BP521">
            <v>0</v>
          </cell>
          <cell r="BQ521">
            <v>0</v>
          </cell>
          <cell r="BR521">
            <v>0</v>
          </cell>
          <cell r="BS521">
            <v>0</v>
          </cell>
          <cell r="BT521">
            <v>0</v>
          </cell>
          <cell r="BU521">
            <v>24.8</v>
          </cell>
          <cell r="BV521">
            <v>22.8</v>
          </cell>
          <cell r="BW521">
            <v>20.5</v>
          </cell>
          <cell r="BX521">
            <v>22.7</v>
          </cell>
          <cell r="BY521">
            <v>24.4</v>
          </cell>
          <cell r="BZ521">
            <v>19.8</v>
          </cell>
          <cell r="CA521">
            <v>24.7</v>
          </cell>
          <cell r="CB521">
            <v>24.5</v>
          </cell>
          <cell r="CC521">
            <v>24.7</v>
          </cell>
          <cell r="CD521">
            <v>25.7</v>
          </cell>
          <cell r="CE521">
            <v>22.8</v>
          </cell>
          <cell r="CF521">
            <v>22.8</v>
          </cell>
        </row>
        <row r="522">
          <cell r="C522" t="str">
            <v>Paulista</v>
          </cell>
          <cell r="D522">
            <v>7.2999999999999989</v>
          </cell>
          <cell r="E522">
            <v>22.800000000000004</v>
          </cell>
          <cell r="F522">
            <v>0.6</v>
          </cell>
          <cell r="G522">
            <v>0</v>
          </cell>
          <cell r="H522">
            <v>1</v>
          </cell>
          <cell r="I522">
            <v>1</v>
          </cell>
          <cell r="J522">
            <v>1</v>
          </cell>
          <cell r="K522">
            <v>1</v>
          </cell>
          <cell r="L522">
            <v>1</v>
          </cell>
          <cell r="M522">
            <v>0.6</v>
          </cell>
          <cell r="N522">
            <v>0.1</v>
          </cell>
          <cell r="O522">
            <v>1</v>
          </cell>
          <cell r="P522">
            <v>1</v>
          </cell>
          <cell r="Q522">
            <v>1</v>
          </cell>
          <cell r="R522">
            <v>1</v>
          </cell>
          <cell r="S522">
            <v>1</v>
          </cell>
          <cell r="T522">
            <v>0</v>
          </cell>
          <cell r="U522">
            <v>0.1</v>
          </cell>
          <cell r="V522">
            <v>1</v>
          </cell>
          <cell r="W522">
            <v>1</v>
          </cell>
          <cell r="X522">
            <v>1</v>
          </cell>
          <cell r="Y522">
            <v>1</v>
          </cell>
          <cell r="Z522">
            <v>1</v>
          </cell>
          <cell r="AA522">
            <v>0.6</v>
          </cell>
          <cell r="AB522">
            <v>0.1</v>
          </cell>
          <cell r="AC522">
            <v>1</v>
          </cell>
          <cell r="AD522">
            <v>1</v>
          </cell>
          <cell r="AE522">
            <v>1</v>
          </cell>
          <cell r="AF522">
            <v>1</v>
          </cell>
          <cell r="AG522">
            <v>1</v>
          </cell>
          <cell r="AH522">
            <v>0.6</v>
          </cell>
          <cell r="AI522">
            <v>0.1</v>
          </cell>
          <cell r="AJ522">
            <v>0</v>
          </cell>
          <cell r="AK522">
            <v>25.3</v>
          </cell>
          <cell r="AL522">
            <v>24</v>
          </cell>
          <cell r="AM522">
            <v>24</v>
          </cell>
          <cell r="AN522">
            <v>23.7</v>
          </cell>
          <cell r="AO522">
            <v>26</v>
          </cell>
          <cell r="AP522">
            <v>25</v>
          </cell>
          <cell r="AQ522">
            <v>26</v>
          </cell>
          <cell r="AR522">
            <v>25.7</v>
          </cell>
          <cell r="AS522">
            <v>25</v>
          </cell>
          <cell r="AT522">
            <v>25</v>
          </cell>
          <cell r="AU522">
            <v>23.7</v>
          </cell>
          <cell r="AV522">
            <v>25</v>
          </cell>
          <cell r="AW522">
            <v>26</v>
          </cell>
          <cell r="AX522">
            <v>21.7</v>
          </cell>
          <cell r="AY522">
            <v>24.099999999999998</v>
          </cell>
          <cell r="AZ522">
            <v>22.8</v>
          </cell>
          <cell r="BA522">
            <v>24.6</v>
          </cell>
          <cell r="BB522">
            <v>23</v>
          </cell>
          <cell r="BC522">
            <v>24.5</v>
          </cell>
          <cell r="BD522">
            <v>25.1</v>
          </cell>
          <cell r="BE522">
            <v>22.200000000000003</v>
          </cell>
          <cell r="BF522">
            <v>24.6</v>
          </cell>
          <cell r="BG522">
            <v>21.799999999999997</v>
          </cell>
          <cell r="BH522">
            <v>21.599999999999998</v>
          </cell>
          <cell r="BI522">
            <v>0</v>
          </cell>
          <cell r="BJ522">
            <v>0</v>
          </cell>
          <cell r="BK522">
            <v>0</v>
          </cell>
          <cell r="BL522">
            <v>0</v>
          </cell>
          <cell r="BM522">
            <v>0</v>
          </cell>
          <cell r="BN522">
            <v>0</v>
          </cell>
          <cell r="BO522">
            <v>0</v>
          </cell>
          <cell r="BP522">
            <v>0</v>
          </cell>
          <cell r="BQ522">
            <v>0</v>
          </cell>
          <cell r="BR522">
            <v>0</v>
          </cell>
          <cell r="BS522">
            <v>0</v>
          </cell>
          <cell r="BT522">
            <v>0</v>
          </cell>
          <cell r="BU522">
            <v>24.8</v>
          </cell>
          <cell r="BV522">
            <v>22.8</v>
          </cell>
          <cell r="BW522">
            <v>21.5</v>
          </cell>
          <cell r="BX522">
            <v>22.7</v>
          </cell>
          <cell r="BY522">
            <v>24.4</v>
          </cell>
          <cell r="BZ522">
            <v>19.8</v>
          </cell>
          <cell r="CA522">
            <v>24.7</v>
          </cell>
          <cell r="CB522">
            <v>24.5</v>
          </cell>
          <cell r="CC522">
            <v>23.7</v>
          </cell>
          <cell r="CD522">
            <v>25.7</v>
          </cell>
          <cell r="CE522">
            <v>22.8</v>
          </cell>
          <cell r="CF522">
            <v>22.8</v>
          </cell>
        </row>
        <row r="523">
          <cell r="C523" t="str">
            <v>SubCluster Natal</v>
          </cell>
          <cell r="D523">
            <v>7.2999999999999989</v>
          </cell>
          <cell r="E523">
            <v>22.300000000000004</v>
          </cell>
          <cell r="F523">
            <v>0.6</v>
          </cell>
          <cell r="G523">
            <v>0</v>
          </cell>
          <cell r="H523">
            <v>1</v>
          </cell>
          <cell r="I523">
            <v>1</v>
          </cell>
          <cell r="J523">
            <v>1</v>
          </cell>
          <cell r="K523">
            <v>1</v>
          </cell>
          <cell r="L523">
            <v>1</v>
          </cell>
          <cell r="M523">
            <v>0.6</v>
          </cell>
          <cell r="N523">
            <v>0.1</v>
          </cell>
          <cell r="O523">
            <v>1</v>
          </cell>
          <cell r="P523">
            <v>1</v>
          </cell>
          <cell r="Q523">
            <v>1</v>
          </cell>
          <cell r="R523">
            <v>1</v>
          </cell>
          <cell r="S523">
            <v>1</v>
          </cell>
          <cell r="T523">
            <v>0</v>
          </cell>
          <cell r="U523">
            <v>0.1</v>
          </cell>
          <cell r="V523">
            <v>1</v>
          </cell>
          <cell r="W523">
            <v>1</v>
          </cell>
          <cell r="X523">
            <v>1</v>
          </cell>
          <cell r="Y523">
            <v>1</v>
          </cell>
          <cell r="Z523">
            <v>0.5</v>
          </cell>
          <cell r="AA523">
            <v>0.6</v>
          </cell>
          <cell r="AB523">
            <v>0.1</v>
          </cell>
          <cell r="AC523">
            <v>1</v>
          </cell>
          <cell r="AD523">
            <v>1</v>
          </cell>
          <cell r="AE523">
            <v>1</v>
          </cell>
          <cell r="AF523">
            <v>1</v>
          </cell>
          <cell r="AG523">
            <v>1</v>
          </cell>
          <cell r="AH523">
            <v>0.6</v>
          </cell>
          <cell r="AI523">
            <v>0.1</v>
          </cell>
          <cell r="AJ523">
            <v>0</v>
          </cell>
          <cell r="AK523">
            <v>25.213333333333342</v>
          </cell>
          <cell r="AL523">
            <v>23.889999999999997</v>
          </cell>
          <cell r="AM523">
            <v>24.933333333333334</v>
          </cell>
          <cell r="AN523">
            <v>23.61333333333333</v>
          </cell>
          <cell r="AO523">
            <v>25.687777777777779</v>
          </cell>
          <cell r="AP523">
            <v>24.977777777777778</v>
          </cell>
          <cell r="AQ523">
            <v>25.71777777777778</v>
          </cell>
          <cell r="AR523">
            <v>26.673333333333336</v>
          </cell>
          <cell r="AS523">
            <v>24.196666666666662</v>
          </cell>
          <cell r="AT523">
            <v>24.937777777777779</v>
          </cell>
          <cell r="AU523">
            <v>23.699999999999992</v>
          </cell>
          <cell r="AV523">
            <v>24.583333333333332</v>
          </cell>
          <cell r="AW523">
            <v>25.866666666666667</v>
          </cell>
          <cell r="AX523">
            <v>21.627999999999997</v>
          </cell>
          <cell r="AY523">
            <v>24.867999999999991</v>
          </cell>
          <cell r="AZ523">
            <v>22.768000000000008</v>
          </cell>
          <cell r="BA523">
            <v>24.480000000000008</v>
          </cell>
          <cell r="BB523">
            <v>22.968000000000004</v>
          </cell>
          <cell r="BC523">
            <v>24.436</v>
          </cell>
          <cell r="BD523">
            <v>25.303999999999995</v>
          </cell>
          <cell r="BE523">
            <v>21.664000000000001</v>
          </cell>
          <cell r="BF523">
            <v>24.568000000000012</v>
          </cell>
          <cell r="BG523">
            <v>21.800000000000004</v>
          </cell>
          <cell r="BH523">
            <v>21.252000000000006</v>
          </cell>
          <cell r="BI523">
            <v>24.75</v>
          </cell>
          <cell r="BJ523">
            <v>20.3</v>
          </cell>
          <cell r="BK523">
            <v>23.4</v>
          </cell>
          <cell r="BL523">
            <v>24.7</v>
          </cell>
          <cell r="BM523">
            <v>23.4</v>
          </cell>
          <cell r="BN523">
            <v>23.5</v>
          </cell>
          <cell r="BO523">
            <v>25.8</v>
          </cell>
          <cell r="BP523">
            <v>25.4</v>
          </cell>
          <cell r="BQ523">
            <v>23.3</v>
          </cell>
          <cell r="BR523">
            <v>23.8</v>
          </cell>
          <cell r="BS523">
            <v>21.8</v>
          </cell>
          <cell r="BT523">
            <v>20.399999999999999</v>
          </cell>
          <cell r="BU523">
            <v>24.3</v>
          </cell>
          <cell r="BV523">
            <v>22.8</v>
          </cell>
          <cell r="BW523">
            <v>21.5</v>
          </cell>
          <cell r="BX523">
            <v>22.7</v>
          </cell>
          <cell r="BY523">
            <v>24.4</v>
          </cell>
          <cell r="BZ523">
            <v>19.2</v>
          </cell>
          <cell r="CA523">
            <v>24.7</v>
          </cell>
          <cell r="CB523">
            <v>24.5</v>
          </cell>
          <cell r="CC523">
            <v>24.7</v>
          </cell>
          <cell r="CD523">
            <v>24.7</v>
          </cell>
          <cell r="CE523">
            <v>22.3</v>
          </cell>
          <cell r="CF523">
            <v>22.3</v>
          </cell>
        </row>
        <row r="524">
          <cell r="C524" t="str">
            <v>Natal</v>
          </cell>
          <cell r="D524">
            <v>7.2999999999999989</v>
          </cell>
          <cell r="E524">
            <v>21.8</v>
          </cell>
          <cell r="F524">
            <v>0.6</v>
          </cell>
          <cell r="G524">
            <v>0</v>
          </cell>
          <cell r="H524">
            <v>1</v>
          </cell>
          <cell r="I524">
            <v>1</v>
          </cell>
          <cell r="J524">
            <v>1</v>
          </cell>
          <cell r="K524">
            <v>1</v>
          </cell>
          <cell r="L524">
            <v>1</v>
          </cell>
          <cell r="M524">
            <v>0.6</v>
          </cell>
          <cell r="N524">
            <v>0.1</v>
          </cell>
          <cell r="O524">
            <v>1</v>
          </cell>
          <cell r="P524">
            <v>1</v>
          </cell>
          <cell r="Q524">
            <v>1</v>
          </cell>
          <cell r="R524">
            <v>1</v>
          </cell>
          <cell r="S524">
            <v>1</v>
          </cell>
          <cell r="T524">
            <v>0</v>
          </cell>
          <cell r="U524">
            <v>0.1</v>
          </cell>
          <cell r="V524">
            <v>1</v>
          </cell>
          <cell r="W524">
            <v>1</v>
          </cell>
          <cell r="X524">
            <v>1</v>
          </cell>
          <cell r="Y524">
            <v>1</v>
          </cell>
          <cell r="Z524">
            <v>0</v>
          </cell>
          <cell r="AA524">
            <v>0.6</v>
          </cell>
          <cell r="AB524">
            <v>0.1</v>
          </cell>
          <cell r="AC524">
            <v>1</v>
          </cell>
          <cell r="AD524">
            <v>1</v>
          </cell>
          <cell r="AE524">
            <v>1</v>
          </cell>
          <cell r="AF524">
            <v>1</v>
          </cell>
          <cell r="AG524">
            <v>1</v>
          </cell>
          <cell r="AH524">
            <v>0.6</v>
          </cell>
          <cell r="AI524">
            <v>0.1</v>
          </cell>
          <cell r="AJ524">
            <v>0</v>
          </cell>
          <cell r="AK524">
            <v>25.3</v>
          </cell>
          <cell r="AL524">
            <v>24</v>
          </cell>
          <cell r="AM524">
            <v>25</v>
          </cell>
          <cell r="AN524">
            <v>23.7</v>
          </cell>
          <cell r="AO524">
            <v>26</v>
          </cell>
          <cell r="AP524">
            <v>25</v>
          </cell>
          <cell r="AQ524">
            <v>26</v>
          </cell>
          <cell r="AR524">
            <v>27</v>
          </cell>
          <cell r="AS524">
            <v>25</v>
          </cell>
          <cell r="AT524">
            <v>25</v>
          </cell>
          <cell r="AU524">
            <v>23.7</v>
          </cell>
          <cell r="AV524">
            <v>23</v>
          </cell>
          <cell r="AW524">
            <v>26</v>
          </cell>
          <cell r="AX524">
            <v>21.7</v>
          </cell>
          <cell r="AY524">
            <v>24.9</v>
          </cell>
          <cell r="AZ524">
            <v>22.8</v>
          </cell>
          <cell r="BA524">
            <v>24.6</v>
          </cell>
          <cell r="BB524">
            <v>23</v>
          </cell>
          <cell r="BC524">
            <v>24.5</v>
          </cell>
          <cell r="BD524">
            <v>25.4</v>
          </cell>
          <cell r="BE524">
            <v>22.200000000000003</v>
          </cell>
          <cell r="BF524">
            <v>24.6</v>
          </cell>
          <cell r="BG524">
            <v>21.799999999999997</v>
          </cell>
          <cell r="BH524">
            <v>20.8</v>
          </cell>
          <cell r="BI524">
            <v>24.7</v>
          </cell>
          <cell r="BJ524">
            <v>20.3</v>
          </cell>
          <cell r="BK524">
            <v>23.4</v>
          </cell>
          <cell r="BL524">
            <v>24.7</v>
          </cell>
          <cell r="BM524">
            <v>23.4</v>
          </cell>
          <cell r="BN524">
            <v>23.5</v>
          </cell>
          <cell r="BO524">
            <v>25.8</v>
          </cell>
          <cell r="BP524">
            <v>25.4</v>
          </cell>
          <cell r="BQ524">
            <v>23.3</v>
          </cell>
          <cell r="BR524">
            <v>23.8</v>
          </cell>
          <cell r="BS524">
            <v>21.8</v>
          </cell>
          <cell r="BT524">
            <v>21.1</v>
          </cell>
          <cell r="BU524">
            <v>23.8</v>
          </cell>
          <cell r="BV524">
            <v>22.8</v>
          </cell>
          <cell r="BW524">
            <v>21.5</v>
          </cell>
          <cell r="BX524">
            <v>22.7</v>
          </cell>
          <cell r="BY524">
            <v>24.4</v>
          </cell>
          <cell r="BZ524">
            <v>17.7</v>
          </cell>
          <cell r="CA524">
            <v>24.7</v>
          </cell>
          <cell r="CB524">
            <v>24.5</v>
          </cell>
          <cell r="CC524">
            <v>24.7</v>
          </cell>
          <cell r="CD524">
            <v>24.7</v>
          </cell>
          <cell r="CE524">
            <v>21.8</v>
          </cell>
          <cell r="CF524">
            <v>22.8</v>
          </cell>
        </row>
        <row r="525">
          <cell r="C525" t="str">
            <v>Parnamirim</v>
          </cell>
          <cell r="D525">
            <v>7.2999999999999989</v>
          </cell>
          <cell r="E525">
            <v>22.800000000000004</v>
          </cell>
          <cell r="F525">
            <v>0.6</v>
          </cell>
          <cell r="G525">
            <v>0</v>
          </cell>
          <cell r="H525">
            <v>1</v>
          </cell>
          <cell r="I525">
            <v>1</v>
          </cell>
          <cell r="J525">
            <v>1</v>
          </cell>
          <cell r="K525">
            <v>1</v>
          </cell>
          <cell r="L525">
            <v>1</v>
          </cell>
          <cell r="M525">
            <v>0.6</v>
          </cell>
          <cell r="N525">
            <v>0.1</v>
          </cell>
          <cell r="O525">
            <v>1</v>
          </cell>
          <cell r="P525">
            <v>1</v>
          </cell>
          <cell r="Q525">
            <v>1</v>
          </cell>
          <cell r="R525">
            <v>1</v>
          </cell>
          <cell r="S525">
            <v>1</v>
          </cell>
          <cell r="T525">
            <v>0</v>
          </cell>
          <cell r="U525">
            <v>0.1</v>
          </cell>
          <cell r="V525">
            <v>1</v>
          </cell>
          <cell r="W525">
            <v>1</v>
          </cell>
          <cell r="X525">
            <v>1</v>
          </cell>
          <cell r="Y525">
            <v>1</v>
          </cell>
          <cell r="Z525">
            <v>1</v>
          </cell>
          <cell r="AA525">
            <v>0.6</v>
          </cell>
          <cell r="AB525">
            <v>0.1</v>
          </cell>
          <cell r="AC525">
            <v>1</v>
          </cell>
          <cell r="AD525">
            <v>1</v>
          </cell>
          <cell r="AE525">
            <v>1</v>
          </cell>
          <cell r="AF525">
            <v>1</v>
          </cell>
          <cell r="AG525">
            <v>1</v>
          </cell>
          <cell r="AH525">
            <v>0.6</v>
          </cell>
          <cell r="AI525">
            <v>0.1</v>
          </cell>
          <cell r="AJ525">
            <v>0</v>
          </cell>
          <cell r="AK525">
            <v>25.3</v>
          </cell>
          <cell r="AL525">
            <v>24</v>
          </cell>
          <cell r="AM525">
            <v>25</v>
          </cell>
          <cell r="AN525">
            <v>23.7</v>
          </cell>
          <cell r="AO525">
            <v>24.7</v>
          </cell>
          <cell r="AP525">
            <v>25</v>
          </cell>
          <cell r="AQ525">
            <v>25.7</v>
          </cell>
          <cell r="AR525">
            <v>27</v>
          </cell>
          <cell r="AS525">
            <v>23.7</v>
          </cell>
          <cell r="AT525">
            <v>25</v>
          </cell>
          <cell r="AU525">
            <v>23.7</v>
          </cell>
          <cell r="AV525">
            <v>25</v>
          </cell>
          <cell r="AW525">
            <v>25</v>
          </cell>
          <cell r="AX525">
            <v>21.7</v>
          </cell>
          <cell r="AY525">
            <v>24.9</v>
          </cell>
          <cell r="AZ525">
            <v>22.8</v>
          </cell>
          <cell r="BA525">
            <v>23.7</v>
          </cell>
          <cell r="BB525">
            <v>23</v>
          </cell>
          <cell r="BC525">
            <v>24.5</v>
          </cell>
          <cell r="BD525">
            <v>25.4</v>
          </cell>
          <cell r="BE525">
            <v>21.299999999999997</v>
          </cell>
          <cell r="BF525">
            <v>24.6</v>
          </cell>
          <cell r="BG525">
            <v>21.799999999999997</v>
          </cell>
          <cell r="BH525">
            <v>21.599999999999998</v>
          </cell>
          <cell r="BI525">
            <v>24.8</v>
          </cell>
          <cell r="BJ525">
            <v>20.3</v>
          </cell>
          <cell r="BK525">
            <v>23.4</v>
          </cell>
          <cell r="BL525">
            <v>24.7</v>
          </cell>
          <cell r="BM525">
            <v>23.4</v>
          </cell>
          <cell r="BN525">
            <v>23.5</v>
          </cell>
          <cell r="BO525">
            <v>25.8</v>
          </cell>
          <cell r="BP525">
            <v>25.4</v>
          </cell>
          <cell r="BQ525">
            <v>23.3</v>
          </cell>
          <cell r="BR525">
            <v>23.8</v>
          </cell>
          <cell r="BS525">
            <v>21.8</v>
          </cell>
          <cell r="BT525">
            <v>19.7</v>
          </cell>
          <cell r="BU525">
            <v>24.8</v>
          </cell>
          <cell r="BV525">
            <v>22.8</v>
          </cell>
          <cell r="BW525">
            <v>21.5</v>
          </cell>
          <cell r="BX525">
            <v>22.7</v>
          </cell>
          <cell r="BY525">
            <v>24.4</v>
          </cell>
          <cell r="BZ525">
            <v>20.7</v>
          </cell>
          <cell r="CA525">
            <v>24.7</v>
          </cell>
          <cell r="CB525">
            <v>24.5</v>
          </cell>
          <cell r="CC525">
            <v>24.7</v>
          </cell>
          <cell r="CD525">
            <v>24.7</v>
          </cell>
          <cell r="CE525">
            <v>22.8</v>
          </cell>
          <cell r="CF525">
            <v>21.8</v>
          </cell>
        </row>
        <row r="526">
          <cell r="C526" t="str">
            <v>SubCluster João Pessoa</v>
          </cell>
          <cell r="D526">
            <v>7.2999999999999989</v>
          </cell>
          <cell r="E526">
            <v>22.800000000000004</v>
          </cell>
          <cell r="F526">
            <v>0.6</v>
          </cell>
          <cell r="G526">
            <v>0</v>
          </cell>
          <cell r="H526">
            <v>1</v>
          </cell>
          <cell r="I526">
            <v>1</v>
          </cell>
          <cell r="J526">
            <v>1</v>
          </cell>
          <cell r="K526">
            <v>1</v>
          </cell>
          <cell r="L526">
            <v>1</v>
          </cell>
          <cell r="M526">
            <v>0.6</v>
          </cell>
          <cell r="N526">
            <v>0.1</v>
          </cell>
          <cell r="O526">
            <v>1</v>
          </cell>
          <cell r="P526">
            <v>1</v>
          </cell>
          <cell r="Q526">
            <v>1</v>
          </cell>
          <cell r="R526">
            <v>1</v>
          </cell>
          <cell r="S526">
            <v>1</v>
          </cell>
          <cell r="T526">
            <v>0</v>
          </cell>
          <cell r="U526">
            <v>0.1</v>
          </cell>
          <cell r="V526">
            <v>1</v>
          </cell>
          <cell r="W526">
            <v>1</v>
          </cell>
          <cell r="X526">
            <v>1</v>
          </cell>
          <cell r="Y526">
            <v>1</v>
          </cell>
          <cell r="Z526">
            <v>1</v>
          </cell>
          <cell r="AA526">
            <v>0.6</v>
          </cell>
          <cell r="AB526">
            <v>0.1</v>
          </cell>
          <cell r="AC526">
            <v>1</v>
          </cell>
          <cell r="AD526">
            <v>1</v>
          </cell>
          <cell r="AE526">
            <v>1</v>
          </cell>
          <cell r="AF526">
            <v>1</v>
          </cell>
          <cell r="AG526">
            <v>1</v>
          </cell>
          <cell r="AH526">
            <v>0.6</v>
          </cell>
          <cell r="AI526">
            <v>0.1</v>
          </cell>
          <cell r="AJ526">
            <v>0</v>
          </cell>
          <cell r="AK526">
            <v>25.3</v>
          </cell>
          <cell r="AL526">
            <v>22.7</v>
          </cell>
          <cell r="AM526">
            <v>25</v>
          </cell>
          <cell r="AN526">
            <v>23.7</v>
          </cell>
          <cell r="AO526">
            <v>26</v>
          </cell>
          <cell r="AP526">
            <v>25</v>
          </cell>
          <cell r="AQ526">
            <v>24.7</v>
          </cell>
          <cell r="AR526">
            <v>27</v>
          </cell>
          <cell r="AS526">
            <v>23.7</v>
          </cell>
          <cell r="AT526">
            <v>25</v>
          </cell>
          <cell r="AU526">
            <v>23.7</v>
          </cell>
          <cell r="AV526">
            <v>25</v>
          </cell>
          <cell r="AW526">
            <v>26</v>
          </cell>
          <cell r="AX526">
            <v>21.7</v>
          </cell>
          <cell r="AY526">
            <v>24.9</v>
          </cell>
          <cell r="AZ526">
            <v>22.8</v>
          </cell>
          <cell r="BA526">
            <v>24.6</v>
          </cell>
          <cell r="BB526">
            <v>23</v>
          </cell>
          <cell r="BC526">
            <v>23.599999999999998</v>
          </cell>
          <cell r="BD526">
            <v>25.4</v>
          </cell>
          <cell r="BE526">
            <v>21.299999999999997</v>
          </cell>
          <cell r="BF526">
            <v>24.6</v>
          </cell>
          <cell r="BG526">
            <v>21.799999999999997</v>
          </cell>
          <cell r="BH526">
            <v>21.599999999999998</v>
          </cell>
          <cell r="BI526">
            <v>24.8</v>
          </cell>
          <cell r="BJ526">
            <v>20.3</v>
          </cell>
          <cell r="BK526">
            <v>23.4</v>
          </cell>
          <cell r="BL526">
            <v>24.7</v>
          </cell>
          <cell r="BM526">
            <v>23.4</v>
          </cell>
          <cell r="BN526">
            <v>23.5</v>
          </cell>
          <cell r="BO526">
            <v>25.8</v>
          </cell>
          <cell r="BP526">
            <v>25.4</v>
          </cell>
          <cell r="BQ526">
            <v>23.3</v>
          </cell>
          <cell r="BR526">
            <v>25.2</v>
          </cell>
          <cell r="BS526">
            <v>22.8</v>
          </cell>
          <cell r="BT526">
            <v>21.1</v>
          </cell>
          <cell r="BU526">
            <v>24.8</v>
          </cell>
          <cell r="BV526">
            <v>22.8</v>
          </cell>
          <cell r="BW526">
            <v>21.5</v>
          </cell>
          <cell r="BX526">
            <v>22.7</v>
          </cell>
          <cell r="BY526">
            <v>24.4</v>
          </cell>
          <cell r="BZ526">
            <v>19.8</v>
          </cell>
          <cell r="CA526">
            <v>24.7</v>
          </cell>
          <cell r="CB526">
            <v>23.5</v>
          </cell>
          <cell r="CC526">
            <v>24.7</v>
          </cell>
          <cell r="CD526">
            <v>25.7</v>
          </cell>
          <cell r="CE526">
            <v>22.8</v>
          </cell>
          <cell r="CF526">
            <v>21.8</v>
          </cell>
        </row>
        <row r="527">
          <cell r="C527" t="str">
            <v>João Pessoa</v>
          </cell>
          <cell r="D527">
            <v>7.2999999999999989</v>
          </cell>
          <cell r="E527">
            <v>22.800000000000004</v>
          </cell>
          <cell r="F527">
            <v>0.6</v>
          </cell>
          <cell r="G527">
            <v>0</v>
          </cell>
          <cell r="H527">
            <v>1</v>
          </cell>
          <cell r="I527">
            <v>1</v>
          </cell>
          <cell r="J527">
            <v>1</v>
          </cell>
          <cell r="K527">
            <v>1</v>
          </cell>
          <cell r="L527">
            <v>1</v>
          </cell>
          <cell r="M527">
            <v>0.6</v>
          </cell>
          <cell r="N527">
            <v>0.1</v>
          </cell>
          <cell r="O527">
            <v>1</v>
          </cell>
          <cell r="P527">
            <v>1</v>
          </cell>
          <cell r="Q527">
            <v>1</v>
          </cell>
          <cell r="R527">
            <v>1</v>
          </cell>
          <cell r="S527">
            <v>1</v>
          </cell>
          <cell r="T527">
            <v>0</v>
          </cell>
          <cell r="U527">
            <v>0.1</v>
          </cell>
          <cell r="V527">
            <v>1</v>
          </cell>
          <cell r="W527">
            <v>1</v>
          </cell>
          <cell r="X527">
            <v>1</v>
          </cell>
          <cell r="Y527">
            <v>1</v>
          </cell>
          <cell r="Z527">
            <v>1</v>
          </cell>
          <cell r="AA527">
            <v>0.6</v>
          </cell>
          <cell r="AB527">
            <v>0.1</v>
          </cell>
          <cell r="AC527">
            <v>1</v>
          </cell>
          <cell r="AD527">
            <v>1</v>
          </cell>
          <cell r="AE527">
            <v>1</v>
          </cell>
          <cell r="AF527">
            <v>1</v>
          </cell>
          <cell r="AG527">
            <v>1</v>
          </cell>
          <cell r="AH527">
            <v>0.6</v>
          </cell>
          <cell r="AI527">
            <v>0.1</v>
          </cell>
          <cell r="AJ527">
            <v>0</v>
          </cell>
          <cell r="AK527">
            <v>25.3</v>
          </cell>
          <cell r="AL527">
            <v>24</v>
          </cell>
          <cell r="AM527">
            <v>24</v>
          </cell>
          <cell r="AN527">
            <v>23.7</v>
          </cell>
          <cell r="AO527">
            <v>26</v>
          </cell>
          <cell r="AP527">
            <v>25</v>
          </cell>
          <cell r="AQ527">
            <v>26</v>
          </cell>
          <cell r="AR527">
            <v>24.7</v>
          </cell>
          <cell r="AS527">
            <v>25</v>
          </cell>
          <cell r="AT527">
            <v>25</v>
          </cell>
          <cell r="AU527">
            <v>23.7</v>
          </cell>
          <cell r="AV527">
            <v>25</v>
          </cell>
          <cell r="AW527">
            <v>26</v>
          </cell>
          <cell r="AX527">
            <v>21.7</v>
          </cell>
          <cell r="AY527">
            <v>24.1</v>
          </cell>
          <cell r="AZ527">
            <v>22.8</v>
          </cell>
          <cell r="BA527">
            <v>24.6</v>
          </cell>
          <cell r="BB527">
            <v>23</v>
          </cell>
          <cell r="BC527">
            <v>24.5</v>
          </cell>
          <cell r="BD527">
            <v>25.1</v>
          </cell>
          <cell r="BE527">
            <v>22.200000000000003</v>
          </cell>
          <cell r="BF527">
            <v>24.6</v>
          </cell>
          <cell r="BG527">
            <v>21.799999999999997</v>
          </cell>
          <cell r="BH527">
            <v>21.599999999999998</v>
          </cell>
          <cell r="BI527">
            <v>24.8</v>
          </cell>
          <cell r="BJ527">
            <v>20.3</v>
          </cell>
          <cell r="BK527">
            <v>23.4</v>
          </cell>
          <cell r="BL527">
            <v>24.7</v>
          </cell>
          <cell r="BM527">
            <v>23.4</v>
          </cell>
          <cell r="BN527">
            <v>23.5</v>
          </cell>
          <cell r="BO527">
            <v>25.8</v>
          </cell>
          <cell r="BP527">
            <v>25.4</v>
          </cell>
          <cell r="BQ527">
            <v>23.3</v>
          </cell>
          <cell r="BR527">
            <v>25.2</v>
          </cell>
          <cell r="BS527">
            <v>22.8</v>
          </cell>
          <cell r="BT527">
            <v>21.1</v>
          </cell>
          <cell r="BU527">
            <v>24.8</v>
          </cell>
          <cell r="BV527">
            <v>22.8</v>
          </cell>
          <cell r="BW527">
            <v>21.5</v>
          </cell>
          <cell r="BX527">
            <v>22.7</v>
          </cell>
          <cell r="BY527">
            <v>24.4</v>
          </cell>
          <cell r="BZ527">
            <v>19.8</v>
          </cell>
          <cell r="CA527">
            <v>24.7</v>
          </cell>
          <cell r="CB527">
            <v>23.5</v>
          </cell>
          <cell r="CC527">
            <v>24.7</v>
          </cell>
          <cell r="CD527">
            <v>25.7</v>
          </cell>
          <cell r="CE527">
            <v>22.8</v>
          </cell>
          <cell r="CF527">
            <v>21.8</v>
          </cell>
        </row>
        <row r="528">
          <cell r="C528" t="str">
            <v>Cabedelo</v>
          </cell>
          <cell r="D528">
            <v>7.2999999999999989</v>
          </cell>
          <cell r="E528">
            <v>22.800000000000004</v>
          </cell>
          <cell r="F528">
            <v>0.6</v>
          </cell>
          <cell r="G528">
            <v>0</v>
          </cell>
          <cell r="H528">
            <v>1</v>
          </cell>
          <cell r="I528">
            <v>1</v>
          </cell>
          <cell r="J528">
            <v>1</v>
          </cell>
          <cell r="K528">
            <v>1</v>
          </cell>
          <cell r="L528">
            <v>1</v>
          </cell>
          <cell r="M528">
            <v>0.6</v>
          </cell>
          <cell r="N528">
            <v>0.1</v>
          </cell>
          <cell r="O528">
            <v>1</v>
          </cell>
          <cell r="P528">
            <v>1</v>
          </cell>
          <cell r="Q528">
            <v>1</v>
          </cell>
          <cell r="R528">
            <v>1</v>
          </cell>
          <cell r="S528">
            <v>1</v>
          </cell>
          <cell r="T528">
            <v>0</v>
          </cell>
          <cell r="U528">
            <v>0.1</v>
          </cell>
          <cell r="V528">
            <v>1</v>
          </cell>
          <cell r="W528">
            <v>1</v>
          </cell>
          <cell r="X528">
            <v>1</v>
          </cell>
          <cell r="Y528">
            <v>1</v>
          </cell>
          <cell r="Z528">
            <v>1</v>
          </cell>
          <cell r="AA528">
            <v>0.6</v>
          </cell>
          <cell r="AB528">
            <v>0.1</v>
          </cell>
          <cell r="AC528">
            <v>1</v>
          </cell>
          <cell r="AD528">
            <v>1</v>
          </cell>
          <cell r="AE528">
            <v>1</v>
          </cell>
          <cell r="AF528">
            <v>1</v>
          </cell>
          <cell r="AG528">
            <v>1</v>
          </cell>
          <cell r="AH528">
            <v>0.6</v>
          </cell>
          <cell r="AI528">
            <v>0.1</v>
          </cell>
          <cell r="AJ528">
            <v>0</v>
          </cell>
          <cell r="AK528">
            <v>25.3</v>
          </cell>
          <cell r="AL528">
            <v>24</v>
          </cell>
          <cell r="AM528">
            <v>25</v>
          </cell>
          <cell r="AN528">
            <v>23.7</v>
          </cell>
          <cell r="AO528">
            <v>26</v>
          </cell>
          <cell r="AP528">
            <v>25</v>
          </cell>
          <cell r="AQ528">
            <v>26</v>
          </cell>
          <cell r="AR528">
            <v>25.7</v>
          </cell>
          <cell r="AS528">
            <v>24</v>
          </cell>
          <cell r="AT528">
            <v>25</v>
          </cell>
          <cell r="AU528">
            <v>23.7</v>
          </cell>
          <cell r="AV528">
            <v>25</v>
          </cell>
          <cell r="AW528">
            <v>26</v>
          </cell>
          <cell r="AX528">
            <v>21.7</v>
          </cell>
          <cell r="AY528">
            <v>24.9</v>
          </cell>
          <cell r="AZ528">
            <v>22.8</v>
          </cell>
          <cell r="BA528">
            <v>24.6</v>
          </cell>
          <cell r="BB528">
            <v>23</v>
          </cell>
          <cell r="BC528">
            <v>24.5</v>
          </cell>
          <cell r="BD528">
            <v>25.1</v>
          </cell>
          <cell r="BE528">
            <v>22.300000000000004</v>
          </cell>
          <cell r="BF528">
            <v>24.6</v>
          </cell>
          <cell r="BG528">
            <v>21.799999999999997</v>
          </cell>
          <cell r="BH528">
            <v>21.599999999999998</v>
          </cell>
          <cell r="BI528">
            <v>24.8</v>
          </cell>
          <cell r="BJ528">
            <v>20.3</v>
          </cell>
          <cell r="BK528">
            <v>23.4</v>
          </cell>
          <cell r="BL528">
            <v>24.7</v>
          </cell>
          <cell r="BM528">
            <v>23.4</v>
          </cell>
          <cell r="BN528">
            <v>23.5</v>
          </cell>
          <cell r="BO528">
            <v>25.8</v>
          </cell>
          <cell r="BP528">
            <v>25.4</v>
          </cell>
          <cell r="BQ528">
            <v>23.3</v>
          </cell>
          <cell r="BR528">
            <v>25.2</v>
          </cell>
          <cell r="BS528">
            <v>22.8</v>
          </cell>
          <cell r="BT528">
            <v>21.1</v>
          </cell>
          <cell r="BU528">
            <v>24.8</v>
          </cell>
          <cell r="BV528">
            <v>22.8</v>
          </cell>
          <cell r="BW528">
            <v>21.5</v>
          </cell>
          <cell r="BX528">
            <v>22.7</v>
          </cell>
          <cell r="BY528">
            <v>24.4</v>
          </cell>
          <cell r="BZ528">
            <v>19.8</v>
          </cell>
          <cell r="CA528">
            <v>24.7</v>
          </cell>
          <cell r="CB528">
            <v>23.5</v>
          </cell>
          <cell r="CC528">
            <v>24.7</v>
          </cell>
          <cell r="CD528">
            <v>25.7</v>
          </cell>
          <cell r="CE528">
            <v>22.8</v>
          </cell>
          <cell r="CF528">
            <v>21.8</v>
          </cell>
        </row>
        <row r="529">
          <cell r="C529" t="str">
            <v>Maceió</v>
          </cell>
          <cell r="D529">
            <v>7.2999999999999989</v>
          </cell>
          <cell r="E529">
            <v>21.8</v>
          </cell>
          <cell r="F529">
            <v>0.6</v>
          </cell>
          <cell r="G529">
            <v>0</v>
          </cell>
          <cell r="H529">
            <v>1</v>
          </cell>
          <cell r="I529">
            <v>1</v>
          </cell>
          <cell r="J529">
            <v>1</v>
          </cell>
          <cell r="K529">
            <v>1</v>
          </cell>
          <cell r="L529">
            <v>1</v>
          </cell>
          <cell r="M529">
            <v>0.6</v>
          </cell>
          <cell r="N529">
            <v>0.1</v>
          </cell>
          <cell r="O529">
            <v>1</v>
          </cell>
          <cell r="P529">
            <v>1</v>
          </cell>
          <cell r="Q529">
            <v>1</v>
          </cell>
          <cell r="R529">
            <v>1</v>
          </cell>
          <cell r="S529">
            <v>1</v>
          </cell>
          <cell r="T529">
            <v>0</v>
          </cell>
          <cell r="U529">
            <v>0.1</v>
          </cell>
          <cell r="V529">
            <v>1</v>
          </cell>
          <cell r="W529">
            <v>1</v>
          </cell>
          <cell r="X529">
            <v>1</v>
          </cell>
          <cell r="Y529">
            <v>0</v>
          </cell>
          <cell r="Z529">
            <v>1</v>
          </cell>
          <cell r="AA529">
            <v>0.6</v>
          </cell>
          <cell r="AB529">
            <v>0.1</v>
          </cell>
          <cell r="AC529">
            <v>1</v>
          </cell>
          <cell r="AD529">
            <v>1</v>
          </cell>
          <cell r="AE529">
            <v>1</v>
          </cell>
          <cell r="AF529">
            <v>1</v>
          </cell>
          <cell r="AG529">
            <v>1</v>
          </cell>
          <cell r="AH529">
            <v>0.6</v>
          </cell>
          <cell r="AI529">
            <v>0.1</v>
          </cell>
          <cell r="AJ529">
            <v>0</v>
          </cell>
          <cell r="AK529">
            <v>25.3</v>
          </cell>
          <cell r="AL529">
            <v>24</v>
          </cell>
          <cell r="AM529">
            <v>25</v>
          </cell>
          <cell r="AN529">
            <v>23.7</v>
          </cell>
          <cell r="AO529">
            <v>26</v>
          </cell>
          <cell r="AP529">
            <v>25</v>
          </cell>
          <cell r="AQ529">
            <v>26</v>
          </cell>
          <cell r="AR529">
            <v>25.7</v>
          </cell>
          <cell r="AS529">
            <v>24</v>
          </cell>
          <cell r="AT529">
            <v>25</v>
          </cell>
          <cell r="AU529">
            <v>23.7</v>
          </cell>
          <cell r="AV529">
            <v>25</v>
          </cell>
          <cell r="AW529">
            <v>26</v>
          </cell>
          <cell r="AX529">
            <v>21.7</v>
          </cell>
          <cell r="AY529">
            <v>24.9</v>
          </cell>
          <cell r="AZ529">
            <v>22.8</v>
          </cell>
          <cell r="BA529">
            <v>24.6</v>
          </cell>
          <cell r="BB529">
            <v>23</v>
          </cell>
          <cell r="BC529">
            <v>24.5</v>
          </cell>
          <cell r="BD529">
            <v>25.1</v>
          </cell>
          <cell r="BE529">
            <v>22.300000000000004</v>
          </cell>
          <cell r="BF529">
            <v>24.6</v>
          </cell>
          <cell r="BG529">
            <v>21.799999999999997</v>
          </cell>
          <cell r="BH529">
            <v>21.599999999999998</v>
          </cell>
          <cell r="BI529">
            <v>24.8</v>
          </cell>
          <cell r="BJ529">
            <v>20.3</v>
          </cell>
          <cell r="BK529">
            <v>23.4</v>
          </cell>
          <cell r="BL529">
            <v>24.7</v>
          </cell>
          <cell r="BM529">
            <v>23.4</v>
          </cell>
          <cell r="BN529">
            <v>23.5</v>
          </cell>
          <cell r="BO529">
            <v>25.8</v>
          </cell>
          <cell r="BP529">
            <v>25.4</v>
          </cell>
          <cell r="BQ529">
            <v>22.3</v>
          </cell>
          <cell r="BR529">
            <v>25.2</v>
          </cell>
          <cell r="BS529">
            <v>21.8</v>
          </cell>
          <cell r="BT529">
            <v>21.1</v>
          </cell>
          <cell r="BU529">
            <v>24.8</v>
          </cell>
          <cell r="BV529">
            <v>22.8</v>
          </cell>
          <cell r="BW529">
            <v>21.5</v>
          </cell>
          <cell r="BX529">
            <v>22.7</v>
          </cell>
          <cell r="BY529">
            <v>24.4</v>
          </cell>
          <cell r="BZ529">
            <v>19.7</v>
          </cell>
          <cell r="CA529">
            <v>24.7</v>
          </cell>
          <cell r="CB529">
            <v>24.5</v>
          </cell>
          <cell r="CC529">
            <v>23.7</v>
          </cell>
          <cell r="CD529">
            <v>25.7</v>
          </cell>
          <cell r="CE529">
            <v>21.8</v>
          </cell>
          <cell r="CF529">
            <v>21.8</v>
          </cell>
        </row>
        <row r="530">
          <cell r="C530" t="str">
            <v>Caruaru</v>
          </cell>
          <cell r="D530">
            <v>7.2999999999999989</v>
          </cell>
          <cell r="E530">
            <v>21.8</v>
          </cell>
          <cell r="F530">
            <v>0.6</v>
          </cell>
          <cell r="G530">
            <v>0</v>
          </cell>
          <cell r="H530">
            <v>1</v>
          </cell>
          <cell r="I530">
            <v>1</v>
          </cell>
          <cell r="J530">
            <v>1</v>
          </cell>
          <cell r="K530">
            <v>1</v>
          </cell>
          <cell r="L530">
            <v>1</v>
          </cell>
          <cell r="M530">
            <v>0.6</v>
          </cell>
          <cell r="N530">
            <v>0.1</v>
          </cell>
          <cell r="O530">
            <v>1</v>
          </cell>
          <cell r="P530">
            <v>1</v>
          </cell>
          <cell r="Q530">
            <v>1</v>
          </cell>
          <cell r="R530">
            <v>1</v>
          </cell>
          <cell r="S530">
            <v>1</v>
          </cell>
          <cell r="T530">
            <v>0</v>
          </cell>
          <cell r="U530">
            <v>0.1</v>
          </cell>
          <cell r="V530">
            <v>1</v>
          </cell>
          <cell r="W530">
            <v>1</v>
          </cell>
          <cell r="X530">
            <v>1</v>
          </cell>
          <cell r="Y530">
            <v>0</v>
          </cell>
          <cell r="Z530">
            <v>1</v>
          </cell>
          <cell r="AA530">
            <v>0.6</v>
          </cell>
          <cell r="AB530">
            <v>0.1</v>
          </cell>
          <cell r="AC530">
            <v>1</v>
          </cell>
          <cell r="AD530">
            <v>1</v>
          </cell>
          <cell r="AE530">
            <v>1</v>
          </cell>
          <cell r="AF530">
            <v>1</v>
          </cell>
          <cell r="AG530">
            <v>1</v>
          </cell>
          <cell r="AH530">
            <v>0.6</v>
          </cell>
          <cell r="AI530">
            <v>0.1</v>
          </cell>
          <cell r="AJ530">
            <v>0</v>
          </cell>
          <cell r="AK530">
            <v>25.3</v>
          </cell>
          <cell r="AL530">
            <v>24</v>
          </cell>
          <cell r="AM530">
            <v>25</v>
          </cell>
          <cell r="AN530">
            <v>23.7</v>
          </cell>
          <cell r="AO530">
            <v>26</v>
          </cell>
          <cell r="AP530">
            <v>25</v>
          </cell>
          <cell r="AQ530">
            <v>26</v>
          </cell>
          <cell r="AR530">
            <v>25.7</v>
          </cell>
          <cell r="AS530">
            <v>24</v>
          </cell>
          <cell r="AT530">
            <v>25</v>
          </cell>
          <cell r="AU530">
            <v>23.7</v>
          </cell>
          <cell r="AV530">
            <v>25</v>
          </cell>
          <cell r="AW530">
            <v>26</v>
          </cell>
          <cell r="AX530">
            <v>21.7</v>
          </cell>
          <cell r="AY530">
            <v>24.9</v>
          </cell>
          <cell r="AZ530">
            <v>22.8</v>
          </cell>
          <cell r="BA530">
            <v>24.6</v>
          </cell>
          <cell r="BB530">
            <v>23</v>
          </cell>
          <cell r="BC530">
            <v>24.5</v>
          </cell>
          <cell r="BD530">
            <v>25.1</v>
          </cell>
          <cell r="BE530">
            <v>22.300000000000004</v>
          </cell>
          <cell r="BF530">
            <v>24.6</v>
          </cell>
          <cell r="BG530">
            <v>21.799999999999997</v>
          </cell>
          <cell r="BH530">
            <v>21.599999999999998</v>
          </cell>
          <cell r="BI530">
            <v>24.8</v>
          </cell>
          <cell r="BJ530">
            <v>20.3</v>
          </cell>
          <cell r="BK530">
            <v>23.4</v>
          </cell>
          <cell r="BL530">
            <v>24.7</v>
          </cell>
          <cell r="BM530">
            <v>23.4</v>
          </cell>
          <cell r="BN530">
            <v>23.5</v>
          </cell>
          <cell r="BO530">
            <v>25.8</v>
          </cell>
          <cell r="BP530">
            <v>25.4</v>
          </cell>
          <cell r="BQ530">
            <v>22.3</v>
          </cell>
          <cell r="BR530">
            <v>25.2</v>
          </cell>
          <cell r="BS530">
            <v>21.8</v>
          </cell>
          <cell r="BT530">
            <v>21.1</v>
          </cell>
          <cell r="BU530">
            <v>24.8</v>
          </cell>
          <cell r="BV530">
            <v>22.8</v>
          </cell>
          <cell r="BW530">
            <v>21.5</v>
          </cell>
          <cell r="BX530">
            <v>22.7</v>
          </cell>
          <cell r="BY530">
            <v>24.4</v>
          </cell>
          <cell r="BZ530">
            <v>19.7</v>
          </cell>
          <cell r="CA530">
            <v>24.7</v>
          </cell>
          <cell r="CB530">
            <v>24.5</v>
          </cell>
          <cell r="CC530">
            <v>23.7</v>
          </cell>
          <cell r="CD530">
            <v>25.7</v>
          </cell>
          <cell r="CE530">
            <v>21.8</v>
          </cell>
          <cell r="CF530">
            <v>21.8</v>
          </cell>
        </row>
        <row r="531">
          <cell r="C531" t="str">
            <v>Campina Grande</v>
          </cell>
          <cell r="D531">
            <v>7.2999999999999989</v>
          </cell>
          <cell r="E531">
            <v>21.8</v>
          </cell>
          <cell r="F531">
            <v>0.6</v>
          </cell>
          <cell r="G531">
            <v>0</v>
          </cell>
          <cell r="H531">
            <v>1</v>
          </cell>
          <cell r="I531">
            <v>1</v>
          </cell>
          <cell r="J531">
            <v>1</v>
          </cell>
          <cell r="K531">
            <v>1</v>
          </cell>
          <cell r="L531">
            <v>1</v>
          </cell>
          <cell r="M531">
            <v>0.6</v>
          </cell>
          <cell r="N531">
            <v>0.1</v>
          </cell>
          <cell r="O531">
            <v>1</v>
          </cell>
          <cell r="P531">
            <v>1</v>
          </cell>
          <cell r="Q531">
            <v>1</v>
          </cell>
          <cell r="R531">
            <v>1</v>
          </cell>
          <cell r="S531">
            <v>1</v>
          </cell>
          <cell r="T531">
            <v>0</v>
          </cell>
          <cell r="U531">
            <v>0.1</v>
          </cell>
          <cell r="V531">
            <v>1</v>
          </cell>
          <cell r="W531">
            <v>1</v>
          </cell>
          <cell r="X531">
            <v>1</v>
          </cell>
          <cell r="Y531">
            <v>0</v>
          </cell>
          <cell r="Z531">
            <v>1</v>
          </cell>
          <cell r="AA531">
            <v>0.6</v>
          </cell>
          <cell r="AB531">
            <v>0.1</v>
          </cell>
          <cell r="AC531">
            <v>1</v>
          </cell>
          <cell r="AD531">
            <v>1</v>
          </cell>
          <cell r="AE531">
            <v>1</v>
          </cell>
          <cell r="AF531">
            <v>1</v>
          </cell>
          <cell r="AG531">
            <v>1</v>
          </cell>
          <cell r="AH531">
            <v>0.6</v>
          </cell>
          <cell r="AI531">
            <v>0.1</v>
          </cell>
          <cell r="AJ531">
            <v>0</v>
          </cell>
          <cell r="AK531">
            <v>25.3</v>
          </cell>
          <cell r="AL531">
            <v>24</v>
          </cell>
          <cell r="AM531">
            <v>25</v>
          </cell>
          <cell r="AN531">
            <v>23.7</v>
          </cell>
          <cell r="AO531">
            <v>26</v>
          </cell>
          <cell r="AP531">
            <v>25</v>
          </cell>
          <cell r="AQ531">
            <v>26</v>
          </cell>
          <cell r="AR531">
            <v>25.7</v>
          </cell>
          <cell r="AS531">
            <v>24</v>
          </cell>
          <cell r="AT531">
            <v>25</v>
          </cell>
          <cell r="AU531">
            <v>23.7</v>
          </cell>
          <cell r="AV531">
            <v>25</v>
          </cell>
          <cell r="AW531">
            <v>26</v>
          </cell>
          <cell r="AX531">
            <v>21.7</v>
          </cell>
          <cell r="AY531">
            <v>24.9</v>
          </cell>
          <cell r="AZ531">
            <v>22.8</v>
          </cell>
          <cell r="BA531">
            <v>24.6</v>
          </cell>
          <cell r="BB531">
            <v>23</v>
          </cell>
          <cell r="BC531">
            <v>24.5</v>
          </cell>
          <cell r="BD531">
            <v>25.1</v>
          </cell>
          <cell r="BE531">
            <v>22.300000000000004</v>
          </cell>
          <cell r="BF531">
            <v>24.6</v>
          </cell>
          <cell r="BG531">
            <v>21.799999999999997</v>
          </cell>
          <cell r="BH531">
            <v>21.599999999999998</v>
          </cell>
          <cell r="BI531">
            <v>24.8</v>
          </cell>
          <cell r="BJ531">
            <v>20.3</v>
          </cell>
          <cell r="BK531">
            <v>23.4</v>
          </cell>
          <cell r="BL531">
            <v>24.7</v>
          </cell>
          <cell r="BM531">
            <v>23.4</v>
          </cell>
          <cell r="BN531">
            <v>23.5</v>
          </cell>
          <cell r="BO531">
            <v>25.8</v>
          </cell>
          <cell r="BP531">
            <v>25.4</v>
          </cell>
          <cell r="BQ531">
            <v>22.3</v>
          </cell>
          <cell r="BR531">
            <v>25.2</v>
          </cell>
          <cell r="BS531">
            <v>21.8</v>
          </cell>
          <cell r="BT531">
            <v>21.1</v>
          </cell>
          <cell r="BU531">
            <v>24.8</v>
          </cell>
          <cell r="BV531">
            <v>22.8</v>
          </cell>
          <cell r="BW531">
            <v>21.5</v>
          </cell>
          <cell r="BX531">
            <v>22.7</v>
          </cell>
          <cell r="BY531">
            <v>24.4</v>
          </cell>
          <cell r="BZ531">
            <v>19.7</v>
          </cell>
          <cell r="CA531">
            <v>24.7</v>
          </cell>
          <cell r="CB531">
            <v>24.5</v>
          </cell>
          <cell r="CC531">
            <v>23.7</v>
          </cell>
          <cell r="CD531">
            <v>25.7</v>
          </cell>
          <cell r="CE531">
            <v>21.8</v>
          </cell>
          <cell r="CF531">
            <v>21.8</v>
          </cell>
        </row>
        <row r="532">
          <cell r="C532" t="str">
            <v>Cluster Fortaleza</v>
          </cell>
          <cell r="D532">
            <v>7.2999999999999989</v>
          </cell>
          <cell r="E532">
            <v>22.800000000000004</v>
          </cell>
          <cell r="F532">
            <v>0.6</v>
          </cell>
          <cell r="G532">
            <v>0</v>
          </cell>
          <cell r="H532">
            <v>1</v>
          </cell>
          <cell r="I532">
            <v>1</v>
          </cell>
          <cell r="J532">
            <v>1</v>
          </cell>
          <cell r="K532">
            <v>1</v>
          </cell>
          <cell r="L532">
            <v>1</v>
          </cell>
          <cell r="M532">
            <v>0.6</v>
          </cell>
          <cell r="N532">
            <v>0.10000000000000002</v>
          </cell>
          <cell r="O532">
            <v>1</v>
          </cell>
          <cell r="P532">
            <v>1</v>
          </cell>
          <cell r="Q532">
            <v>1</v>
          </cell>
          <cell r="R532">
            <v>1</v>
          </cell>
          <cell r="S532">
            <v>1</v>
          </cell>
          <cell r="T532">
            <v>0</v>
          </cell>
          <cell r="U532">
            <v>0.10000000000000002</v>
          </cell>
          <cell r="V532">
            <v>1</v>
          </cell>
          <cell r="W532">
            <v>1</v>
          </cell>
          <cell r="X532">
            <v>1</v>
          </cell>
          <cell r="Y532">
            <v>1</v>
          </cell>
          <cell r="Z532">
            <v>1</v>
          </cell>
          <cell r="AA532">
            <v>0.6</v>
          </cell>
          <cell r="AB532">
            <v>0.10000000000000002</v>
          </cell>
          <cell r="AC532">
            <v>1</v>
          </cell>
          <cell r="AD532">
            <v>1</v>
          </cell>
          <cell r="AE532">
            <v>1</v>
          </cell>
          <cell r="AF532">
            <v>1</v>
          </cell>
          <cell r="AG532">
            <v>1</v>
          </cell>
          <cell r="AH532">
            <v>0.6</v>
          </cell>
          <cell r="AI532">
            <v>0.10000000000000002</v>
          </cell>
          <cell r="AJ532">
            <v>0</v>
          </cell>
          <cell r="AK532">
            <v>24</v>
          </cell>
          <cell r="AL532">
            <v>24</v>
          </cell>
          <cell r="AM532">
            <v>25</v>
          </cell>
          <cell r="AN532">
            <v>23.7</v>
          </cell>
          <cell r="AO532">
            <v>26</v>
          </cell>
          <cell r="AP532">
            <v>25</v>
          </cell>
          <cell r="AQ532">
            <v>26</v>
          </cell>
          <cell r="AR532">
            <v>25.7</v>
          </cell>
          <cell r="AS532">
            <v>25</v>
          </cell>
          <cell r="AT532">
            <v>25</v>
          </cell>
          <cell r="AU532">
            <v>23.7</v>
          </cell>
          <cell r="AV532">
            <v>24.700000000000003</v>
          </cell>
          <cell r="AW532">
            <v>25</v>
          </cell>
          <cell r="AX532">
            <v>21.7</v>
          </cell>
          <cell r="AY532">
            <v>24.9</v>
          </cell>
          <cell r="AZ532">
            <v>22.8</v>
          </cell>
          <cell r="BA532">
            <v>24.6</v>
          </cell>
          <cell r="BB532">
            <v>23</v>
          </cell>
          <cell r="BC532">
            <v>24.5</v>
          </cell>
          <cell r="BD532">
            <v>25.1</v>
          </cell>
          <cell r="BE532">
            <v>22.200000000000003</v>
          </cell>
          <cell r="BF532">
            <v>24.6</v>
          </cell>
          <cell r="BG532">
            <v>21.799999999999997</v>
          </cell>
          <cell r="BH532">
            <v>20.7</v>
          </cell>
          <cell r="BI532">
            <v>24.8</v>
          </cell>
          <cell r="BJ532">
            <v>20.3</v>
          </cell>
          <cell r="BK532">
            <v>22.266666666666666</v>
          </cell>
          <cell r="BL532">
            <v>24.7</v>
          </cell>
          <cell r="BM532">
            <v>23.399999999999995</v>
          </cell>
          <cell r="BN532">
            <v>23.5</v>
          </cell>
          <cell r="BO532">
            <v>25.466666666666669</v>
          </cell>
          <cell r="BP532">
            <v>24.933333333333334</v>
          </cell>
          <cell r="BQ532">
            <v>23.266666666666666</v>
          </cell>
          <cell r="BR532">
            <v>25</v>
          </cell>
          <cell r="BS532">
            <v>22.8</v>
          </cell>
          <cell r="BT532">
            <v>21.033333333333335</v>
          </cell>
          <cell r="BU532">
            <v>24.8</v>
          </cell>
          <cell r="BV532">
            <v>22.8</v>
          </cell>
          <cell r="BW532">
            <v>20.5</v>
          </cell>
          <cell r="BX532">
            <v>22.7</v>
          </cell>
          <cell r="BY532">
            <v>24.399999999999995</v>
          </cell>
          <cell r="BZ532">
            <v>20</v>
          </cell>
          <cell r="CA532">
            <v>24.366666666666664</v>
          </cell>
          <cell r="CB532">
            <v>23.966666666666669</v>
          </cell>
          <cell r="CC532">
            <v>24.366666666666664</v>
          </cell>
          <cell r="CD532">
            <v>25.666666666666668</v>
          </cell>
          <cell r="CE532">
            <v>22.8</v>
          </cell>
          <cell r="CF532">
            <v>22.466666666666669</v>
          </cell>
        </row>
        <row r="533">
          <cell r="C533" t="str">
            <v>Fortaleza</v>
          </cell>
          <cell r="D533">
            <v>7.2999999999999989</v>
          </cell>
          <cell r="E533">
            <v>22.800000000000004</v>
          </cell>
          <cell r="F533">
            <v>0.6</v>
          </cell>
          <cell r="G533">
            <v>0</v>
          </cell>
          <cell r="H533">
            <v>1</v>
          </cell>
          <cell r="I533">
            <v>1</v>
          </cell>
          <cell r="J533">
            <v>1</v>
          </cell>
          <cell r="K533">
            <v>1</v>
          </cell>
          <cell r="L533">
            <v>1</v>
          </cell>
          <cell r="M533">
            <v>0.6</v>
          </cell>
          <cell r="N533">
            <v>0.1</v>
          </cell>
          <cell r="O533">
            <v>1</v>
          </cell>
          <cell r="P533">
            <v>1</v>
          </cell>
          <cell r="Q533">
            <v>1</v>
          </cell>
          <cell r="R533">
            <v>1</v>
          </cell>
          <cell r="S533">
            <v>1</v>
          </cell>
          <cell r="T533">
            <v>0</v>
          </cell>
          <cell r="U533">
            <v>0.1</v>
          </cell>
          <cell r="V533">
            <v>1</v>
          </cell>
          <cell r="W533">
            <v>1</v>
          </cell>
          <cell r="X533">
            <v>1</v>
          </cell>
          <cell r="Y533">
            <v>1</v>
          </cell>
          <cell r="Z533">
            <v>1</v>
          </cell>
          <cell r="AA533">
            <v>0.6</v>
          </cell>
          <cell r="AB533">
            <v>0.1</v>
          </cell>
          <cell r="AC533">
            <v>1</v>
          </cell>
          <cell r="AD533">
            <v>1</v>
          </cell>
          <cell r="AE533">
            <v>1</v>
          </cell>
          <cell r="AF533">
            <v>1</v>
          </cell>
          <cell r="AG533">
            <v>1</v>
          </cell>
          <cell r="AH533">
            <v>0.6</v>
          </cell>
          <cell r="AI533">
            <v>0.1</v>
          </cell>
          <cell r="AJ533">
            <v>0</v>
          </cell>
          <cell r="AK533">
            <v>25.3</v>
          </cell>
          <cell r="AL533">
            <v>24</v>
          </cell>
          <cell r="AM533">
            <v>25</v>
          </cell>
          <cell r="AN533">
            <v>22.4</v>
          </cell>
          <cell r="AO533">
            <v>23.7</v>
          </cell>
          <cell r="AP533">
            <v>25</v>
          </cell>
          <cell r="AQ533">
            <v>26</v>
          </cell>
          <cell r="AR533">
            <v>27</v>
          </cell>
          <cell r="AS533">
            <v>23.7</v>
          </cell>
          <cell r="AT533">
            <v>25</v>
          </cell>
          <cell r="AU533">
            <v>23.7</v>
          </cell>
          <cell r="AV533">
            <v>25</v>
          </cell>
          <cell r="AW533">
            <v>26</v>
          </cell>
          <cell r="AX533">
            <v>21.7</v>
          </cell>
          <cell r="AY533">
            <v>24.9</v>
          </cell>
          <cell r="AZ533">
            <v>22</v>
          </cell>
          <cell r="BA533">
            <v>24.6</v>
          </cell>
          <cell r="BB533">
            <v>23</v>
          </cell>
          <cell r="BC533">
            <v>24.5</v>
          </cell>
          <cell r="BD533">
            <v>25.4</v>
          </cell>
          <cell r="BE533">
            <v>21.299999999999997</v>
          </cell>
          <cell r="BF533">
            <v>24.6</v>
          </cell>
          <cell r="BG533">
            <v>21.799999999999997</v>
          </cell>
          <cell r="BH533">
            <v>21.599999999999998</v>
          </cell>
          <cell r="BI533">
            <v>24.8</v>
          </cell>
          <cell r="BJ533">
            <v>20.3</v>
          </cell>
          <cell r="BK533">
            <v>21</v>
          </cell>
          <cell r="BL533">
            <v>24.7</v>
          </cell>
          <cell r="BM533">
            <v>23.4</v>
          </cell>
          <cell r="BN533">
            <v>23.5</v>
          </cell>
          <cell r="BO533">
            <v>25.8</v>
          </cell>
          <cell r="BP533">
            <v>24</v>
          </cell>
          <cell r="BQ533">
            <v>23.3</v>
          </cell>
          <cell r="BR533">
            <v>25.2</v>
          </cell>
          <cell r="BS533">
            <v>22.8</v>
          </cell>
          <cell r="BT533">
            <v>21.1</v>
          </cell>
          <cell r="BU533">
            <v>24.8</v>
          </cell>
          <cell r="BV533">
            <v>22.8</v>
          </cell>
          <cell r="BW533">
            <v>19.5</v>
          </cell>
          <cell r="BX533">
            <v>22.7</v>
          </cell>
          <cell r="BY533">
            <v>24.4</v>
          </cell>
          <cell r="BZ533">
            <v>18.5</v>
          </cell>
          <cell r="CA533">
            <v>24.7</v>
          </cell>
          <cell r="CB533">
            <v>23.5</v>
          </cell>
          <cell r="CC533">
            <v>24.7</v>
          </cell>
          <cell r="CD533">
            <v>25.7</v>
          </cell>
          <cell r="CE533">
            <v>22.8</v>
          </cell>
          <cell r="CF533">
            <v>22.8</v>
          </cell>
        </row>
        <row r="534">
          <cell r="C534" t="str">
            <v>São Luis</v>
          </cell>
          <cell r="D534">
            <v>7.2999999999999989</v>
          </cell>
          <cell r="E534">
            <v>22.800000000000004</v>
          </cell>
          <cell r="F534">
            <v>0.6</v>
          </cell>
          <cell r="G534">
            <v>0</v>
          </cell>
          <cell r="H534">
            <v>1</v>
          </cell>
          <cell r="I534">
            <v>1</v>
          </cell>
          <cell r="J534">
            <v>1</v>
          </cell>
          <cell r="K534">
            <v>1</v>
          </cell>
          <cell r="L534">
            <v>1</v>
          </cell>
          <cell r="M534">
            <v>0.6</v>
          </cell>
          <cell r="N534">
            <v>0.1</v>
          </cell>
          <cell r="O534">
            <v>1</v>
          </cell>
          <cell r="P534">
            <v>1</v>
          </cell>
          <cell r="Q534">
            <v>1</v>
          </cell>
          <cell r="R534">
            <v>1</v>
          </cell>
          <cell r="S534">
            <v>1</v>
          </cell>
          <cell r="T534">
            <v>0</v>
          </cell>
          <cell r="U534">
            <v>0.1</v>
          </cell>
          <cell r="V534">
            <v>1</v>
          </cell>
          <cell r="W534">
            <v>1</v>
          </cell>
          <cell r="X534">
            <v>1</v>
          </cell>
          <cell r="Y534">
            <v>1</v>
          </cell>
          <cell r="Z534">
            <v>1</v>
          </cell>
          <cell r="AA534">
            <v>0.6</v>
          </cell>
          <cell r="AB534">
            <v>0.1</v>
          </cell>
          <cell r="AC534">
            <v>1</v>
          </cell>
          <cell r="AD534">
            <v>1</v>
          </cell>
          <cell r="AE534">
            <v>1</v>
          </cell>
          <cell r="AF534">
            <v>1</v>
          </cell>
          <cell r="AG534">
            <v>1</v>
          </cell>
          <cell r="AH534">
            <v>0.6</v>
          </cell>
          <cell r="AI534">
            <v>0.1</v>
          </cell>
          <cell r="AJ534">
            <v>0</v>
          </cell>
          <cell r="AK534">
            <v>25.3</v>
          </cell>
          <cell r="AL534">
            <v>24</v>
          </cell>
          <cell r="AM534">
            <v>25</v>
          </cell>
          <cell r="AN534">
            <v>22.4</v>
          </cell>
          <cell r="AO534">
            <v>23.7</v>
          </cell>
          <cell r="AP534">
            <v>25</v>
          </cell>
          <cell r="AQ534">
            <v>26</v>
          </cell>
          <cell r="AR534">
            <v>27</v>
          </cell>
          <cell r="AS534">
            <v>23.7</v>
          </cell>
          <cell r="AT534">
            <v>25</v>
          </cell>
          <cell r="AU534">
            <v>23.7</v>
          </cell>
          <cell r="AV534">
            <v>25</v>
          </cell>
          <cell r="AW534">
            <v>26</v>
          </cell>
          <cell r="AX534">
            <v>21.7</v>
          </cell>
          <cell r="AY534">
            <v>24.9</v>
          </cell>
          <cell r="AZ534">
            <v>22</v>
          </cell>
          <cell r="BA534">
            <v>24.6</v>
          </cell>
          <cell r="BB534">
            <v>23</v>
          </cell>
          <cell r="BC534">
            <v>24.5</v>
          </cell>
          <cell r="BD534">
            <v>25.4</v>
          </cell>
          <cell r="BE534">
            <v>21.299999999999997</v>
          </cell>
          <cell r="BF534">
            <v>24.6</v>
          </cell>
          <cell r="BG534">
            <v>21.799999999999997</v>
          </cell>
          <cell r="BH534">
            <v>21.599999999999998</v>
          </cell>
          <cell r="BI534">
            <v>24.8</v>
          </cell>
          <cell r="BJ534">
            <v>20.3</v>
          </cell>
          <cell r="BK534">
            <v>23.4</v>
          </cell>
          <cell r="BL534">
            <v>24.7</v>
          </cell>
          <cell r="BM534">
            <v>23.4</v>
          </cell>
          <cell r="BN534">
            <v>23.5</v>
          </cell>
          <cell r="BO534">
            <v>24.8</v>
          </cell>
          <cell r="BP534">
            <v>25.4</v>
          </cell>
          <cell r="BQ534">
            <v>23.2</v>
          </cell>
          <cell r="BR534">
            <v>25.2</v>
          </cell>
          <cell r="BS534">
            <v>22.8</v>
          </cell>
          <cell r="BT534">
            <v>21</v>
          </cell>
          <cell r="BU534">
            <v>24.8</v>
          </cell>
          <cell r="BV534">
            <v>22.8</v>
          </cell>
          <cell r="BW534">
            <v>21.5</v>
          </cell>
          <cell r="BX534">
            <v>22.7</v>
          </cell>
          <cell r="BY534">
            <v>24.4</v>
          </cell>
          <cell r="BZ534">
            <v>20.7</v>
          </cell>
          <cell r="CA534">
            <v>23.7</v>
          </cell>
          <cell r="CB534">
            <v>24.5</v>
          </cell>
          <cell r="CC534">
            <v>23.7</v>
          </cell>
          <cell r="CD534">
            <v>25.7</v>
          </cell>
          <cell r="CE534">
            <v>22.8</v>
          </cell>
          <cell r="CF534">
            <v>21.8</v>
          </cell>
        </row>
        <row r="535">
          <cell r="C535" t="str">
            <v>Teresina</v>
          </cell>
          <cell r="D535">
            <v>7.2999999999999989</v>
          </cell>
          <cell r="E535">
            <v>22.800000000000004</v>
          </cell>
          <cell r="F535">
            <v>0.6</v>
          </cell>
          <cell r="G535">
            <v>0</v>
          </cell>
          <cell r="H535">
            <v>1</v>
          </cell>
          <cell r="I535">
            <v>1</v>
          </cell>
          <cell r="J535">
            <v>1</v>
          </cell>
          <cell r="K535">
            <v>1</v>
          </cell>
          <cell r="L535">
            <v>1</v>
          </cell>
          <cell r="M535">
            <v>0.6</v>
          </cell>
          <cell r="N535">
            <v>0.1</v>
          </cell>
          <cell r="O535">
            <v>1</v>
          </cell>
          <cell r="P535">
            <v>1</v>
          </cell>
          <cell r="Q535">
            <v>1</v>
          </cell>
          <cell r="R535">
            <v>1</v>
          </cell>
          <cell r="S535">
            <v>1</v>
          </cell>
          <cell r="T535">
            <v>0</v>
          </cell>
          <cell r="U535">
            <v>0.1</v>
          </cell>
          <cell r="V535">
            <v>1</v>
          </cell>
          <cell r="W535">
            <v>1</v>
          </cell>
          <cell r="X535">
            <v>1</v>
          </cell>
          <cell r="Y535">
            <v>1</v>
          </cell>
          <cell r="Z535">
            <v>1</v>
          </cell>
          <cell r="AA535">
            <v>0.6</v>
          </cell>
          <cell r="AB535">
            <v>0.1</v>
          </cell>
          <cell r="AC535">
            <v>1</v>
          </cell>
          <cell r="AD535">
            <v>1</v>
          </cell>
          <cell r="AE535">
            <v>1</v>
          </cell>
          <cell r="AF535">
            <v>1</v>
          </cell>
          <cell r="AG535">
            <v>1</v>
          </cell>
          <cell r="AH535">
            <v>0.6</v>
          </cell>
          <cell r="AI535">
            <v>0.1</v>
          </cell>
          <cell r="AJ535">
            <v>0</v>
          </cell>
          <cell r="AK535">
            <v>25.3</v>
          </cell>
          <cell r="AL535">
            <v>24</v>
          </cell>
          <cell r="AM535">
            <v>25</v>
          </cell>
          <cell r="AN535">
            <v>22.4</v>
          </cell>
          <cell r="AO535">
            <v>23.7</v>
          </cell>
          <cell r="AP535">
            <v>25</v>
          </cell>
          <cell r="AQ535">
            <v>26</v>
          </cell>
          <cell r="AR535">
            <v>27</v>
          </cell>
          <cell r="AS535">
            <v>23.7</v>
          </cell>
          <cell r="AT535">
            <v>25</v>
          </cell>
          <cell r="AU535">
            <v>23.7</v>
          </cell>
          <cell r="AV535">
            <v>25</v>
          </cell>
          <cell r="AW535">
            <v>26</v>
          </cell>
          <cell r="AX535">
            <v>21.7</v>
          </cell>
          <cell r="AY535">
            <v>24.9</v>
          </cell>
          <cell r="AZ535">
            <v>22</v>
          </cell>
          <cell r="BA535">
            <v>24.6</v>
          </cell>
          <cell r="BB535">
            <v>23</v>
          </cell>
          <cell r="BC535">
            <v>24.5</v>
          </cell>
          <cell r="BD535">
            <v>25.4</v>
          </cell>
          <cell r="BE535">
            <v>21.299999999999997</v>
          </cell>
          <cell r="BF535">
            <v>24.6</v>
          </cell>
          <cell r="BG535">
            <v>21.799999999999997</v>
          </cell>
          <cell r="BH535">
            <v>21.599999999999998</v>
          </cell>
          <cell r="BI535">
            <v>24.8</v>
          </cell>
          <cell r="BJ535">
            <v>20.3</v>
          </cell>
          <cell r="BK535">
            <v>22.4</v>
          </cell>
          <cell r="BL535">
            <v>24.7</v>
          </cell>
          <cell r="BM535">
            <v>23.4</v>
          </cell>
          <cell r="BN535">
            <v>23.5</v>
          </cell>
          <cell r="BO535">
            <v>25.8</v>
          </cell>
          <cell r="BP535">
            <v>25.4</v>
          </cell>
          <cell r="BQ535">
            <v>23.3</v>
          </cell>
          <cell r="BR535">
            <v>24.6</v>
          </cell>
          <cell r="BS535">
            <v>22.8</v>
          </cell>
          <cell r="BT535">
            <v>21</v>
          </cell>
          <cell r="BU535">
            <v>24.8</v>
          </cell>
          <cell r="BV535">
            <v>22.8</v>
          </cell>
          <cell r="BW535">
            <v>20.5</v>
          </cell>
          <cell r="BX535">
            <v>22.7</v>
          </cell>
          <cell r="BY535">
            <v>24.4</v>
          </cell>
          <cell r="BZ535">
            <v>20.8</v>
          </cell>
          <cell r="CA535">
            <v>24.7</v>
          </cell>
          <cell r="CB535">
            <v>23.9</v>
          </cell>
          <cell r="CC535">
            <v>24.7</v>
          </cell>
          <cell r="CD535">
            <v>25.6</v>
          </cell>
          <cell r="CE535">
            <v>22.8</v>
          </cell>
          <cell r="CF535">
            <v>22.8</v>
          </cell>
        </row>
        <row r="536">
          <cell r="C536" t="str">
            <v>Cluster Belém</v>
          </cell>
          <cell r="D536">
            <v>7.2999999999999989</v>
          </cell>
          <cell r="E536">
            <v>22.800000000000004</v>
          </cell>
          <cell r="F536">
            <v>0.6</v>
          </cell>
          <cell r="G536">
            <v>0</v>
          </cell>
          <cell r="H536">
            <v>1</v>
          </cell>
          <cell r="I536">
            <v>1</v>
          </cell>
          <cell r="J536">
            <v>1</v>
          </cell>
          <cell r="K536">
            <v>1</v>
          </cell>
          <cell r="L536">
            <v>1</v>
          </cell>
          <cell r="M536">
            <v>0.6</v>
          </cell>
          <cell r="N536">
            <v>0.1</v>
          </cell>
          <cell r="O536">
            <v>1</v>
          </cell>
          <cell r="P536">
            <v>1</v>
          </cell>
          <cell r="Q536">
            <v>1</v>
          </cell>
          <cell r="R536">
            <v>1</v>
          </cell>
          <cell r="S536">
            <v>1</v>
          </cell>
          <cell r="T536">
            <v>0</v>
          </cell>
          <cell r="U536">
            <v>0.1</v>
          </cell>
          <cell r="V536">
            <v>1</v>
          </cell>
          <cell r="W536">
            <v>1</v>
          </cell>
          <cell r="X536">
            <v>1</v>
          </cell>
          <cell r="Y536">
            <v>1</v>
          </cell>
          <cell r="Z536">
            <v>1</v>
          </cell>
          <cell r="AA536">
            <v>0.6</v>
          </cell>
          <cell r="AB536">
            <v>0.1</v>
          </cell>
          <cell r="AC536">
            <v>1</v>
          </cell>
          <cell r="AD536">
            <v>1</v>
          </cell>
          <cell r="AE536">
            <v>1</v>
          </cell>
          <cell r="AF536">
            <v>1</v>
          </cell>
          <cell r="AG536">
            <v>1</v>
          </cell>
          <cell r="AH536">
            <v>0.6</v>
          </cell>
          <cell r="AI536">
            <v>0.1</v>
          </cell>
          <cell r="AJ536">
            <v>0</v>
          </cell>
          <cell r="AK536">
            <v>25.3</v>
          </cell>
          <cell r="AL536">
            <v>24</v>
          </cell>
          <cell r="AM536">
            <v>25</v>
          </cell>
          <cell r="AN536">
            <v>22.4</v>
          </cell>
          <cell r="AO536">
            <v>23.7</v>
          </cell>
          <cell r="AP536">
            <v>25</v>
          </cell>
          <cell r="AQ536">
            <v>26</v>
          </cell>
          <cell r="AR536">
            <v>27</v>
          </cell>
          <cell r="AS536">
            <v>23.7</v>
          </cell>
          <cell r="AT536">
            <v>25</v>
          </cell>
          <cell r="AU536">
            <v>23.7</v>
          </cell>
          <cell r="AV536">
            <v>25</v>
          </cell>
          <cell r="AW536">
            <v>26</v>
          </cell>
          <cell r="AX536">
            <v>21.7</v>
          </cell>
          <cell r="AY536">
            <v>24.9</v>
          </cell>
          <cell r="AZ536">
            <v>22</v>
          </cell>
          <cell r="BA536">
            <v>24.6</v>
          </cell>
          <cell r="BB536">
            <v>23</v>
          </cell>
          <cell r="BC536">
            <v>24.5</v>
          </cell>
          <cell r="BD536">
            <v>25.4</v>
          </cell>
          <cell r="BE536">
            <v>21.299999999999997</v>
          </cell>
          <cell r="BF536">
            <v>24.6</v>
          </cell>
          <cell r="BG536">
            <v>21.799999999999997</v>
          </cell>
          <cell r="BH536">
            <v>21.599999999999998</v>
          </cell>
          <cell r="BI536">
            <v>24.5</v>
          </cell>
          <cell r="BJ536">
            <v>20.3</v>
          </cell>
          <cell r="BK536">
            <v>23.4</v>
          </cell>
          <cell r="BL536">
            <v>24.7</v>
          </cell>
          <cell r="BM536">
            <v>23.4</v>
          </cell>
          <cell r="BN536">
            <v>23.5</v>
          </cell>
          <cell r="BO536">
            <v>25.8</v>
          </cell>
          <cell r="BP536">
            <v>24.7</v>
          </cell>
          <cell r="BQ536">
            <v>23.3</v>
          </cell>
          <cell r="BR536">
            <v>25.2</v>
          </cell>
          <cell r="BS536">
            <v>22.8</v>
          </cell>
          <cell r="BT536">
            <v>21.05</v>
          </cell>
          <cell r="BU536">
            <v>24.3</v>
          </cell>
          <cell r="BV536">
            <v>22.8</v>
          </cell>
          <cell r="BW536">
            <v>21.5</v>
          </cell>
          <cell r="BX536">
            <v>22.7</v>
          </cell>
          <cell r="BY536">
            <v>24.4</v>
          </cell>
          <cell r="BZ536">
            <v>20.8</v>
          </cell>
          <cell r="CA536">
            <v>24.7</v>
          </cell>
          <cell r="CB536">
            <v>23.5</v>
          </cell>
          <cell r="CC536">
            <v>24.7</v>
          </cell>
          <cell r="CD536">
            <v>24.7</v>
          </cell>
          <cell r="CE536">
            <v>22.8</v>
          </cell>
          <cell r="CF536">
            <v>22.3</v>
          </cell>
        </row>
        <row r="537">
          <cell r="C537" t="str">
            <v>Belém</v>
          </cell>
          <cell r="D537">
            <v>7.2999999999999989</v>
          </cell>
          <cell r="E537">
            <v>22.800000000000004</v>
          </cell>
          <cell r="F537">
            <v>0.6</v>
          </cell>
          <cell r="G537">
            <v>0</v>
          </cell>
          <cell r="H537">
            <v>1</v>
          </cell>
          <cell r="I537">
            <v>1</v>
          </cell>
          <cell r="J537">
            <v>1</v>
          </cell>
          <cell r="K537">
            <v>1</v>
          </cell>
          <cell r="L537">
            <v>1</v>
          </cell>
          <cell r="M537">
            <v>0.6</v>
          </cell>
          <cell r="N537">
            <v>0.1</v>
          </cell>
          <cell r="O537">
            <v>1</v>
          </cell>
          <cell r="P537">
            <v>1</v>
          </cell>
          <cell r="Q537">
            <v>1</v>
          </cell>
          <cell r="R537">
            <v>1</v>
          </cell>
          <cell r="S537">
            <v>1</v>
          </cell>
          <cell r="T537">
            <v>0</v>
          </cell>
          <cell r="U537">
            <v>0.1</v>
          </cell>
          <cell r="V537">
            <v>1</v>
          </cell>
          <cell r="W537">
            <v>1</v>
          </cell>
          <cell r="X537">
            <v>1</v>
          </cell>
          <cell r="Y537">
            <v>1</v>
          </cell>
          <cell r="Z537">
            <v>1</v>
          </cell>
          <cell r="AA537">
            <v>0.6</v>
          </cell>
          <cell r="AB537">
            <v>0.1</v>
          </cell>
          <cell r="AC537">
            <v>1</v>
          </cell>
          <cell r="AD537">
            <v>1</v>
          </cell>
          <cell r="AE537">
            <v>1</v>
          </cell>
          <cell r="AF537">
            <v>1</v>
          </cell>
          <cell r="AG537">
            <v>1</v>
          </cell>
          <cell r="AH537">
            <v>0.6</v>
          </cell>
          <cell r="AI537">
            <v>0.1</v>
          </cell>
          <cell r="AJ537">
            <v>0</v>
          </cell>
          <cell r="AK537">
            <v>25.3</v>
          </cell>
          <cell r="AL537">
            <v>24</v>
          </cell>
          <cell r="AM537">
            <v>25</v>
          </cell>
          <cell r="AN537">
            <v>22.4</v>
          </cell>
          <cell r="AO537">
            <v>23.7</v>
          </cell>
          <cell r="AP537">
            <v>25</v>
          </cell>
          <cell r="AQ537">
            <v>26</v>
          </cell>
          <cell r="AR537">
            <v>27</v>
          </cell>
          <cell r="AS537">
            <v>23.7</v>
          </cell>
          <cell r="AT537">
            <v>25</v>
          </cell>
          <cell r="AU537">
            <v>23.7</v>
          </cell>
          <cell r="AV537">
            <v>25</v>
          </cell>
          <cell r="AW537">
            <v>26</v>
          </cell>
          <cell r="AX537">
            <v>21.7</v>
          </cell>
          <cell r="AY537">
            <v>24.9</v>
          </cell>
          <cell r="AZ537">
            <v>22</v>
          </cell>
          <cell r="BA537">
            <v>24.6</v>
          </cell>
          <cell r="BB537">
            <v>23</v>
          </cell>
          <cell r="BC537">
            <v>24.5</v>
          </cell>
          <cell r="BD537">
            <v>25.4</v>
          </cell>
          <cell r="BE537">
            <v>21.299999999999997</v>
          </cell>
          <cell r="BF537">
            <v>24.6</v>
          </cell>
          <cell r="BG537">
            <v>21.799999999999997</v>
          </cell>
          <cell r="BH537">
            <v>21.599999999999998</v>
          </cell>
          <cell r="BI537">
            <v>24.2</v>
          </cell>
          <cell r="BJ537">
            <v>20.3</v>
          </cell>
          <cell r="BK537">
            <v>23.4</v>
          </cell>
          <cell r="BL537">
            <v>24.7</v>
          </cell>
          <cell r="BM537">
            <v>23.4</v>
          </cell>
          <cell r="BN537">
            <v>23.5</v>
          </cell>
          <cell r="BO537">
            <v>25.8</v>
          </cell>
          <cell r="BP537">
            <v>24</v>
          </cell>
          <cell r="BQ537">
            <v>23.3</v>
          </cell>
          <cell r="BR537">
            <v>25.2</v>
          </cell>
          <cell r="BS537">
            <v>22.8</v>
          </cell>
          <cell r="BT537">
            <v>21</v>
          </cell>
          <cell r="BU537">
            <v>24.8</v>
          </cell>
          <cell r="BV537">
            <v>22.8</v>
          </cell>
          <cell r="BW537">
            <v>21.5</v>
          </cell>
          <cell r="BX537">
            <v>22.7</v>
          </cell>
          <cell r="BY537">
            <v>24.4</v>
          </cell>
          <cell r="BZ537">
            <v>20.8</v>
          </cell>
          <cell r="CA537">
            <v>24.7</v>
          </cell>
          <cell r="CB537">
            <v>23.5</v>
          </cell>
          <cell r="CC537">
            <v>24.7</v>
          </cell>
          <cell r="CD537">
            <v>24.7</v>
          </cell>
          <cell r="CE537">
            <v>22.8</v>
          </cell>
          <cell r="CF537">
            <v>21.8</v>
          </cell>
        </row>
        <row r="538">
          <cell r="C538" t="str">
            <v>Ananindeua</v>
          </cell>
          <cell r="D538">
            <v>7.2999999999999989</v>
          </cell>
          <cell r="E538">
            <v>22.800000000000004</v>
          </cell>
          <cell r="F538">
            <v>0.6</v>
          </cell>
          <cell r="G538">
            <v>0</v>
          </cell>
          <cell r="H538">
            <v>1</v>
          </cell>
          <cell r="I538">
            <v>1</v>
          </cell>
          <cell r="J538">
            <v>1</v>
          </cell>
          <cell r="K538">
            <v>1</v>
          </cell>
          <cell r="L538">
            <v>1</v>
          </cell>
          <cell r="M538">
            <v>0.6</v>
          </cell>
          <cell r="N538">
            <v>0.1</v>
          </cell>
          <cell r="O538">
            <v>1</v>
          </cell>
          <cell r="P538">
            <v>1</v>
          </cell>
          <cell r="Q538">
            <v>1</v>
          </cell>
          <cell r="R538">
            <v>1</v>
          </cell>
          <cell r="S538">
            <v>1</v>
          </cell>
          <cell r="T538">
            <v>0</v>
          </cell>
          <cell r="U538">
            <v>0.1</v>
          </cell>
          <cell r="V538">
            <v>1</v>
          </cell>
          <cell r="W538">
            <v>1</v>
          </cell>
          <cell r="X538">
            <v>1</v>
          </cell>
          <cell r="Y538">
            <v>1</v>
          </cell>
          <cell r="Z538">
            <v>1</v>
          </cell>
          <cell r="AA538">
            <v>0.6</v>
          </cell>
          <cell r="AB538">
            <v>0.1</v>
          </cell>
          <cell r="AC538">
            <v>1</v>
          </cell>
          <cell r="AD538">
            <v>1</v>
          </cell>
          <cell r="AE538">
            <v>1</v>
          </cell>
          <cell r="AF538">
            <v>1</v>
          </cell>
          <cell r="AG538">
            <v>1</v>
          </cell>
          <cell r="AH538">
            <v>0.6</v>
          </cell>
          <cell r="AI538">
            <v>0.1</v>
          </cell>
          <cell r="AJ538">
            <v>0</v>
          </cell>
          <cell r="AK538">
            <v>25.3</v>
          </cell>
          <cell r="AL538">
            <v>24</v>
          </cell>
          <cell r="AM538">
            <v>25</v>
          </cell>
          <cell r="AN538">
            <v>22.4</v>
          </cell>
          <cell r="AO538">
            <v>23.7</v>
          </cell>
          <cell r="AP538">
            <v>25</v>
          </cell>
          <cell r="AQ538">
            <v>26</v>
          </cell>
          <cell r="AR538">
            <v>27</v>
          </cell>
          <cell r="AS538">
            <v>23.7</v>
          </cell>
          <cell r="AT538">
            <v>25</v>
          </cell>
          <cell r="AU538">
            <v>23.7</v>
          </cell>
          <cell r="AV538">
            <v>25</v>
          </cell>
          <cell r="AW538">
            <v>26</v>
          </cell>
          <cell r="AX538">
            <v>21.7</v>
          </cell>
          <cell r="AY538">
            <v>24.9</v>
          </cell>
          <cell r="AZ538">
            <v>22</v>
          </cell>
          <cell r="BA538">
            <v>24.6</v>
          </cell>
          <cell r="BB538">
            <v>23</v>
          </cell>
          <cell r="BC538">
            <v>24.5</v>
          </cell>
          <cell r="BD538">
            <v>25.4</v>
          </cell>
          <cell r="BE538">
            <v>21.299999999999997</v>
          </cell>
          <cell r="BF538">
            <v>24.6</v>
          </cell>
          <cell r="BG538">
            <v>21.799999999999997</v>
          </cell>
          <cell r="BH538">
            <v>21.599999999999998</v>
          </cell>
          <cell r="BI538">
            <v>24.8</v>
          </cell>
          <cell r="BJ538">
            <v>20.3</v>
          </cell>
          <cell r="BK538">
            <v>23.4</v>
          </cell>
          <cell r="BL538">
            <v>24.7</v>
          </cell>
          <cell r="BM538">
            <v>23.4</v>
          </cell>
          <cell r="BN538">
            <v>23.5</v>
          </cell>
          <cell r="BO538">
            <v>25.8</v>
          </cell>
          <cell r="BP538">
            <v>25.4</v>
          </cell>
          <cell r="BQ538">
            <v>23.3</v>
          </cell>
          <cell r="BR538">
            <v>25.2</v>
          </cell>
          <cell r="BS538">
            <v>22.8</v>
          </cell>
          <cell r="BT538">
            <v>21.1</v>
          </cell>
          <cell r="BU538">
            <v>23.8</v>
          </cell>
          <cell r="BV538">
            <v>22.8</v>
          </cell>
          <cell r="BW538">
            <v>21.5</v>
          </cell>
          <cell r="BX538">
            <v>22.7</v>
          </cell>
          <cell r="BY538">
            <v>24.4</v>
          </cell>
          <cell r="BZ538">
            <v>20.8</v>
          </cell>
          <cell r="CA538">
            <v>24.7</v>
          </cell>
          <cell r="CB538">
            <v>23.5</v>
          </cell>
          <cell r="CC538">
            <v>24.7</v>
          </cell>
          <cell r="CD538">
            <v>24.7</v>
          </cell>
          <cell r="CE538">
            <v>22.8</v>
          </cell>
          <cell r="CF538">
            <v>22.8</v>
          </cell>
        </row>
        <row r="539">
          <cell r="C539" t="str">
            <v>Cluster Manaus</v>
          </cell>
          <cell r="D539">
            <v>7.2999999999999989</v>
          </cell>
          <cell r="E539">
            <v>22.466666666666669</v>
          </cell>
          <cell r="F539">
            <v>0.6</v>
          </cell>
          <cell r="G539">
            <v>0</v>
          </cell>
          <cell r="H539">
            <v>1</v>
          </cell>
          <cell r="I539">
            <v>1</v>
          </cell>
          <cell r="J539">
            <v>1</v>
          </cell>
          <cell r="K539">
            <v>1</v>
          </cell>
          <cell r="L539">
            <v>1</v>
          </cell>
          <cell r="M539">
            <v>0.6</v>
          </cell>
          <cell r="N539">
            <v>0.10000000000000002</v>
          </cell>
          <cell r="O539">
            <v>1</v>
          </cell>
          <cell r="P539">
            <v>1</v>
          </cell>
          <cell r="Q539">
            <v>1</v>
          </cell>
          <cell r="R539">
            <v>1</v>
          </cell>
          <cell r="S539">
            <v>1</v>
          </cell>
          <cell r="T539">
            <v>0</v>
          </cell>
          <cell r="U539">
            <v>0.10000000000000002</v>
          </cell>
          <cell r="V539">
            <v>0.66666666666666663</v>
          </cell>
          <cell r="W539">
            <v>1</v>
          </cell>
          <cell r="X539">
            <v>1</v>
          </cell>
          <cell r="Y539">
            <v>1</v>
          </cell>
          <cell r="Z539">
            <v>1</v>
          </cell>
          <cell r="AA539">
            <v>0.6</v>
          </cell>
          <cell r="AB539">
            <v>0.10000000000000002</v>
          </cell>
          <cell r="AC539">
            <v>1</v>
          </cell>
          <cell r="AD539">
            <v>1</v>
          </cell>
          <cell r="AE539">
            <v>1</v>
          </cell>
          <cell r="AF539">
            <v>1</v>
          </cell>
          <cell r="AG539">
            <v>1</v>
          </cell>
          <cell r="AH539">
            <v>0.6</v>
          </cell>
          <cell r="AI539">
            <v>0.10000000000000002</v>
          </cell>
          <cell r="AJ539">
            <v>0</v>
          </cell>
          <cell r="AK539">
            <v>25.3</v>
          </cell>
          <cell r="AL539">
            <v>24</v>
          </cell>
          <cell r="AM539">
            <v>25</v>
          </cell>
          <cell r="AN539">
            <v>22.4</v>
          </cell>
          <cell r="AO539">
            <v>23.7</v>
          </cell>
          <cell r="AP539">
            <v>25</v>
          </cell>
          <cell r="AQ539">
            <v>26</v>
          </cell>
          <cell r="AR539">
            <v>27</v>
          </cell>
          <cell r="AS539">
            <v>23.7</v>
          </cell>
          <cell r="AT539">
            <v>25</v>
          </cell>
          <cell r="AU539">
            <v>23.7</v>
          </cell>
          <cell r="AV539">
            <v>25</v>
          </cell>
          <cell r="AW539">
            <v>26</v>
          </cell>
          <cell r="AX539">
            <v>21.7</v>
          </cell>
          <cell r="AY539">
            <v>24.9</v>
          </cell>
          <cell r="AZ539">
            <v>22</v>
          </cell>
          <cell r="BA539">
            <v>24.6</v>
          </cell>
          <cell r="BB539">
            <v>23</v>
          </cell>
          <cell r="BC539">
            <v>24.5</v>
          </cell>
          <cell r="BD539">
            <v>25.4</v>
          </cell>
          <cell r="BE539">
            <v>21.299999999999997</v>
          </cell>
          <cell r="BF539">
            <v>24.6</v>
          </cell>
          <cell r="BG539">
            <v>21.799999999999997</v>
          </cell>
          <cell r="BH539">
            <v>21.599999999999998</v>
          </cell>
          <cell r="BI539">
            <v>24.333333333333332</v>
          </cell>
          <cell r="BJ539">
            <v>20.3</v>
          </cell>
          <cell r="BK539">
            <v>23.399999999999995</v>
          </cell>
          <cell r="BL539">
            <v>24.7</v>
          </cell>
          <cell r="BM539">
            <v>23.066666666666663</v>
          </cell>
          <cell r="BN539">
            <v>23.3</v>
          </cell>
          <cell r="BO539">
            <v>25.8</v>
          </cell>
          <cell r="BP539">
            <v>25.133333333333336</v>
          </cell>
          <cell r="BQ539">
            <v>22.366666666666664</v>
          </cell>
          <cell r="BR539">
            <v>24.866666666666664</v>
          </cell>
          <cell r="BS539">
            <v>22.8</v>
          </cell>
          <cell r="BT539">
            <v>21.066666666666666</v>
          </cell>
          <cell r="BU539">
            <v>24.266666666666666</v>
          </cell>
          <cell r="BV539">
            <v>22.8</v>
          </cell>
          <cell r="BW539">
            <v>21.5</v>
          </cell>
          <cell r="BX539">
            <v>22.7</v>
          </cell>
          <cell r="BY539">
            <v>23.866666666666664</v>
          </cell>
          <cell r="BZ539">
            <v>19.533333333333335</v>
          </cell>
          <cell r="CA539">
            <v>24.7</v>
          </cell>
          <cell r="CB539">
            <v>23.966666666666669</v>
          </cell>
          <cell r="CC539">
            <v>24.033333333333331</v>
          </cell>
          <cell r="CD539">
            <v>25.033333333333331</v>
          </cell>
          <cell r="CE539">
            <v>22.466666666666669</v>
          </cell>
          <cell r="CF539">
            <v>22.433333333333334</v>
          </cell>
        </row>
        <row r="540">
          <cell r="C540" t="str">
            <v>Manaus</v>
          </cell>
          <cell r="D540">
            <v>7.2999999999999989</v>
          </cell>
          <cell r="E540">
            <v>22.800000000000004</v>
          </cell>
          <cell r="F540">
            <v>0.6</v>
          </cell>
          <cell r="G540">
            <v>0</v>
          </cell>
          <cell r="H540">
            <v>1</v>
          </cell>
          <cell r="I540">
            <v>1</v>
          </cell>
          <cell r="J540">
            <v>1</v>
          </cell>
          <cell r="K540">
            <v>1</v>
          </cell>
          <cell r="L540">
            <v>1</v>
          </cell>
          <cell r="M540">
            <v>0.6</v>
          </cell>
          <cell r="N540">
            <v>0.1</v>
          </cell>
          <cell r="O540">
            <v>1</v>
          </cell>
          <cell r="P540">
            <v>1</v>
          </cell>
          <cell r="Q540">
            <v>1</v>
          </cell>
          <cell r="R540">
            <v>1</v>
          </cell>
          <cell r="S540">
            <v>1</v>
          </cell>
          <cell r="T540">
            <v>0</v>
          </cell>
          <cell r="U540">
            <v>0.1</v>
          </cell>
          <cell r="V540">
            <v>1</v>
          </cell>
          <cell r="W540">
            <v>1</v>
          </cell>
          <cell r="X540">
            <v>1</v>
          </cell>
          <cell r="Y540">
            <v>1</v>
          </cell>
          <cell r="Z540">
            <v>1</v>
          </cell>
          <cell r="AA540">
            <v>0.6</v>
          </cell>
          <cell r="AB540">
            <v>0.1</v>
          </cell>
          <cell r="AC540">
            <v>1</v>
          </cell>
          <cell r="AD540">
            <v>1</v>
          </cell>
          <cell r="AE540">
            <v>1</v>
          </cell>
          <cell r="AF540">
            <v>1</v>
          </cell>
          <cell r="AG540">
            <v>1</v>
          </cell>
          <cell r="AH540">
            <v>0.6</v>
          </cell>
          <cell r="AI540">
            <v>0.1</v>
          </cell>
          <cell r="AJ540">
            <v>0</v>
          </cell>
          <cell r="AK540">
            <v>25.3</v>
          </cell>
          <cell r="AL540">
            <v>24</v>
          </cell>
          <cell r="AM540">
            <v>25</v>
          </cell>
          <cell r="AN540">
            <v>23.7</v>
          </cell>
          <cell r="AO540">
            <v>25.35</v>
          </cell>
          <cell r="AP540">
            <v>25</v>
          </cell>
          <cell r="AQ540">
            <v>25.35</v>
          </cell>
          <cell r="AR540">
            <v>27</v>
          </cell>
          <cell r="AS540">
            <v>25</v>
          </cell>
          <cell r="AT540">
            <v>25</v>
          </cell>
          <cell r="AU540">
            <v>23.7</v>
          </cell>
          <cell r="AV540">
            <v>24</v>
          </cell>
          <cell r="AW540">
            <v>26</v>
          </cell>
          <cell r="AX540">
            <v>21.7</v>
          </cell>
          <cell r="AY540">
            <v>24.9</v>
          </cell>
          <cell r="AZ540">
            <v>22.8</v>
          </cell>
          <cell r="BA540">
            <v>24.150000000000002</v>
          </cell>
          <cell r="BB540">
            <v>23</v>
          </cell>
          <cell r="BC540">
            <v>24.1</v>
          </cell>
          <cell r="BD540">
            <v>25.4</v>
          </cell>
          <cell r="BE540">
            <v>22.200000000000003</v>
          </cell>
          <cell r="BF540">
            <v>24.6</v>
          </cell>
          <cell r="BG540">
            <v>21.799999999999997</v>
          </cell>
          <cell r="BH540">
            <v>20.8</v>
          </cell>
          <cell r="BI540">
            <v>24.8</v>
          </cell>
          <cell r="BJ540">
            <v>20.3</v>
          </cell>
          <cell r="BK540">
            <v>23.4</v>
          </cell>
          <cell r="BL540">
            <v>24.7</v>
          </cell>
          <cell r="BM540">
            <v>23.4</v>
          </cell>
          <cell r="BN540">
            <v>23.5</v>
          </cell>
          <cell r="BO540">
            <v>25.8</v>
          </cell>
          <cell r="BP540">
            <v>25.4</v>
          </cell>
          <cell r="BQ540">
            <v>21.9</v>
          </cell>
          <cell r="BR540">
            <v>25.2</v>
          </cell>
          <cell r="BS540">
            <v>22.8</v>
          </cell>
          <cell r="BT540">
            <v>21</v>
          </cell>
          <cell r="BU540">
            <v>24.8</v>
          </cell>
          <cell r="BV540">
            <v>22.8</v>
          </cell>
          <cell r="BW540">
            <v>21.5</v>
          </cell>
          <cell r="BX540">
            <v>22.7</v>
          </cell>
          <cell r="BY540">
            <v>24.4</v>
          </cell>
          <cell r="BZ540">
            <v>18.100000000000001</v>
          </cell>
          <cell r="CA540">
            <v>24.7</v>
          </cell>
          <cell r="CB540">
            <v>24.5</v>
          </cell>
          <cell r="CC540">
            <v>23.7</v>
          </cell>
          <cell r="CD540">
            <v>24.7</v>
          </cell>
          <cell r="CE540">
            <v>22.8</v>
          </cell>
          <cell r="CF540">
            <v>21.8</v>
          </cell>
        </row>
        <row r="541">
          <cell r="C541" t="str">
            <v>Porto Velho</v>
          </cell>
          <cell r="D541">
            <v>7.2999999999999989</v>
          </cell>
          <cell r="E541">
            <v>22.800000000000004</v>
          </cell>
          <cell r="F541">
            <v>0.6</v>
          </cell>
          <cell r="G541">
            <v>0</v>
          </cell>
          <cell r="H541">
            <v>1</v>
          </cell>
          <cell r="I541">
            <v>1</v>
          </cell>
          <cell r="J541">
            <v>1</v>
          </cell>
          <cell r="K541">
            <v>1</v>
          </cell>
          <cell r="L541">
            <v>1</v>
          </cell>
          <cell r="M541">
            <v>0.6</v>
          </cell>
          <cell r="N541">
            <v>0.1</v>
          </cell>
          <cell r="O541">
            <v>1</v>
          </cell>
          <cell r="P541">
            <v>1</v>
          </cell>
          <cell r="Q541">
            <v>1</v>
          </cell>
          <cell r="R541">
            <v>1</v>
          </cell>
          <cell r="S541">
            <v>1</v>
          </cell>
          <cell r="T541">
            <v>0</v>
          </cell>
          <cell r="U541">
            <v>0.1</v>
          </cell>
          <cell r="V541">
            <v>1</v>
          </cell>
          <cell r="W541">
            <v>1</v>
          </cell>
          <cell r="X541">
            <v>1</v>
          </cell>
          <cell r="Y541">
            <v>1</v>
          </cell>
          <cell r="Z541">
            <v>1</v>
          </cell>
          <cell r="AA541">
            <v>0.6</v>
          </cell>
          <cell r="AB541">
            <v>0.1</v>
          </cell>
          <cell r="AC541">
            <v>1</v>
          </cell>
          <cell r="AD541">
            <v>1</v>
          </cell>
          <cell r="AE541">
            <v>1</v>
          </cell>
          <cell r="AF541">
            <v>1</v>
          </cell>
          <cell r="AG541">
            <v>1</v>
          </cell>
          <cell r="AH541">
            <v>0.6</v>
          </cell>
          <cell r="AI541">
            <v>0.1</v>
          </cell>
          <cell r="AJ541">
            <v>0</v>
          </cell>
          <cell r="AK541">
            <v>25.3</v>
          </cell>
          <cell r="AL541">
            <v>24</v>
          </cell>
          <cell r="AM541">
            <v>25</v>
          </cell>
          <cell r="AN541">
            <v>23.7</v>
          </cell>
          <cell r="AO541">
            <v>24.7</v>
          </cell>
          <cell r="AP541">
            <v>25</v>
          </cell>
          <cell r="AQ541">
            <v>26</v>
          </cell>
          <cell r="AR541">
            <v>27</v>
          </cell>
          <cell r="AS541">
            <v>25</v>
          </cell>
          <cell r="AT541">
            <v>25</v>
          </cell>
          <cell r="AU541">
            <v>23.7</v>
          </cell>
          <cell r="AV541">
            <v>24</v>
          </cell>
          <cell r="AW541">
            <v>26</v>
          </cell>
          <cell r="AX541">
            <v>21.7</v>
          </cell>
          <cell r="AY541">
            <v>24.9</v>
          </cell>
          <cell r="AZ541">
            <v>22.8</v>
          </cell>
          <cell r="BA541">
            <v>23.700000000000003</v>
          </cell>
          <cell r="BB541">
            <v>23</v>
          </cell>
          <cell r="BC541">
            <v>24.5</v>
          </cell>
          <cell r="BD541">
            <v>25.4</v>
          </cell>
          <cell r="BE541">
            <v>22.200000000000003</v>
          </cell>
          <cell r="BF541">
            <v>24.6</v>
          </cell>
          <cell r="BG541">
            <v>21.799999999999997</v>
          </cell>
          <cell r="BH541">
            <v>20.8</v>
          </cell>
          <cell r="BI541">
            <v>23.4</v>
          </cell>
          <cell r="BJ541">
            <v>20.3</v>
          </cell>
          <cell r="BK541">
            <v>23.4</v>
          </cell>
          <cell r="BL541">
            <v>24.7</v>
          </cell>
          <cell r="BM541">
            <v>22.4</v>
          </cell>
          <cell r="BN541">
            <v>23.5</v>
          </cell>
          <cell r="BO541">
            <v>25.8</v>
          </cell>
          <cell r="BP541">
            <v>25</v>
          </cell>
          <cell r="BQ541">
            <v>23.3</v>
          </cell>
          <cell r="BR541">
            <v>24.2</v>
          </cell>
          <cell r="BS541">
            <v>22.8</v>
          </cell>
          <cell r="BT541">
            <v>21.1</v>
          </cell>
          <cell r="BU541">
            <v>23.2</v>
          </cell>
          <cell r="BV541">
            <v>22.8</v>
          </cell>
          <cell r="BW541">
            <v>21.5</v>
          </cell>
          <cell r="BX541">
            <v>22.7</v>
          </cell>
          <cell r="BY541">
            <v>23.8</v>
          </cell>
          <cell r="BZ541">
            <v>19.8</v>
          </cell>
          <cell r="CA541">
            <v>24.7</v>
          </cell>
          <cell r="CB541">
            <v>24.5</v>
          </cell>
          <cell r="CC541">
            <v>24.7</v>
          </cell>
          <cell r="CD541">
            <v>24.7</v>
          </cell>
          <cell r="CE541">
            <v>22.8</v>
          </cell>
          <cell r="CF541">
            <v>22.8</v>
          </cell>
        </row>
        <row r="542">
          <cell r="C542" t="str">
            <v>Rio Branco</v>
          </cell>
          <cell r="D542">
            <v>7.2999999999999989</v>
          </cell>
          <cell r="E542">
            <v>21.8</v>
          </cell>
          <cell r="F542">
            <v>0.6</v>
          </cell>
          <cell r="G542">
            <v>0</v>
          </cell>
          <cell r="H542">
            <v>1</v>
          </cell>
          <cell r="I542">
            <v>1</v>
          </cell>
          <cell r="J542">
            <v>1</v>
          </cell>
          <cell r="K542">
            <v>1</v>
          </cell>
          <cell r="L542">
            <v>1</v>
          </cell>
          <cell r="M542">
            <v>0.6</v>
          </cell>
          <cell r="N542">
            <v>0.1</v>
          </cell>
          <cell r="O542">
            <v>1</v>
          </cell>
          <cell r="P542">
            <v>1</v>
          </cell>
          <cell r="Q542">
            <v>1</v>
          </cell>
          <cell r="R542">
            <v>1</v>
          </cell>
          <cell r="S542">
            <v>1</v>
          </cell>
          <cell r="T542">
            <v>0</v>
          </cell>
          <cell r="U542">
            <v>0.1</v>
          </cell>
          <cell r="V542">
            <v>0</v>
          </cell>
          <cell r="W542">
            <v>1</v>
          </cell>
          <cell r="X542">
            <v>1</v>
          </cell>
          <cell r="Y542">
            <v>1</v>
          </cell>
          <cell r="Z542">
            <v>1</v>
          </cell>
          <cell r="AA542">
            <v>0.6</v>
          </cell>
          <cell r="AB542">
            <v>0.1</v>
          </cell>
          <cell r="AC542">
            <v>1</v>
          </cell>
          <cell r="AD542">
            <v>1</v>
          </cell>
          <cell r="AE542">
            <v>1</v>
          </cell>
          <cell r="AF542">
            <v>1</v>
          </cell>
          <cell r="AG542">
            <v>1</v>
          </cell>
          <cell r="AH542">
            <v>0.6</v>
          </cell>
          <cell r="AI542">
            <v>0.1</v>
          </cell>
          <cell r="AJ542">
            <v>0</v>
          </cell>
          <cell r="AK542">
            <v>25.3</v>
          </cell>
          <cell r="AL542">
            <v>24</v>
          </cell>
          <cell r="AM542">
            <v>25</v>
          </cell>
          <cell r="AN542">
            <v>23.7</v>
          </cell>
          <cell r="AO542">
            <v>26</v>
          </cell>
          <cell r="AP542">
            <v>25</v>
          </cell>
          <cell r="AQ542">
            <v>24.7</v>
          </cell>
          <cell r="AR542">
            <v>27</v>
          </cell>
          <cell r="AS542">
            <v>25</v>
          </cell>
          <cell r="AT542">
            <v>25</v>
          </cell>
          <cell r="AU542">
            <v>23.7</v>
          </cell>
          <cell r="AV542">
            <v>24</v>
          </cell>
          <cell r="AW542">
            <v>26</v>
          </cell>
          <cell r="AX542">
            <v>21.7</v>
          </cell>
          <cell r="AY542">
            <v>24.9</v>
          </cell>
          <cell r="AZ542">
            <v>22.8</v>
          </cell>
          <cell r="BA542">
            <v>24.6</v>
          </cell>
          <cell r="BB542">
            <v>23</v>
          </cell>
          <cell r="BC542">
            <v>23.7</v>
          </cell>
          <cell r="BD542">
            <v>25.4</v>
          </cell>
          <cell r="BE542">
            <v>22.200000000000003</v>
          </cell>
          <cell r="BF542">
            <v>24.6</v>
          </cell>
          <cell r="BG542">
            <v>21.799999999999997</v>
          </cell>
          <cell r="BH542">
            <v>20.8</v>
          </cell>
          <cell r="BI542">
            <v>24.8</v>
          </cell>
          <cell r="BJ542">
            <v>20.3</v>
          </cell>
          <cell r="BK542">
            <v>23.4</v>
          </cell>
          <cell r="BL542">
            <v>24.7</v>
          </cell>
          <cell r="BM542">
            <v>23.4</v>
          </cell>
          <cell r="BN542">
            <v>22.9</v>
          </cell>
          <cell r="BO542">
            <v>25.8</v>
          </cell>
          <cell r="BP542">
            <v>25</v>
          </cell>
          <cell r="BQ542">
            <v>21.9</v>
          </cell>
          <cell r="BR542">
            <v>25.2</v>
          </cell>
          <cell r="BS542">
            <v>22.8</v>
          </cell>
          <cell r="BT542">
            <v>21.1</v>
          </cell>
          <cell r="BU542">
            <v>24.8</v>
          </cell>
          <cell r="BV542">
            <v>22.8</v>
          </cell>
          <cell r="BW542">
            <v>21.5</v>
          </cell>
          <cell r="BX542">
            <v>22.7</v>
          </cell>
          <cell r="BY542">
            <v>23.4</v>
          </cell>
          <cell r="BZ542">
            <v>20.7</v>
          </cell>
          <cell r="CA542">
            <v>24.7</v>
          </cell>
          <cell r="CB542">
            <v>22.9</v>
          </cell>
          <cell r="CC542">
            <v>23.7</v>
          </cell>
          <cell r="CD542">
            <v>25.7</v>
          </cell>
          <cell r="CE542">
            <v>21.8</v>
          </cell>
          <cell r="CF542">
            <v>22.7</v>
          </cell>
        </row>
        <row r="543">
          <cell r="C543" t="str">
            <v>Regional Sul</v>
          </cell>
          <cell r="D543">
            <v>7.3000000000000007</v>
          </cell>
          <cell r="E543">
            <v>22.778260869565223</v>
          </cell>
          <cell r="F543">
            <v>0.60000000000000053</v>
          </cell>
          <cell r="G543">
            <v>0</v>
          </cell>
          <cell r="H543">
            <v>1</v>
          </cell>
          <cell r="I543">
            <v>1</v>
          </cell>
          <cell r="J543">
            <v>1</v>
          </cell>
          <cell r="K543">
            <v>1</v>
          </cell>
          <cell r="L543">
            <v>1</v>
          </cell>
          <cell r="M543">
            <v>0.60000000000000053</v>
          </cell>
          <cell r="N543">
            <v>9.9999999999999992E-2</v>
          </cell>
          <cell r="O543">
            <v>1</v>
          </cell>
          <cell r="P543">
            <v>1</v>
          </cell>
          <cell r="Q543">
            <v>1</v>
          </cell>
          <cell r="R543">
            <v>1</v>
          </cell>
          <cell r="S543">
            <v>0.97826086956521741</v>
          </cell>
          <cell r="T543">
            <v>0</v>
          </cell>
          <cell r="U543">
            <v>9.9999999999999992E-2</v>
          </cell>
          <cell r="V543">
            <v>1</v>
          </cell>
          <cell r="W543">
            <v>1</v>
          </cell>
          <cell r="X543">
            <v>1</v>
          </cell>
          <cell r="Y543">
            <v>1</v>
          </cell>
          <cell r="Z543">
            <v>1</v>
          </cell>
          <cell r="AA543">
            <v>0.60000000000000053</v>
          </cell>
          <cell r="AB543">
            <v>9.9999999999999992E-2</v>
          </cell>
          <cell r="AC543">
            <v>1</v>
          </cell>
          <cell r="AD543">
            <v>1</v>
          </cell>
          <cell r="AE543">
            <v>1</v>
          </cell>
          <cell r="AF543">
            <v>1</v>
          </cell>
          <cell r="AG543">
            <v>1</v>
          </cell>
          <cell r="AH543">
            <v>0.60000000000000053</v>
          </cell>
          <cell r="AI543">
            <v>9.9999999999999992E-2</v>
          </cell>
          <cell r="AJ543">
            <v>0</v>
          </cell>
          <cell r="AK543">
            <v>25.3</v>
          </cell>
          <cell r="AL543">
            <v>24</v>
          </cell>
          <cell r="AM543">
            <v>25</v>
          </cell>
          <cell r="AN543">
            <v>23.7</v>
          </cell>
          <cell r="AO543">
            <v>26</v>
          </cell>
          <cell r="AP543">
            <v>25</v>
          </cell>
          <cell r="AQ543">
            <v>26</v>
          </cell>
          <cell r="AR543">
            <v>27</v>
          </cell>
          <cell r="AS543">
            <v>25</v>
          </cell>
          <cell r="AT543">
            <v>25</v>
          </cell>
          <cell r="AU543">
            <v>23.7</v>
          </cell>
          <cell r="AV543">
            <v>23.3</v>
          </cell>
          <cell r="AW543">
            <v>26</v>
          </cell>
          <cell r="AX543">
            <v>21.7</v>
          </cell>
          <cell r="AY543">
            <v>24.9</v>
          </cell>
          <cell r="AZ543">
            <v>22.8</v>
          </cell>
          <cell r="BA543">
            <v>24.6</v>
          </cell>
          <cell r="BB543">
            <v>23</v>
          </cell>
          <cell r="BC543">
            <v>24.6</v>
          </cell>
          <cell r="BD543">
            <v>25.4</v>
          </cell>
          <cell r="BE543">
            <v>22.200000000000003</v>
          </cell>
          <cell r="BF543">
            <v>24.6</v>
          </cell>
          <cell r="BG543">
            <v>21.799999999999997</v>
          </cell>
          <cell r="BH543">
            <v>19.999999999999996</v>
          </cell>
          <cell r="BI543">
            <v>24.743478260869548</v>
          </cell>
          <cell r="BJ543">
            <v>20.139130434782594</v>
          </cell>
          <cell r="BK543">
            <v>23.317391304347819</v>
          </cell>
          <cell r="BL543">
            <v>24.634782608695673</v>
          </cell>
          <cell r="BM543">
            <v>23.247826086956508</v>
          </cell>
          <cell r="BN543">
            <v>23.454347826086959</v>
          </cell>
          <cell r="BO543">
            <v>25.691304347826065</v>
          </cell>
          <cell r="BP543">
            <v>25.254347826086956</v>
          </cell>
          <cell r="BQ543">
            <v>22.75217391304346</v>
          </cell>
          <cell r="BR543">
            <v>25.104347826086975</v>
          </cell>
          <cell r="BS543">
            <v>22.691304347826073</v>
          </cell>
          <cell r="BT543">
            <v>20.571739130434796</v>
          </cell>
          <cell r="BU543">
            <v>24.71304347826085</v>
          </cell>
          <cell r="BV543">
            <v>22.654347826086941</v>
          </cell>
          <cell r="BW543">
            <v>21.408695652173911</v>
          </cell>
          <cell r="BX543">
            <v>22.63043478260871</v>
          </cell>
          <cell r="BY543">
            <v>24.197826086956514</v>
          </cell>
          <cell r="BZ543">
            <v>20.604347826086943</v>
          </cell>
          <cell r="CA543">
            <v>24.584782608695669</v>
          </cell>
          <cell r="CB543">
            <v>24.347826086956523</v>
          </cell>
          <cell r="CC543">
            <v>24.313043478260887</v>
          </cell>
          <cell r="CD543">
            <v>25.578260869565241</v>
          </cell>
          <cell r="CE543">
            <v>22.778260869565202</v>
          </cell>
          <cell r="CF543">
            <v>22.647826086956506</v>
          </cell>
        </row>
        <row r="544">
          <cell r="C544" t="str">
            <v>Grupo Sul Maiores</v>
          </cell>
          <cell r="D544">
            <v>7.3000000000000007</v>
          </cell>
          <cell r="E544">
            <v>22.778260869565223</v>
          </cell>
          <cell r="F544">
            <v>0.60000000000000053</v>
          </cell>
          <cell r="G544">
            <v>0</v>
          </cell>
          <cell r="H544">
            <v>1</v>
          </cell>
          <cell r="I544">
            <v>1</v>
          </cell>
          <cell r="J544">
            <v>1</v>
          </cell>
          <cell r="K544">
            <v>1</v>
          </cell>
          <cell r="L544">
            <v>1</v>
          </cell>
          <cell r="M544">
            <v>0.60000000000000053</v>
          </cell>
          <cell r="N544">
            <v>9.9999999999999992E-2</v>
          </cell>
          <cell r="O544">
            <v>1</v>
          </cell>
          <cell r="P544">
            <v>1</v>
          </cell>
          <cell r="Q544">
            <v>1</v>
          </cell>
          <cell r="R544">
            <v>1</v>
          </cell>
          <cell r="S544">
            <v>0.97826086956521741</v>
          </cell>
          <cell r="T544">
            <v>0</v>
          </cell>
          <cell r="U544">
            <v>9.9999999999999992E-2</v>
          </cell>
          <cell r="V544">
            <v>1</v>
          </cell>
          <cell r="W544">
            <v>1</v>
          </cell>
          <cell r="X544">
            <v>1</v>
          </cell>
          <cell r="Y544">
            <v>1</v>
          </cell>
          <cell r="Z544">
            <v>1</v>
          </cell>
          <cell r="AA544">
            <v>0.60000000000000053</v>
          </cell>
          <cell r="AB544">
            <v>9.9999999999999992E-2</v>
          </cell>
          <cell r="AC544">
            <v>1</v>
          </cell>
          <cell r="AD544">
            <v>1</v>
          </cell>
          <cell r="AE544">
            <v>1</v>
          </cell>
          <cell r="AF544">
            <v>1</v>
          </cell>
          <cell r="AG544">
            <v>1</v>
          </cell>
          <cell r="AH544">
            <v>0.60000000000000053</v>
          </cell>
          <cell r="AI544">
            <v>9.9999999999999992E-2</v>
          </cell>
          <cell r="AJ544">
            <v>0</v>
          </cell>
          <cell r="AK544">
            <v>25.3</v>
          </cell>
          <cell r="AL544">
            <v>24</v>
          </cell>
          <cell r="AM544">
            <v>25</v>
          </cell>
          <cell r="AN544">
            <v>23.7</v>
          </cell>
          <cell r="AO544">
            <v>26</v>
          </cell>
          <cell r="AP544">
            <v>25</v>
          </cell>
          <cell r="AQ544">
            <v>26</v>
          </cell>
          <cell r="AR544">
            <v>27</v>
          </cell>
          <cell r="AS544">
            <v>25</v>
          </cell>
          <cell r="AT544">
            <v>25</v>
          </cell>
          <cell r="AU544">
            <v>23.7</v>
          </cell>
          <cell r="AV544">
            <v>23.3</v>
          </cell>
          <cell r="AW544">
            <v>26</v>
          </cell>
          <cell r="AX544">
            <v>21.7</v>
          </cell>
          <cell r="AY544">
            <v>24.9</v>
          </cell>
          <cell r="AZ544">
            <v>22.8</v>
          </cell>
          <cell r="BA544">
            <v>24.6</v>
          </cell>
          <cell r="BB544">
            <v>23</v>
          </cell>
          <cell r="BC544">
            <v>24.6</v>
          </cell>
          <cell r="BD544">
            <v>25.4</v>
          </cell>
          <cell r="BE544">
            <v>22.200000000000003</v>
          </cell>
          <cell r="BF544">
            <v>24.6</v>
          </cell>
          <cell r="BG544">
            <v>21.799999999999997</v>
          </cell>
          <cell r="BH544">
            <v>19.999999999999996</v>
          </cell>
          <cell r="BI544">
            <v>24.743478260869548</v>
          </cell>
          <cell r="BJ544">
            <v>20.139130434782594</v>
          </cell>
          <cell r="BK544">
            <v>23.317391304347819</v>
          </cell>
          <cell r="BL544">
            <v>24.634782608695673</v>
          </cell>
          <cell r="BM544">
            <v>23.247826086956508</v>
          </cell>
          <cell r="BN544">
            <v>23.454347826086959</v>
          </cell>
          <cell r="BO544">
            <v>25.691304347826065</v>
          </cell>
          <cell r="BP544">
            <v>25.254347826086956</v>
          </cell>
          <cell r="BQ544">
            <v>22.75217391304346</v>
          </cell>
          <cell r="BR544">
            <v>25.104347826086975</v>
          </cell>
          <cell r="BS544">
            <v>22.691304347826073</v>
          </cell>
          <cell r="BT544">
            <v>20.571739130434796</v>
          </cell>
          <cell r="BU544">
            <v>24.71304347826085</v>
          </cell>
          <cell r="BV544">
            <v>22.654347826086941</v>
          </cell>
          <cell r="BW544">
            <v>21.408695652173911</v>
          </cell>
          <cell r="BX544">
            <v>22.63043478260871</v>
          </cell>
          <cell r="BY544">
            <v>24.197826086956514</v>
          </cell>
          <cell r="BZ544">
            <v>20.604347826086943</v>
          </cell>
          <cell r="CA544">
            <v>24.584782608695669</v>
          </cell>
          <cell r="CB544">
            <v>24.347826086956523</v>
          </cell>
          <cell r="CC544">
            <v>24.313043478260887</v>
          </cell>
          <cell r="CD544">
            <v>25.578260869565241</v>
          </cell>
          <cell r="CE544">
            <v>22.778260869565202</v>
          </cell>
          <cell r="CF544">
            <v>22.647826086956506</v>
          </cell>
        </row>
        <row r="545">
          <cell r="C545" t="str">
            <v>Grupo Sul Interior</v>
          </cell>
          <cell r="D545">
            <v>7.3000000000000007</v>
          </cell>
          <cell r="E545">
            <v>22.778260869565223</v>
          </cell>
          <cell r="F545">
            <v>0.60000000000000053</v>
          </cell>
          <cell r="G545">
            <v>0</v>
          </cell>
          <cell r="H545">
            <v>1</v>
          </cell>
          <cell r="I545">
            <v>1</v>
          </cell>
          <cell r="J545">
            <v>1</v>
          </cell>
          <cell r="K545">
            <v>1</v>
          </cell>
          <cell r="L545">
            <v>1</v>
          </cell>
          <cell r="M545">
            <v>0.60000000000000053</v>
          </cell>
          <cell r="N545">
            <v>9.9999999999999992E-2</v>
          </cell>
          <cell r="O545">
            <v>1</v>
          </cell>
          <cell r="P545">
            <v>1</v>
          </cell>
          <cell r="Q545">
            <v>1</v>
          </cell>
          <cell r="R545">
            <v>1</v>
          </cell>
          <cell r="S545">
            <v>0.97826086956521741</v>
          </cell>
          <cell r="T545">
            <v>0</v>
          </cell>
          <cell r="U545">
            <v>9.9999999999999992E-2</v>
          </cell>
          <cell r="V545">
            <v>1</v>
          </cell>
          <cell r="W545">
            <v>1</v>
          </cell>
          <cell r="X545">
            <v>1</v>
          </cell>
          <cell r="Y545">
            <v>1</v>
          </cell>
          <cell r="Z545">
            <v>1</v>
          </cell>
          <cell r="AA545">
            <v>0.60000000000000053</v>
          </cell>
          <cell r="AB545">
            <v>9.9999999999999992E-2</v>
          </cell>
          <cell r="AC545">
            <v>1</v>
          </cell>
          <cell r="AD545">
            <v>1</v>
          </cell>
          <cell r="AE545">
            <v>1</v>
          </cell>
          <cell r="AF545">
            <v>1</v>
          </cell>
          <cell r="AG545">
            <v>1</v>
          </cell>
          <cell r="AH545">
            <v>0.60000000000000053</v>
          </cell>
          <cell r="AI545">
            <v>9.9999999999999992E-2</v>
          </cell>
          <cell r="AJ545">
            <v>0</v>
          </cell>
          <cell r="AK545">
            <v>25.3</v>
          </cell>
          <cell r="AL545">
            <v>24</v>
          </cell>
          <cell r="AM545">
            <v>25</v>
          </cell>
          <cell r="AN545">
            <v>23.7</v>
          </cell>
          <cell r="AO545">
            <v>26</v>
          </cell>
          <cell r="AP545">
            <v>25</v>
          </cell>
          <cell r="AQ545">
            <v>26</v>
          </cell>
          <cell r="AR545">
            <v>27</v>
          </cell>
          <cell r="AS545">
            <v>25</v>
          </cell>
          <cell r="AT545">
            <v>24</v>
          </cell>
          <cell r="AU545">
            <v>23.7</v>
          </cell>
          <cell r="AV545">
            <v>24</v>
          </cell>
          <cell r="AW545">
            <v>26</v>
          </cell>
          <cell r="AX545">
            <v>21.7</v>
          </cell>
          <cell r="AY545">
            <v>24.9</v>
          </cell>
          <cell r="AZ545">
            <v>22.8</v>
          </cell>
          <cell r="BA545">
            <v>24.6</v>
          </cell>
          <cell r="BB545">
            <v>23</v>
          </cell>
          <cell r="BC545">
            <v>24.5</v>
          </cell>
          <cell r="BD545">
            <v>25.4</v>
          </cell>
          <cell r="BE545">
            <v>22.200000000000003</v>
          </cell>
          <cell r="BF545">
            <v>23.8</v>
          </cell>
          <cell r="BG545">
            <v>21.799999999999997</v>
          </cell>
          <cell r="BH545">
            <v>20.8</v>
          </cell>
          <cell r="BI545">
            <v>24.743478260869548</v>
          </cell>
          <cell r="BJ545">
            <v>20.139130434782594</v>
          </cell>
          <cell r="BK545">
            <v>23.317391304347819</v>
          </cell>
          <cell r="BL545">
            <v>24.634782608695673</v>
          </cell>
          <cell r="BM545">
            <v>23.247826086956508</v>
          </cell>
          <cell r="BN545">
            <v>23.454347826086959</v>
          </cell>
          <cell r="BO545">
            <v>25.691304347826065</v>
          </cell>
          <cell r="BP545">
            <v>25.254347826086956</v>
          </cell>
          <cell r="BQ545">
            <v>22.75217391304346</v>
          </cell>
          <cell r="BR545">
            <v>25.104347826086975</v>
          </cell>
          <cell r="BS545">
            <v>22.691304347826073</v>
          </cell>
          <cell r="BT545">
            <v>20.571739130434796</v>
          </cell>
          <cell r="BU545">
            <v>24.71304347826085</v>
          </cell>
          <cell r="BV545">
            <v>22.654347826086941</v>
          </cell>
          <cell r="BW545">
            <v>21.408695652173911</v>
          </cell>
          <cell r="BX545">
            <v>22.63043478260871</v>
          </cell>
          <cell r="BY545">
            <v>24.197826086956514</v>
          </cell>
          <cell r="BZ545">
            <v>20.604347826086943</v>
          </cell>
          <cell r="CA545">
            <v>24.584782608695669</v>
          </cell>
          <cell r="CB545">
            <v>24.347826086956523</v>
          </cell>
          <cell r="CC545">
            <v>24.313043478260887</v>
          </cell>
          <cell r="CD545">
            <v>25.578260869565241</v>
          </cell>
          <cell r="CE545">
            <v>22.778260869565202</v>
          </cell>
          <cell r="CF545">
            <v>22.647826086956506</v>
          </cell>
        </row>
        <row r="546">
          <cell r="C546" t="str">
            <v>Grupo Sul Novas Cidades</v>
          </cell>
          <cell r="D546">
            <v>7.3000000000000007</v>
          </cell>
          <cell r="E546">
            <v>22.778260869565223</v>
          </cell>
          <cell r="F546">
            <v>0.60000000000000053</v>
          </cell>
          <cell r="G546">
            <v>0</v>
          </cell>
          <cell r="H546">
            <v>1</v>
          </cell>
          <cell r="I546">
            <v>1</v>
          </cell>
          <cell r="J546">
            <v>1</v>
          </cell>
          <cell r="K546">
            <v>1</v>
          </cell>
          <cell r="L546">
            <v>1</v>
          </cell>
          <cell r="M546">
            <v>0.60000000000000053</v>
          </cell>
          <cell r="N546">
            <v>9.9999999999999992E-2</v>
          </cell>
          <cell r="O546">
            <v>1</v>
          </cell>
          <cell r="P546">
            <v>1</v>
          </cell>
          <cell r="Q546">
            <v>1</v>
          </cell>
          <cell r="R546">
            <v>1</v>
          </cell>
          <cell r="S546">
            <v>0.97826086956521741</v>
          </cell>
          <cell r="T546">
            <v>0</v>
          </cell>
          <cell r="U546">
            <v>9.9999999999999992E-2</v>
          </cell>
          <cell r="V546">
            <v>1</v>
          </cell>
          <cell r="W546">
            <v>1</v>
          </cell>
          <cell r="X546">
            <v>1</v>
          </cell>
          <cell r="Y546">
            <v>1</v>
          </cell>
          <cell r="Z546">
            <v>1</v>
          </cell>
          <cell r="AA546">
            <v>0.60000000000000053</v>
          </cell>
          <cell r="AB546">
            <v>9.9999999999999992E-2</v>
          </cell>
          <cell r="AC546">
            <v>1</v>
          </cell>
          <cell r="AD546">
            <v>1</v>
          </cell>
          <cell r="AE546">
            <v>1</v>
          </cell>
          <cell r="AF546">
            <v>1</v>
          </cell>
          <cell r="AG546">
            <v>1</v>
          </cell>
          <cell r="AH546">
            <v>0.60000000000000053</v>
          </cell>
          <cell r="AI546">
            <v>9.9999999999999992E-2</v>
          </cell>
          <cell r="AJ546">
            <v>0</v>
          </cell>
          <cell r="AK546">
            <v>25.3</v>
          </cell>
          <cell r="AL546">
            <v>24</v>
          </cell>
          <cell r="AM546">
            <v>25</v>
          </cell>
          <cell r="AN546">
            <v>23.7</v>
          </cell>
          <cell r="AO546">
            <v>26</v>
          </cell>
          <cell r="AP546">
            <v>25</v>
          </cell>
          <cell r="AQ546">
            <v>26</v>
          </cell>
          <cell r="AR546">
            <v>27</v>
          </cell>
          <cell r="AS546">
            <v>24.35</v>
          </cell>
          <cell r="AT546">
            <v>25</v>
          </cell>
          <cell r="AU546">
            <v>23.7</v>
          </cell>
          <cell r="AV546">
            <v>23.5</v>
          </cell>
          <cell r="AW546">
            <v>26</v>
          </cell>
          <cell r="AX546">
            <v>21.25</v>
          </cell>
          <cell r="AY546">
            <v>24.9</v>
          </cell>
          <cell r="AZ546">
            <v>22.8</v>
          </cell>
          <cell r="BA546">
            <v>24.6</v>
          </cell>
          <cell r="BB546">
            <v>23</v>
          </cell>
          <cell r="BC546">
            <v>24.5</v>
          </cell>
          <cell r="BD546">
            <v>25.4</v>
          </cell>
          <cell r="BE546">
            <v>22.200000000000003</v>
          </cell>
          <cell r="BF546">
            <v>24.6</v>
          </cell>
          <cell r="BG546">
            <v>21.799999999999997</v>
          </cell>
          <cell r="BH546">
            <v>20.85</v>
          </cell>
          <cell r="BI546">
            <v>24.743478260869548</v>
          </cell>
          <cell r="BJ546">
            <v>20.139130434782594</v>
          </cell>
          <cell r="BK546">
            <v>23.317391304347819</v>
          </cell>
          <cell r="BL546">
            <v>24.634782608695673</v>
          </cell>
          <cell r="BM546">
            <v>23.247826086956508</v>
          </cell>
          <cell r="BN546">
            <v>23.454347826086959</v>
          </cell>
          <cell r="BO546">
            <v>25.691304347826065</v>
          </cell>
          <cell r="BP546">
            <v>25.254347826086956</v>
          </cell>
          <cell r="BQ546">
            <v>22.75217391304346</v>
          </cell>
          <cell r="BR546">
            <v>25.104347826086975</v>
          </cell>
          <cell r="BS546">
            <v>22.691304347826073</v>
          </cell>
          <cell r="BT546">
            <v>20.571739130434796</v>
          </cell>
          <cell r="BU546">
            <v>24.71304347826085</v>
          </cell>
          <cell r="BV546">
            <v>22.654347826086941</v>
          </cell>
          <cell r="BW546">
            <v>21.408695652173911</v>
          </cell>
          <cell r="BX546">
            <v>22.63043478260871</v>
          </cell>
          <cell r="BY546">
            <v>24.197826086956514</v>
          </cell>
          <cell r="BZ546">
            <v>20.604347826086943</v>
          </cell>
          <cell r="CA546">
            <v>24.584782608695669</v>
          </cell>
          <cell r="CB546">
            <v>24.347826086956523</v>
          </cell>
          <cell r="CC546">
            <v>24.313043478260887</v>
          </cell>
          <cell r="CD546">
            <v>25.578260869565241</v>
          </cell>
          <cell r="CE546">
            <v>22.778260869565202</v>
          </cell>
          <cell r="CF546">
            <v>22.647826086956506</v>
          </cell>
        </row>
        <row r="547">
          <cell r="C547" t="str">
            <v>Cluster Porto Alegre</v>
          </cell>
          <cell r="D547">
            <v>7.2999999999999989</v>
          </cell>
          <cell r="E547">
            <v>22.800000000000004</v>
          </cell>
          <cell r="F547">
            <v>0.59999999999999987</v>
          </cell>
          <cell r="G547">
            <v>0</v>
          </cell>
          <cell r="H547">
            <v>1</v>
          </cell>
          <cell r="I547">
            <v>1</v>
          </cell>
          <cell r="J547">
            <v>1</v>
          </cell>
          <cell r="K547">
            <v>1</v>
          </cell>
          <cell r="L547">
            <v>1</v>
          </cell>
          <cell r="M547">
            <v>0.59999999999999987</v>
          </cell>
          <cell r="N547">
            <v>9.9999999999999992E-2</v>
          </cell>
          <cell r="O547">
            <v>1</v>
          </cell>
          <cell r="P547">
            <v>1</v>
          </cell>
          <cell r="Q547">
            <v>1</v>
          </cell>
          <cell r="R547">
            <v>1</v>
          </cell>
          <cell r="S547">
            <v>1</v>
          </cell>
          <cell r="T547">
            <v>0</v>
          </cell>
          <cell r="U547">
            <v>9.9999999999999992E-2</v>
          </cell>
          <cell r="V547">
            <v>1</v>
          </cell>
          <cell r="W547">
            <v>1</v>
          </cell>
          <cell r="X547">
            <v>1</v>
          </cell>
          <cell r="Y547">
            <v>1</v>
          </cell>
          <cell r="Z547">
            <v>1</v>
          </cell>
          <cell r="AA547">
            <v>0.59999999999999987</v>
          </cell>
          <cell r="AB547">
            <v>9.9999999999999992E-2</v>
          </cell>
          <cell r="AC547">
            <v>1</v>
          </cell>
          <cell r="AD547">
            <v>1</v>
          </cell>
          <cell r="AE547">
            <v>1</v>
          </cell>
          <cell r="AF547">
            <v>1</v>
          </cell>
          <cell r="AG547">
            <v>1</v>
          </cell>
          <cell r="AH547">
            <v>0.59999999999999987</v>
          </cell>
          <cell r="AI547">
            <v>9.9999999999999992E-2</v>
          </cell>
          <cell r="AJ547">
            <v>0</v>
          </cell>
          <cell r="AK547">
            <v>25.3</v>
          </cell>
          <cell r="AL547">
            <v>24</v>
          </cell>
          <cell r="AM547">
            <v>25</v>
          </cell>
          <cell r="AN547">
            <v>23.7</v>
          </cell>
          <cell r="AO547">
            <v>26</v>
          </cell>
          <cell r="AP547">
            <v>25</v>
          </cell>
          <cell r="AQ547">
            <v>26</v>
          </cell>
          <cell r="AR547">
            <v>27</v>
          </cell>
          <cell r="AS547">
            <v>23.7</v>
          </cell>
          <cell r="AT547">
            <v>25</v>
          </cell>
          <cell r="AU547">
            <v>23.7</v>
          </cell>
          <cell r="AV547">
            <v>24</v>
          </cell>
          <cell r="AW547">
            <v>26</v>
          </cell>
          <cell r="AX547">
            <v>21.7</v>
          </cell>
          <cell r="AY547">
            <v>24.9</v>
          </cell>
          <cell r="AZ547">
            <v>22.8</v>
          </cell>
          <cell r="BA547">
            <v>24.6</v>
          </cell>
          <cell r="BB547">
            <v>23</v>
          </cell>
          <cell r="BC547">
            <v>24.5</v>
          </cell>
          <cell r="BD547">
            <v>25.4</v>
          </cell>
          <cell r="BE547">
            <v>22.200000000000003</v>
          </cell>
          <cell r="BF547">
            <v>24.6</v>
          </cell>
          <cell r="BG547">
            <v>21.799999999999997</v>
          </cell>
          <cell r="BH547">
            <v>20.8</v>
          </cell>
          <cell r="BI547">
            <v>24.700000000000006</v>
          </cell>
          <cell r="BJ547">
            <v>19.88</v>
          </cell>
          <cell r="BK547">
            <v>23.32</v>
          </cell>
          <cell r="BL547">
            <v>24.499999999999993</v>
          </cell>
          <cell r="BM547">
            <v>23.160000000000004</v>
          </cell>
          <cell r="BN547">
            <v>23.490000000000002</v>
          </cell>
          <cell r="BO547">
            <v>25.660000000000004</v>
          </cell>
          <cell r="BP547">
            <v>25.12</v>
          </cell>
          <cell r="BQ547">
            <v>22.290000000000003</v>
          </cell>
          <cell r="BR547">
            <v>25.199999999999996</v>
          </cell>
          <cell r="BS547">
            <v>22.700000000000006</v>
          </cell>
          <cell r="BT547">
            <v>21.099999999999998</v>
          </cell>
          <cell r="BU547">
            <v>24.700000000000006</v>
          </cell>
          <cell r="BV547">
            <v>22.580000000000002</v>
          </cell>
          <cell r="BW547">
            <v>21.4</v>
          </cell>
          <cell r="BX547">
            <v>22.579999999999995</v>
          </cell>
          <cell r="BY547">
            <v>24.090000000000003</v>
          </cell>
          <cell r="BZ547">
            <v>20.48</v>
          </cell>
          <cell r="CA547">
            <v>24.599999999999994</v>
          </cell>
          <cell r="CB547">
            <v>24.3</v>
          </cell>
          <cell r="CC547">
            <v>23.999999999999996</v>
          </cell>
          <cell r="CD547">
            <v>25.699999999999996</v>
          </cell>
          <cell r="CE547">
            <v>22.800000000000004</v>
          </cell>
          <cell r="CF547">
            <v>22.700000000000006</v>
          </cell>
        </row>
        <row r="548">
          <cell r="C548" t="str">
            <v>SubCluster Porto Alegre</v>
          </cell>
          <cell r="D548">
            <v>7.2999999999999989</v>
          </cell>
          <cell r="E548">
            <v>22.800000000000004</v>
          </cell>
          <cell r="F548">
            <v>0.6</v>
          </cell>
          <cell r="G548">
            <v>0</v>
          </cell>
          <cell r="H548">
            <v>1</v>
          </cell>
          <cell r="I548">
            <v>1</v>
          </cell>
          <cell r="J548">
            <v>1</v>
          </cell>
          <cell r="K548">
            <v>1</v>
          </cell>
          <cell r="L548">
            <v>1</v>
          </cell>
          <cell r="M548">
            <v>0.6</v>
          </cell>
          <cell r="N548">
            <v>0.10000000000000002</v>
          </cell>
          <cell r="O548">
            <v>1</v>
          </cell>
          <cell r="P548">
            <v>1</v>
          </cell>
          <cell r="Q548">
            <v>1</v>
          </cell>
          <cell r="R548">
            <v>1</v>
          </cell>
          <cell r="S548">
            <v>1</v>
          </cell>
          <cell r="T548">
            <v>0</v>
          </cell>
          <cell r="U548">
            <v>0.10000000000000002</v>
          </cell>
          <cell r="V548">
            <v>1</v>
          </cell>
          <cell r="W548">
            <v>1</v>
          </cell>
          <cell r="X548">
            <v>1</v>
          </cell>
          <cell r="Y548">
            <v>1</v>
          </cell>
          <cell r="Z548">
            <v>1</v>
          </cell>
          <cell r="AA548">
            <v>0.6</v>
          </cell>
          <cell r="AB548">
            <v>0.10000000000000002</v>
          </cell>
          <cell r="AC548">
            <v>1</v>
          </cell>
          <cell r="AD548">
            <v>1</v>
          </cell>
          <cell r="AE548">
            <v>1</v>
          </cell>
          <cell r="AF548">
            <v>1</v>
          </cell>
          <cell r="AG548">
            <v>1</v>
          </cell>
          <cell r="AH548">
            <v>0.6</v>
          </cell>
          <cell r="AI548">
            <v>0.10000000000000002</v>
          </cell>
          <cell r="AJ548">
            <v>0</v>
          </cell>
          <cell r="AK548">
            <v>25.3</v>
          </cell>
          <cell r="AL548">
            <v>24</v>
          </cell>
          <cell r="AM548">
            <v>25</v>
          </cell>
          <cell r="AN548">
            <v>23.7</v>
          </cell>
          <cell r="AO548">
            <v>26</v>
          </cell>
          <cell r="AP548">
            <v>25</v>
          </cell>
          <cell r="AQ548">
            <v>26</v>
          </cell>
          <cell r="AR548">
            <v>27</v>
          </cell>
          <cell r="AS548">
            <v>25</v>
          </cell>
          <cell r="AT548">
            <v>25</v>
          </cell>
          <cell r="AU548">
            <v>23.7</v>
          </cell>
          <cell r="AV548">
            <v>23</v>
          </cell>
          <cell r="AW548">
            <v>26</v>
          </cell>
          <cell r="AX548">
            <v>20.799999999999997</v>
          </cell>
          <cell r="AY548">
            <v>24.9</v>
          </cell>
          <cell r="AZ548">
            <v>22.8</v>
          </cell>
          <cell r="BA548">
            <v>24.6</v>
          </cell>
          <cell r="BB548">
            <v>23</v>
          </cell>
          <cell r="BC548">
            <v>24.5</v>
          </cell>
          <cell r="BD548">
            <v>25.4</v>
          </cell>
          <cell r="BE548">
            <v>22.200000000000003</v>
          </cell>
          <cell r="BF548">
            <v>24.6</v>
          </cell>
          <cell r="BG548">
            <v>21.799999999999997</v>
          </cell>
          <cell r="BH548">
            <v>20.900000000000002</v>
          </cell>
          <cell r="BI548">
            <v>24.8</v>
          </cell>
          <cell r="BJ548">
            <v>19.900000000000002</v>
          </cell>
          <cell r="BK548">
            <v>23.399999999999995</v>
          </cell>
          <cell r="BL548">
            <v>24.033333333333331</v>
          </cell>
          <cell r="BM548">
            <v>23.399999999999995</v>
          </cell>
          <cell r="BN548">
            <v>23.5</v>
          </cell>
          <cell r="BO548">
            <v>25.8</v>
          </cell>
          <cell r="BP548">
            <v>25.399999999999995</v>
          </cell>
          <cell r="BQ548">
            <v>22.3</v>
          </cell>
          <cell r="BR548">
            <v>25.2</v>
          </cell>
          <cell r="BS548">
            <v>22.8</v>
          </cell>
          <cell r="BT548">
            <v>21.1</v>
          </cell>
          <cell r="BU548">
            <v>24.8</v>
          </cell>
          <cell r="BV548">
            <v>22.766666666666666</v>
          </cell>
          <cell r="BW548">
            <v>21.166666666666668</v>
          </cell>
          <cell r="BX548">
            <v>22.5</v>
          </cell>
          <cell r="BY548">
            <v>24.366666666666664</v>
          </cell>
          <cell r="BZ548">
            <v>19.733333333333334</v>
          </cell>
          <cell r="CA548">
            <v>24.7</v>
          </cell>
          <cell r="CB548">
            <v>24.5</v>
          </cell>
          <cell r="CC548">
            <v>24.100000000000005</v>
          </cell>
          <cell r="CD548">
            <v>25.7</v>
          </cell>
          <cell r="CE548">
            <v>22.8</v>
          </cell>
          <cell r="CF548">
            <v>22.8</v>
          </cell>
        </row>
        <row r="549">
          <cell r="C549" t="str">
            <v>Porto Alegre - CABO</v>
          </cell>
          <cell r="D549">
            <v>7.2999999999999989</v>
          </cell>
          <cell r="E549">
            <v>22.800000000000004</v>
          </cell>
          <cell r="F549">
            <v>0.6</v>
          </cell>
          <cell r="G549">
            <v>0</v>
          </cell>
          <cell r="H549">
            <v>1</v>
          </cell>
          <cell r="I549">
            <v>1</v>
          </cell>
          <cell r="J549">
            <v>1</v>
          </cell>
          <cell r="K549">
            <v>1</v>
          </cell>
          <cell r="L549">
            <v>1</v>
          </cell>
          <cell r="M549">
            <v>0.6</v>
          </cell>
          <cell r="N549">
            <v>0.1</v>
          </cell>
          <cell r="O549">
            <v>1</v>
          </cell>
          <cell r="P549">
            <v>1</v>
          </cell>
          <cell r="Q549">
            <v>1</v>
          </cell>
          <cell r="R549">
            <v>1</v>
          </cell>
          <cell r="S549">
            <v>1</v>
          </cell>
          <cell r="T549">
            <v>0</v>
          </cell>
          <cell r="U549">
            <v>0.1</v>
          </cell>
          <cell r="V549">
            <v>1</v>
          </cell>
          <cell r="W549">
            <v>1</v>
          </cell>
          <cell r="X549">
            <v>1</v>
          </cell>
          <cell r="Y549">
            <v>1</v>
          </cell>
          <cell r="Z549">
            <v>1</v>
          </cell>
          <cell r="AA549">
            <v>0.6</v>
          </cell>
          <cell r="AB549">
            <v>0.1</v>
          </cell>
          <cell r="AC549">
            <v>1</v>
          </cell>
          <cell r="AD549">
            <v>1</v>
          </cell>
          <cell r="AE549">
            <v>1</v>
          </cell>
          <cell r="AF549">
            <v>1</v>
          </cell>
          <cell r="AG549">
            <v>1</v>
          </cell>
          <cell r="AH549">
            <v>0.6</v>
          </cell>
          <cell r="AI549">
            <v>0.1</v>
          </cell>
          <cell r="AJ549">
            <v>0</v>
          </cell>
          <cell r="AK549">
            <v>25.3</v>
          </cell>
          <cell r="AL549">
            <v>24</v>
          </cell>
          <cell r="AM549">
            <v>25</v>
          </cell>
          <cell r="AN549">
            <v>23.7</v>
          </cell>
          <cell r="AO549">
            <v>25.566666666666666</v>
          </cell>
          <cell r="AP549">
            <v>24.666666666666668</v>
          </cell>
          <cell r="AQ549">
            <v>25.666666666666668</v>
          </cell>
          <cell r="AR549">
            <v>27</v>
          </cell>
          <cell r="AS549">
            <v>23.7</v>
          </cell>
          <cell r="AT549">
            <v>24.566666666666666</v>
          </cell>
          <cell r="AU549">
            <v>23.7</v>
          </cell>
          <cell r="AV549">
            <v>24.900000000000002</v>
          </cell>
          <cell r="AW549">
            <v>26</v>
          </cell>
          <cell r="AX549">
            <v>21.7</v>
          </cell>
          <cell r="AY549">
            <v>24.899999999999995</v>
          </cell>
          <cell r="AZ549">
            <v>22.8</v>
          </cell>
          <cell r="BA549">
            <v>24.5</v>
          </cell>
          <cell r="BB549">
            <v>22.733333333333334</v>
          </cell>
          <cell r="BC549">
            <v>24.5</v>
          </cell>
          <cell r="BD549">
            <v>25.399999999999995</v>
          </cell>
          <cell r="BE549">
            <v>21.299999999999997</v>
          </cell>
          <cell r="BF549">
            <v>24.600000000000005</v>
          </cell>
          <cell r="BG549">
            <v>21.799999999999997</v>
          </cell>
          <cell r="BH549">
            <v>21.299999999999997</v>
          </cell>
          <cell r="BI549">
            <v>24.8</v>
          </cell>
          <cell r="BJ549">
            <v>19.7</v>
          </cell>
          <cell r="BK549">
            <v>23.4</v>
          </cell>
          <cell r="BL549">
            <v>24.7</v>
          </cell>
          <cell r="BM549">
            <v>23.4</v>
          </cell>
          <cell r="BN549">
            <v>23.5</v>
          </cell>
          <cell r="BO549">
            <v>25.8</v>
          </cell>
          <cell r="BP549">
            <v>25.4</v>
          </cell>
          <cell r="BQ549">
            <v>22.3</v>
          </cell>
          <cell r="BR549">
            <v>25.2</v>
          </cell>
          <cell r="BS549">
            <v>22.8</v>
          </cell>
          <cell r="BT549">
            <v>21.1</v>
          </cell>
          <cell r="BU549">
            <v>24.8</v>
          </cell>
          <cell r="BV549">
            <v>22.7</v>
          </cell>
          <cell r="BW549">
            <v>20.5</v>
          </cell>
          <cell r="BX549">
            <v>22.7</v>
          </cell>
          <cell r="BY549">
            <v>24.4</v>
          </cell>
          <cell r="BZ549">
            <v>17.600000000000001</v>
          </cell>
          <cell r="CA549">
            <v>24.7</v>
          </cell>
          <cell r="CB549">
            <v>24.5</v>
          </cell>
          <cell r="CC549">
            <v>24.1</v>
          </cell>
          <cell r="CD549">
            <v>25.7</v>
          </cell>
          <cell r="CE549">
            <v>22.8</v>
          </cell>
          <cell r="CF549">
            <v>22.8</v>
          </cell>
        </row>
        <row r="550">
          <cell r="C550" t="str">
            <v>Litoral</v>
          </cell>
          <cell r="D550">
            <v>7.2999999999999989</v>
          </cell>
          <cell r="E550">
            <v>22.800000000000004</v>
          </cell>
          <cell r="F550">
            <v>0.6</v>
          </cell>
          <cell r="G550">
            <v>0</v>
          </cell>
          <cell r="H550">
            <v>1</v>
          </cell>
          <cell r="I550">
            <v>1</v>
          </cell>
          <cell r="J550">
            <v>1</v>
          </cell>
          <cell r="K550">
            <v>1</v>
          </cell>
          <cell r="L550">
            <v>1</v>
          </cell>
          <cell r="M550">
            <v>0.6</v>
          </cell>
          <cell r="N550">
            <v>0.1</v>
          </cell>
          <cell r="O550">
            <v>1</v>
          </cell>
          <cell r="P550">
            <v>1</v>
          </cell>
          <cell r="Q550">
            <v>1</v>
          </cell>
          <cell r="R550">
            <v>1</v>
          </cell>
          <cell r="S550">
            <v>1</v>
          </cell>
          <cell r="T550">
            <v>0</v>
          </cell>
          <cell r="U550">
            <v>0.1</v>
          </cell>
          <cell r="V550">
            <v>1</v>
          </cell>
          <cell r="W550">
            <v>1</v>
          </cell>
          <cell r="X550">
            <v>1</v>
          </cell>
          <cell r="Y550">
            <v>1</v>
          </cell>
          <cell r="Z550">
            <v>1</v>
          </cell>
          <cell r="AA550">
            <v>0.6</v>
          </cell>
          <cell r="AB550">
            <v>0.1</v>
          </cell>
          <cell r="AC550">
            <v>1</v>
          </cell>
          <cell r="AD550">
            <v>1</v>
          </cell>
          <cell r="AE550">
            <v>1</v>
          </cell>
          <cell r="AF550">
            <v>1</v>
          </cell>
          <cell r="AG550">
            <v>1</v>
          </cell>
          <cell r="AH550">
            <v>0.6</v>
          </cell>
          <cell r="AI550">
            <v>0.1</v>
          </cell>
          <cell r="AJ550">
            <v>0</v>
          </cell>
          <cell r="AK550">
            <v>25.3</v>
          </cell>
          <cell r="AL550">
            <v>24</v>
          </cell>
          <cell r="AM550">
            <v>25</v>
          </cell>
          <cell r="AN550">
            <v>23.7</v>
          </cell>
          <cell r="AO550">
            <v>24.7</v>
          </cell>
          <cell r="AP550">
            <v>25</v>
          </cell>
          <cell r="AQ550">
            <v>25</v>
          </cell>
          <cell r="AR550">
            <v>27</v>
          </cell>
          <cell r="AS550">
            <v>23.7</v>
          </cell>
          <cell r="AT550">
            <v>25</v>
          </cell>
          <cell r="AU550">
            <v>23.7</v>
          </cell>
          <cell r="AV550">
            <v>25</v>
          </cell>
          <cell r="AW550">
            <v>26</v>
          </cell>
          <cell r="AX550">
            <v>21.7</v>
          </cell>
          <cell r="AY550">
            <v>24.9</v>
          </cell>
          <cell r="AZ550">
            <v>22.8</v>
          </cell>
          <cell r="BA550">
            <v>24.3</v>
          </cell>
          <cell r="BB550">
            <v>23</v>
          </cell>
          <cell r="BC550">
            <v>24.5</v>
          </cell>
          <cell r="BD550">
            <v>25.4</v>
          </cell>
          <cell r="BE550">
            <v>21.299999999999997</v>
          </cell>
          <cell r="BF550">
            <v>24.6</v>
          </cell>
          <cell r="BG550">
            <v>21.799999999999997</v>
          </cell>
          <cell r="BH550">
            <v>21.599999999999998</v>
          </cell>
          <cell r="BI550">
            <v>24.8</v>
          </cell>
          <cell r="BJ550">
            <v>19.7</v>
          </cell>
          <cell r="BK550">
            <v>23.4</v>
          </cell>
          <cell r="BL550">
            <v>23.7</v>
          </cell>
          <cell r="BM550">
            <v>23.4</v>
          </cell>
          <cell r="BN550">
            <v>23.5</v>
          </cell>
          <cell r="BO550">
            <v>25.8</v>
          </cell>
          <cell r="BP550">
            <v>25.4</v>
          </cell>
          <cell r="BQ550">
            <v>22.3</v>
          </cell>
          <cell r="BR550">
            <v>25.2</v>
          </cell>
          <cell r="BS550">
            <v>22.8</v>
          </cell>
          <cell r="BT550">
            <v>21.1</v>
          </cell>
          <cell r="BU550">
            <v>24.8</v>
          </cell>
          <cell r="BV550">
            <v>22.8</v>
          </cell>
          <cell r="BW550">
            <v>21.5</v>
          </cell>
          <cell r="BX550">
            <v>22.7</v>
          </cell>
          <cell r="BY550">
            <v>24.4</v>
          </cell>
          <cell r="BZ550">
            <v>20.8</v>
          </cell>
          <cell r="CA550">
            <v>24.7</v>
          </cell>
          <cell r="CB550">
            <v>24.5</v>
          </cell>
          <cell r="CC550">
            <v>24.1</v>
          </cell>
          <cell r="CD550">
            <v>25.7</v>
          </cell>
          <cell r="CE550">
            <v>22.8</v>
          </cell>
          <cell r="CF550">
            <v>22.8</v>
          </cell>
        </row>
        <row r="551">
          <cell r="C551" t="str">
            <v>Novo Hamburgo - Cabo</v>
          </cell>
          <cell r="D551">
            <v>7.2999999999999989</v>
          </cell>
          <cell r="E551">
            <v>22.800000000000004</v>
          </cell>
          <cell r="F551">
            <v>0.6</v>
          </cell>
          <cell r="G551">
            <v>0</v>
          </cell>
          <cell r="H551">
            <v>1</v>
          </cell>
          <cell r="I551">
            <v>1</v>
          </cell>
          <cell r="J551">
            <v>1</v>
          </cell>
          <cell r="K551">
            <v>1</v>
          </cell>
          <cell r="L551">
            <v>1</v>
          </cell>
          <cell r="M551">
            <v>0.6</v>
          </cell>
          <cell r="N551">
            <v>0.1</v>
          </cell>
          <cell r="O551">
            <v>1</v>
          </cell>
          <cell r="P551">
            <v>1</v>
          </cell>
          <cell r="Q551">
            <v>1</v>
          </cell>
          <cell r="R551">
            <v>1</v>
          </cell>
          <cell r="S551">
            <v>1</v>
          </cell>
          <cell r="T551">
            <v>0</v>
          </cell>
          <cell r="U551">
            <v>0.1</v>
          </cell>
          <cell r="V551">
            <v>1</v>
          </cell>
          <cell r="W551">
            <v>1</v>
          </cell>
          <cell r="X551">
            <v>1</v>
          </cell>
          <cell r="Y551">
            <v>1</v>
          </cell>
          <cell r="Z551">
            <v>1</v>
          </cell>
          <cell r="AA551">
            <v>0.6</v>
          </cell>
          <cell r="AB551">
            <v>0.1</v>
          </cell>
          <cell r="AC551">
            <v>1</v>
          </cell>
          <cell r="AD551">
            <v>1</v>
          </cell>
          <cell r="AE551">
            <v>1</v>
          </cell>
          <cell r="AF551">
            <v>1</v>
          </cell>
          <cell r="AG551">
            <v>1</v>
          </cell>
          <cell r="AH551">
            <v>0.6</v>
          </cell>
          <cell r="AI551">
            <v>0.1</v>
          </cell>
          <cell r="AJ551">
            <v>0</v>
          </cell>
          <cell r="AK551">
            <v>25.3</v>
          </cell>
          <cell r="AL551">
            <v>24</v>
          </cell>
          <cell r="AM551">
            <v>25</v>
          </cell>
          <cell r="AN551">
            <v>23.7</v>
          </cell>
          <cell r="AO551">
            <v>26</v>
          </cell>
          <cell r="AP551">
            <v>24</v>
          </cell>
          <cell r="AQ551">
            <v>26</v>
          </cell>
          <cell r="AR551">
            <v>27</v>
          </cell>
          <cell r="AS551">
            <v>23.7</v>
          </cell>
          <cell r="AT551">
            <v>23.7</v>
          </cell>
          <cell r="AU551">
            <v>23.7</v>
          </cell>
          <cell r="AV551">
            <v>25</v>
          </cell>
          <cell r="AW551">
            <v>26</v>
          </cell>
          <cell r="AX551">
            <v>21.7</v>
          </cell>
          <cell r="AY551">
            <v>24.9</v>
          </cell>
          <cell r="AZ551">
            <v>22.8</v>
          </cell>
          <cell r="BA551">
            <v>24.6</v>
          </cell>
          <cell r="BB551">
            <v>22.200000000000003</v>
          </cell>
          <cell r="BC551">
            <v>24.5</v>
          </cell>
          <cell r="BD551">
            <v>25.4</v>
          </cell>
          <cell r="BE551">
            <v>21.299999999999997</v>
          </cell>
          <cell r="BF551">
            <v>24.6</v>
          </cell>
          <cell r="BG551">
            <v>21.799999999999997</v>
          </cell>
          <cell r="BH551">
            <v>21.599999999999998</v>
          </cell>
          <cell r="BI551">
            <v>24.8</v>
          </cell>
          <cell r="BJ551">
            <v>20.3</v>
          </cell>
          <cell r="BK551">
            <v>23.4</v>
          </cell>
          <cell r="BL551">
            <v>23.7</v>
          </cell>
          <cell r="BM551">
            <v>23.4</v>
          </cell>
          <cell r="BN551">
            <v>23.5</v>
          </cell>
          <cell r="BO551">
            <v>25.8</v>
          </cell>
          <cell r="BP551">
            <v>25.4</v>
          </cell>
          <cell r="BQ551">
            <v>22.3</v>
          </cell>
          <cell r="BR551">
            <v>25.2</v>
          </cell>
          <cell r="BS551">
            <v>22.8</v>
          </cell>
          <cell r="BT551">
            <v>21.1</v>
          </cell>
          <cell r="BU551">
            <v>24.8</v>
          </cell>
          <cell r="BV551">
            <v>22.8</v>
          </cell>
          <cell r="BW551">
            <v>21.5</v>
          </cell>
          <cell r="BX551">
            <v>22.1</v>
          </cell>
          <cell r="BY551">
            <v>24.3</v>
          </cell>
          <cell r="BZ551">
            <v>20.8</v>
          </cell>
          <cell r="CA551">
            <v>24.7</v>
          </cell>
          <cell r="CB551">
            <v>24.5</v>
          </cell>
          <cell r="CC551">
            <v>24.1</v>
          </cell>
          <cell r="CD551">
            <v>25.7</v>
          </cell>
          <cell r="CE551">
            <v>22.8</v>
          </cell>
          <cell r="CF551">
            <v>22.8</v>
          </cell>
        </row>
        <row r="552">
          <cell r="C552" t="str">
            <v>Porto Alegre MMDS</v>
          </cell>
          <cell r="D552">
            <v>7.2999999999999989</v>
          </cell>
          <cell r="E552">
            <v>22.800000000000004</v>
          </cell>
          <cell r="F552">
            <v>0.6</v>
          </cell>
          <cell r="G552">
            <v>0</v>
          </cell>
          <cell r="H552">
            <v>1</v>
          </cell>
          <cell r="I552">
            <v>1</v>
          </cell>
          <cell r="J552">
            <v>1</v>
          </cell>
          <cell r="K552">
            <v>1</v>
          </cell>
          <cell r="L552">
            <v>1</v>
          </cell>
          <cell r="M552">
            <v>0.6</v>
          </cell>
          <cell r="N552">
            <v>0.1</v>
          </cell>
          <cell r="O552">
            <v>1</v>
          </cell>
          <cell r="P552">
            <v>1</v>
          </cell>
          <cell r="Q552">
            <v>1</v>
          </cell>
          <cell r="R552">
            <v>1</v>
          </cell>
          <cell r="S552">
            <v>1</v>
          </cell>
          <cell r="T552">
            <v>0</v>
          </cell>
          <cell r="U552">
            <v>0.1</v>
          </cell>
          <cell r="V552">
            <v>1</v>
          </cell>
          <cell r="W552">
            <v>1</v>
          </cell>
          <cell r="X552">
            <v>1</v>
          </cell>
          <cell r="Y552">
            <v>1</v>
          </cell>
          <cell r="Z552">
            <v>1</v>
          </cell>
          <cell r="AA552">
            <v>0.6</v>
          </cell>
          <cell r="AB552">
            <v>0.1</v>
          </cell>
          <cell r="AC552">
            <v>1</v>
          </cell>
          <cell r="AD552">
            <v>1</v>
          </cell>
          <cell r="AE552">
            <v>1</v>
          </cell>
          <cell r="AF552">
            <v>1</v>
          </cell>
          <cell r="AG552">
            <v>1</v>
          </cell>
          <cell r="AH552">
            <v>0.6</v>
          </cell>
          <cell r="AI552">
            <v>0.1</v>
          </cell>
          <cell r="AJ552">
            <v>0</v>
          </cell>
          <cell r="AK552">
            <v>25.3</v>
          </cell>
          <cell r="AL552">
            <v>24</v>
          </cell>
          <cell r="AM552">
            <v>25</v>
          </cell>
          <cell r="AN552">
            <v>23.7</v>
          </cell>
          <cell r="AO552">
            <v>26</v>
          </cell>
          <cell r="AP552">
            <v>25</v>
          </cell>
          <cell r="AQ552">
            <v>26</v>
          </cell>
          <cell r="AR552">
            <v>27</v>
          </cell>
          <cell r="AS552">
            <v>23.7</v>
          </cell>
          <cell r="AT552">
            <v>25</v>
          </cell>
          <cell r="AU552">
            <v>23.7</v>
          </cell>
          <cell r="AV552">
            <v>24.7</v>
          </cell>
          <cell r="AW552">
            <v>26</v>
          </cell>
          <cell r="AX552">
            <v>21.7</v>
          </cell>
          <cell r="AY552">
            <v>24.9</v>
          </cell>
          <cell r="AZ552">
            <v>22.8</v>
          </cell>
          <cell r="BA552">
            <v>24.6</v>
          </cell>
          <cell r="BB552">
            <v>23</v>
          </cell>
          <cell r="BC552">
            <v>24.5</v>
          </cell>
          <cell r="BD552">
            <v>25.4</v>
          </cell>
          <cell r="BE552">
            <v>21.299999999999997</v>
          </cell>
          <cell r="BF552">
            <v>24.6</v>
          </cell>
          <cell r="BG552">
            <v>21.799999999999997</v>
          </cell>
          <cell r="BH552">
            <v>20.7</v>
          </cell>
          <cell r="BI552">
            <v>24.8</v>
          </cell>
          <cell r="BJ552">
            <v>20.3</v>
          </cell>
          <cell r="BK552">
            <v>23.4</v>
          </cell>
          <cell r="BL552">
            <v>23.7</v>
          </cell>
          <cell r="BM552">
            <v>23.4</v>
          </cell>
          <cell r="BN552">
            <v>23.5</v>
          </cell>
          <cell r="BO552">
            <v>25.8</v>
          </cell>
          <cell r="BP552">
            <v>25.4</v>
          </cell>
          <cell r="BQ552">
            <v>22.3</v>
          </cell>
          <cell r="BR552">
            <v>25.2</v>
          </cell>
          <cell r="BS552">
            <v>22.8</v>
          </cell>
          <cell r="BT552">
            <v>21.1</v>
          </cell>
          <cell r="BU552">
            <v>24.8</v>
          </cell>
          <cell r="BV552">
            <v>22.8</v>
          </cell>
          <cell r="BW552">
            <v>21.5</v>
          </cell>
          <cell r="BX552">
            <v>22.1</v>
          </cell>
          <cell r="BY552">
            <v>24.3</v>
          </cell>
          <cell r="BZ552">
            <v>20.8</v>
          </cell>
          <cell r="CA552">
            <v>24.7</v>
          </cell>
          <cell r="CB552">
            <v>24.5</v>
          </cell>
          <cell r="CC552">
            <v>24.1</v>
          </cell>
          <cell r="CD552">
            <v>25.7</v>
          </cell>
          <cell r="CE552">
            <v>22.8</v>
          </cell>
          <cell r="CF552">
            <v>22.8</v>
          </cell>
        </row>
        <row r="553">
          <cell r="C553" t="str">
            <v>SubCluster Grande Porto Alegre</v>
          </cell>
          <cell r="D553">
            <v>7.2999999999999989</v>
          </cell>
          <cell r="E553">
            <v>22.800000000000004</v>
          </cell>
          <cell r="F553">
            <v>0.6</v>
          </cell>
          <cell r="G553">
            <v>0</v>
          </cell>
          <cell r="H553">
            <v>1</v>
          </cell>
          <cell r="I553">
            <v>1</v>
          </cell>
          <cell r="J553">
            <v>1</v>
          </cell>
          <cell r="K553">
            <v>1</v>
          </cell>
          <cell r="L553">
            <v>1</v>
          </cell>
          <cell r="M553">
            <v>0.6</v>
          </cell>
          <cell r="N553">
            <v>9.9999999999999992E-2</v>
          </cell>
          <cell r="O553">
            <v>1</v>
          </cell>
          <cell r="P553">
            <v>1</v>
          </cell>
          <cell r="Q553">
            <v>1</v>
          </cell>
          <cell r="R553">
            <v>1</v>
          </cell>
          <cell r="S553">
            <v>1</v>
          </cell>
          <cell r="T553">
            <v>0</v>
          </cell>
          <cell r="U553">
            <v>9.9999999999999992E-2</v>
          </cell>
          <cell r="V553">
            <v>1</v>
          </cell>
          <cell r="W553">
            <v>1</v>
          </cell>
          <cell r="X553">
            <v>1</v>
          </cell>
          <cell r="Y553">
            <v>1</v>
          </cell>
          <cell r="Z553">
            <v>1</v>
          </cell>
          <cell r="AA553">
            <v>0.6</v>
          </cell>
          <cell r="AB553">
            <v>9.9999999999999992E-2</v>
          </cell>
          <cell r="AC553">
            <v>1</v>
          </cell>
          <cell r="AD553">
            <v>1</v>
          </cell>
          <cell r="AE553">
            <v>1</v>
          </cell>
          <cell r="AF553">
            <v>1</v>
          </cell>
          <cell r="AG553">
            <v>1</v>
          </cell>
          <cell r="AH553">
            <v>0.6</v>
          </cell>
          <cell r="AI553">
            <v>9.9999999999999992E-2</v>
          </cell>
          <cell r="AJ553">
            <v>0</v>
          </cell>
          <cell r="AK553">
            <v>25.3</v>
          </cell>
          <cell r="AL553">
            <v>24</v>
          </cell>
          <cell r="AM553">
            <v>25</v>
          </cell>
          <cell r="AN553">
            <v>23.7</v>
          </cell>
          <cell r="AO553">
            <v>26</v>
          </cell>
          <cell r="AP553">
            <v>25</v>
          </cell>
          <cell r="AQ553">
            <v>26</v>
          </cell>
          <cell r="AR553">
            <v>27</v>
          </cell>
          <cell r="AS553">
            <v>23.7</v>
          </cell>
          <cell r="AT553">
            <v>25</v>
          </cell>
          <cell r="AU553">
            <v>23.7</v>
          </cell>
          <cell r="AV553">
            <v>25</v>
          </cell>
          <cell r="AW553">
            <v>26</v>
          </cell>
          <cell r="AX553">
            <v>21.399999999999995</v>
          </cell>
          <cell r="AY553">
            <v>24.899999999999995</v>
          </cell>
          <cell r="AZ553">
            <v>22.8</v>
          </cell>
          <cell r="BA553">
            <v>24.600000000000005</v>
          </cell>
          <cell r="BB553">
            <v>23</v>
          </cell>
          <cell r="BC553">
            <v>24.5</v>
          </cell>
          <cell r="BD553">
            <v>25</v>
          </cell>
          <cell r="BE553">
            <v>21.299999999999997</v>
          </cell>
          <cell r="BF553">
            <v>24.600000000000005</v>
          </cell>
          <cell r="BG553">
            <v>21.799999999999997</v>
          </cell>
          <cell r="BH553">
            <v>21.5</v>
          </cell>
          <cell r="BI553">
            <v>24.657142857142862</v>
          </cell>
          <cell r="BJ553">
            <v>19.87142857142857</v>
          </cell>
          <cell r="BK553">
            <v>23.285714285714285</v>
          </cell>
          <cell r="BL553">
            <v>24.699999999999996</v>
          </cell>
          <cell r="BM553">
            <v>23.057142857142857</v>
          </cell>
          <cell r="BN553">
            <v>23.485714285714288</v>
          </cell>
          <cell r="BO553">
            <v>25.6</v>
          </cell>
          <cell r="BP553">
            <v>25</v>
          </cell>
          <cell r="BQ553">
            <v>22.285714285714285</v>
          </cell>
          <cell r="BR553">
            <v>25.199999999999996</v>
          </cell>
          <cell r="BS553">
            <v>22.657142857142862</v>
          </cell>
          <cell r="BT553">
            <v>21.099999999999998</v>
          </cell>
          <cell r="BU553">
            <v>24.657142857142862</v>
          </cell>
          <cell r="BV553">
            <v>22.5</v>
          </cell>
          <cell r="BW553">
            <v>21.5</v>
          </cell>
          <cell r="BX553">
            <v>22.61428571428571</v>
          </cell>
          <cell r="BY553">
            <v>23.971428571428572</v>
          </cell>
          <cell r="BZ553">
            <v>20.8</v>
          </cell>
          <cell r="CA553">
            <v>24.557142857142853</v>
          </cell>
          <cell r="CB553">
            <v>24.214285714285715</v>
          </cell>
          <cell r="CC553">
            <v>23.957142857142856</v>
          </cell>
          <cell r="CD553">
            <v>25.699999999999996</v>
          </cell>
          <cell r="CE553">
            <v>22.800000000000004</v>
          </cell>
          <cell r="CF553">
            <v>22.657142857142862</v>
          </cell>
        </row>
        <row r="554">
          <cell r="C554" t="str">
            <v>Canoas</v>
          </cell>
          <cell r="D554">
            <v>7.2999999999999989</v>
          </cell>
          <cell r="E554">
            <v>22.800000000000004</v>
          </cell>
          <cell r="F554">
            <v>0.6</v>
          </cell>
          <cell r="G554">
            <v>0</v>
          </cell>
          <cell r="H554">
            <v>1</v>
          </cell>
          <cell r="I554">
            <v>1</v>
          </cell>
          <cell r="J554">
            <v>1</v>
          </cell>
          <cell r="K554">
            <v>1</v>
          </cell>
          <cell r="L554">
            <v>1</v>
          </cell>
          <cell r="M554">
            <v>0.6</v>
          </cell>
          <cell r="N554">
            <v>0.1</v>
          </cell>
          <cell r="O554">
            <v>1</v>
          </cell>
          <cell r="P554">
            <v>1</v>
          </cell>
          <cell r="Q554">
            <v>1</v>
          </cell>
          <cell r="R554">
            <v>1</v>
          </cell>
          <cell r="S554">
            <v>1</v>
          </cell>
          <cell r="T554">
            <v>0</v>
          </cell>
          <cell r="U554">
            <v>0.1</v>
          </cell>
          <cell r="V554">
            <v>1</v>
          </cell>
          <cell r="W554">
            <v>1</v>
          </cell>
          <cell r="X554">
            <v>1</v>
          </cell>
          <cell r="Y554">
            <v>1</v>
          </cell>
          <cell r="Z554">
            <v>1</v>
          </cell>
          <cell r="AA554">
            <v>0.6</v>
          </cell>
          <cell r="AB554">
            <v>0.1</v>
          </cell>
          <cell r="AC554">
            <v>1</v>
          </cell>
          <cell r="AD554">
            <v>1</v>
          </cell>
          <cell r="AE554">
            <v>1</v>
          </cell>
          <cell r="AF554">
            <v>1</v>
          </cell>
          <cell r="AG554">
            <v>1</v>
          </cell>
          <cell r="AH554">
            <v>0.6</v>
          </cell>
          <cell r="AI554">
            <v>0.1</v>
          </cell>
          <cell r="AJ554">
            <v>0</v>
          </cell>
          <cell r="AK554">
            <v>25.3</v>
          </cell>
          <cell r="AL554">
            <v>24</v>
          </cell>
          <cell r="AM554">
            <v>25</v>
          </cell>
          <cell r="AN554">
            <v>23.7</v>
          </cell>
          <cell r="AO554">
            <v>26</v>
          </cell>
          <cell r="AP554">
            <v>25</v>
          </cell>
          <cell r="AQ554">
            <v>26</v>
          </cell>
          <cell r="AR554">
            <v>27</v>
          </cell>
          <cell r="AS554">
            <v>23.7</v>
          </cell>
          <cell r="AT554">
            <v>25</v>
          </cell>
          <cell r="AU554">
            <v>23.7</v>
          </cell>
          <cell r="AV554">
            <v>25</v>
          </cell>
          <cell r="AW554">
            <v>26</v>
          </cell>
          <cell r="AX554">
            <v>20.799999999999997</v>
          </cell>
          <cell r="AY554">
            <v>24.9</v>
          </cell>
          <cell r="AZ554">
            <v>22.8</v>
          </cell>
          <cell r="BA554">
            <v>24.6</v>
          </cell>
          <cell r="BB554">
            <v>23</v>
          </cell>
          <cell r="BC554">
            <v>24.5</v>
          </cell>
          <cell r="BD554">
            <v>24.5</v>
          </cell>
          <cell r="BE554">
            <v>21.299999999999997</v>
          </cell>
          <cell r="BF554">
            <v>24.6</v>
          </cell>
          <cell r="BG554">
            <v>21.799999999999997</v>
          </cell>
          <cell r="BH554">
            <v>21.3</v>
          </cell>
          <cell r="BI554">
            <v>24.8</v>
          </cell>
          <cell r="BJ554">
            <v>19.7</v>
          </cell>
          <cell r="BK554">
            <v>23.4</v>
          </cell>
          <cell r="BL554">
            <v>24.7</v>
          </cell>
          <cell r="BM554">
            <v>23.4</v>
          </cell>
          <cell r="BN554">
            <v>23.5</v>
          </cell>
          <cell r="BO554">
            <v>25.8</v>
          </cell>
          <cell r="BP554">
            <v>25.4</v>
          </cell>
          <cell r="BQ554">
            <v>22.3</v>
          </cell>
          <cell r="BR554">
            <v>25.2</v>
          </cell>
          <cell r="BS554">
            <v>21.8</v>
          </cell>
          <cell r="BT554">
            <v>21.1</v>
          </cell>
          <cell r="BU554">
            <v>24.8</v>
          </cell>
          <cell r="BV554">
            <v>22.7</v>
          </cell>
          <cell r="BW554">
            <v>21.5</v>
          </cell>
          <cell r="BX554">
            <v>22.7</v>
          </cell>
          <cell r="BY554">
            <v>24.4</v>
          </cell>
          <cell r="BZ554">
            <v>20.8</v>
          </cell>
          <cell r="CA554">
            <v>24.7</v>
          </cell>
          <cell r="CB554">
            <v>24.5</v>
          </cell>
          <cell r="CC554">
            <v>24.1</v>
          </cell>
          <cell r="CD554">
            <v>25.7</v>
          </cell>
          <cell r="CE554">
            <v>22.8</v>
          </cell>
          <cell r="CF554">
            <v>22.8</v>
          </cell>
        </row>
        <row r="555">
          <cell r="C555" t="str">
            <v>São Leopoldo - Cabo</v>
          </cell>
          <cell r="D555">
            <v>7.2999999999999989</v>
          </cell>
          <cell r="E555">
            <v>22.800000000000004</v>
          </cell>
          <cell r="F555">
            <v>0.6</v>
          </cell>
          <cell r="G555">
            <v>0</v>
          </cell>
          <cell r="H555">
            <v>1</v>
          </cell>
          <cell r="I555">
            <v>1</v>
          </cell>
          <cell r="J555">
            <v>1</v>
          </cell>
          <cell r="K555">
            <v>1</v>
          </cell>
          <cell r="L555">
            <v>1</v>
          </cell>
          <cell r="M555">
            <v>0.6</v>
          </cell>
          <cell r="N555">
            <v>0.1</v>
          </cell>
          <cell r="O555">
            <v>1</v>
          </cell>
          <cell r="P555">
            <v>1</v>
          </cell>
          <cell r="Q555">
            <v>1</v>
          </cell>
          <cell r="R555">
            <v>1</v>
          </cell>
          <cell r="S555">
            <v>1</v>
          </cell>
          <cell r="T555">
            <v>0</v>
          </cell>
          <cell r="U555">
            <v>0.1</v>
          </cell>
          <cell r="V555">
            <v>1</v>
          </cell>
          <cell r="W555">
            <v>1</v>
          </cell>
          <cell r="X555">
            <v>1</v>
          </cell>
          <cell r="Y555">
            <v>1</v>
          </cell>
          <cell r="Z555">
            <v>1</v>
          </cell>
          <cell r="AA555">
            <v>0.6</v>
          </cell>
          <cell r="AB555">
            <v>0.1</v>
          </cell>
          <cell r="AC555">
            <v>1</v>
          </cell>
          <cell r="AD555">
            <v>1</v>
          </cell>
          <cell r="AE555">
            <v>1</v>
          </cell>
          <cell r="AF555">
            <v>1</v>
          </cell>
          <cell r="AG555">
            <v>1</v>
          </cell>
          <cell r="AH555">
            <v>0.6</v>
          </cell>
          <cell r="AI555">
            <v>0.1</v>
          </cell>
          <cell r="AJ555">
            <v>0</v>
          </cell>
          <cell r="AK555">
            <v>25.3</v>
          </cell>
          <cell r="AL555">
            <v>24</v>
          </cell>
          <cell r="AM555">
            <v>25</v>
          </cell>
          <cell r="AN555">
            <v>23.7</v>
          </cell>
          <cell r="AO555">
            <v>26</v>
          </cell>
          <cell r="AP555">
            <v>25</v>
          </cell>
          <cell r="AQ555">
            <v>26</v>
          </cell>
          <cell r="AR555">
            <v>27</v>
          </cell>
          <cell r="AS555">
            <v>23.7</v>
          </cell>
          <cell r="AT555">
            <v>25</v>
          </cell>
          <cell r="AU555">
            <v>23.7</v>
          </cell>
          <cell r="AV555">
            <v>25</v>
          </cell>
          <cell r="AW555">
            <v>26</v>
          </cell>
          <cell r="AX555">
            <v>21.7</v>
          </cell>
          <cell r="AY555">
            <v>24.9</v>
          </cell>
          <cell r="AZ555">
            <v>22.8</v>
          </cell>
          <cell r="BA555">
            <v>24.6</v>
          </cell>
          <cell r="BB555">
            <v>23</v>
          </cell>
          <cell r="BC555">
            <v>24.5</v>
          </cell>
          <cell r="BD555">
            <v>25.4</v>
          </cell>
          <cell r="BE555">
            <v>21.299999999999997</v>
          </cell>
          <cell r="BF555">
            <v>24.6</v>
          </cell>
          <cell r="BG555">
            <v>21.799999999999997</v>
          </cell>
          <cell r="BH555">
            <v>21.599999999999998</v>
          </cell>
          <cell r="BI555">
            <v>24.8</v>
          </cell>
          <cell r="BJ555">
            <v>20.3</v>
          </cell>
          <cell r="BK555">
            <v>23.4</v>
          </cell>
          <cell r="BL555">
            <v>24.7</v>
          </cell>
          <cell r="BM555">
            <v>23.4</v>
          </cell>
          <cell r="BN555">
            <v>23.5</v>
          </cell>
          <cell r="BO555">
            <v>24.4</v>
          </cell>
          <cell r="BP555">
            <v>25.4</v>
          </cell>
          <cell r="BQ555">
            <v>22.3</v>
          </cell>
          <cell r="BR555">
            <v>25.2</v>
          </cell>
          <cell r="BS555">
            <v>22.8</v>
          </cell>
          <cell r="BT555">
            <v>21.1</v>
          </cell>
          <cell r="BU555">
            <v>24.8</v>
          </cell>
          <cell r="BV555">
            <v>22.8</v>
          </cell>
          <cell r="BW555">
            <v>21.5</v>
          </cell>
          <cell r="BX555">
            <v>22.7</v>
          </cell>
          <cell r="BY555">
            <v>24.4</v>
          </cell>
          <cell r="BZ555">
            <v>20.8</v>
          </cell>
          <cell r="CA555">
            <v>23.7</v>
          </cell>
          <cell r="CB555">
            <v>24.5</v>
          </cell>
          <cell r="CC555">
            <v>24.1</v>
          </cell>
          <cell r="CD555">
            <v>25.7</v>
          </cell>
          <cell r="CE555">
            <v>22.8</v>
          </cell>
          <cell r="CF555">
            <v>21.8</v>
          </cell>
        </row>
        <row r="556">
          <cell r="C556" t="str">
            <v>Sapucaia do Sul</v>
          </cell>
          <cell r="D556">
            <v>7.2999999999999989</v>
          </cell>
          <cell r="E556">
            <v>22.800000000000004</v>
          </cell>
          <cell r="F556">
            <v>0.6</v>
          </cell>
          <cell r="G556">
            <v>0</v>
          </cell>
          <cell r="H556">
            <v>1</v>
          </cell>
          <cell r="I556">
            <v>1</v>
          </cell>
          <cell r="J556">
            <v>1</v>
          </cell>
          <cell r="K556">
            <v>1</v>
          </cell>
          <cell r="L556">
            <v>1</v>
          </cell>
          <cell r="M556">
            <v>0.6</v>
          </cell>
          <cell r="N556">
            <v>0.1</v>
          </cell>
          <cell r="O556">
            <v>1</v>
          </cell>
          <cell r="P556">
            <v>1</v>
          </cell>
          <cell r="Q556">
            <v>1</v>
          </cell>
          <cell r="R556">
            <v>1</v>
          </cell>
          <cell r="S556">
            <v>1</v>
          </cell>
          <cell r="T556">
            <v>0</v>
          </cell>
          <cell r="U556">
            <v>0.1</v>
          </cell>
          <cell r="V556">
            <v>1</v>
          </cell>
          <cell r="W556">
            <v>1</v>
          </cell>
          <cell r="X556">
            <v>1</v>
          </cell>
          <cell r="Y556">
            <v>1</v>
          </cell>
          <cell r="Z556">
            <v>1</v>
          </cell>
          <cell r="AA556">
            <v>0.6</v>
          </cell>
          <cell r="AB556">
            <v>0.1</v>
          </cell>
          <cell r="AC556">
            <v>1</v>
          </cell>
          <cell r="AD556">
            <v>1</v>
          </cell>
          <cell r="AE556">
            <v>1</v>
          </cell>
          <cell r="AF556">
            <v>1</v>
          </cell>
          <cell r="AG556">
            <v>1</v>
          </cell>
          <cell r="AH556">
            <v>0.6</v>
          </cell>
          <cell r="AI556">
            <v>0.1</v>
          </cell>
          <cell r="AJ556">
            <v>0</v>
          </cell>
          <cell r="AK556">
            <v>25.3</v>
          </cell>
          <cell r="AL556">
            <v>24</v>
          </cell>
          <cell r="AM556">
            <v>25</v>
          </cell>
          <cell r="AN556">
            <v>23.7</v>
          </cell>
          <cell r="AO556">
            <v>26</v>
          </cell>
          <cell r="AP556">
            <v>25</v>
          </cell>
          <cell r="AQ556">
            <v>26</v>
          </cell>
          <cell r="AR556">
            <v>27</v>
          </cell>
          <cell r="AS556">
            <v>23.7</v>
          </cell>
          <cell r="AT556">
            <v>25</v>
          </cell>
          <cell r="AU556">
            <v>23.7</v>
          </cell>
          <cell r="AV556">
            <v>25</v>
          </cell>
          <cell r="AW556">
            <v>26</v>
          </cell>
          <cell r="AX556">
            <v>21.7</v>
          </cell>
          <cell r="AY556">
            <v>24.9</v>
          </cell>
          <cell r="AZ556">
            <v>22.8</v>
          </cell>
          <cell r="BA556">
            <v>24.6</v>
          </cell>
          <cell r="BB556">
            <v>23</v>
          </cell>
          <cell r="BC556">
            <v>24.5</v>
          </cell>
          <cell r="BD556">
            <v>25.099999999999998</v>
          </cell>
          <cell r="BE556">
            <v>21.299999999999997</v>
          </cell>
          <cell r="BF556">
            <v>24.6</v>
          </cell>
          <cell r="BG556">
            <v>21.799999999999997</v>
          </cell>
          <cell r="BH556">
            <v>21.599999999999998</v>
          </cell>
          <cell r="BI556">
            <v>24.8</v>
          </cell>
          <cell r="BJ556">
            <v>20.3</v>
          </cell>
          <cell r="BK556">
            <v>23.4</v>
          </cell>
          <cell r="BL556">
            <v>24.7</v>
          </cell>
          <cell r="BM556">
            <v>23.4</v>
          </cell>
          <cell r="BN556">
            <v>23.5</v>
          </cell>
          <cell r="BO556">
            <v>25.8</v>
          </cell>
          <cell r="BP556">
            <v>24</v>
          </cell>
          <cell r="BQ556">
            <v>22.3</v>
          </cell>
          <cell r="BR556">
            <v>25.2</v>
          </cell>
          <cell r="BS556">
            <v>22.8</v>
          </cell>
          <cell r="BT556">
            <v>21.1</v>
          </cell>
          <cell r="BU556">
            <v>24.8</v>
          </cell>
          <cell r="BV556">
            <v>22.8</v>
          </cell>
          <cell r="BW556">
            <v>21.5</v>
          </cell>
          <cell r="BX556">
            <v>22.7</v>
          </cell>
          <cell r="BY556">
            <v>24.4</v>
          </cell>
          <cell r="BZ556">
            <v>20.8</v>
          </cell>
          <cell r="CA556">
            <v>24.7</v>
          </cell>
          <cell r="CB556">
            <v>23.5</v>
          </cell>
          <cell r="CC556">
            <v>24.1</v>
          </cell>
          <cell r="CD556">
            <v>25.7</v>
          </cell>
          <cell r="CE556">
            <v>22.8</v>
          </cell>
          <cell r="CF556">
            <v>22.8</v>
          </cell>
        </row>
        <row r="557">
          <cell r="C557" t="str">
            <v>Esteio</v>
          </cell>
          <cell r="D557">
            <v>7.2999999999999989</v>
          </cell>
          <cell r="E557">
            <v>22.800000000000004</v>
          </cell>
          <cell r="F557">
            <v>0.6</v>
          </cell>
          <cell r="G557">
            <v>0</v>
          </cell>
          <cell r="H557">
            <v>1</v>
          </cell>
          <cell r="I557">
            <v>1</v>
          </cell>
          <cell r="J557">
            <v>1</v>
          </cell>
          <cell r="K557">
            <v>1</v>
          </cell>
          <cell r="L557">
            <v>1</v>
          </cell>
          <cell r="M557">
            <v>0.6</v>
          </cell>
          <cell r="N557">
            <v>0.1</v>
          </cell>
          <cell r="O557">
            <v>1</v>
          </cell>
          <cell r="P557">
            <v>1</v>
          </cell>
          <cell r="Q557">
            <v>1</v>
          </cell>
          <cell r="R557">
            <v>1</v>
          </cell>
          <cell r="S557">
            <v>1</v>
          </cell>
          <cell r="T557">
            <v>0</v>
          </cell>
          <cell r="U557">
            <v>0.1</v>
          </cell>
          <cell r="V557">
            <v>1</v>
          </cell>
          <cell r="W557">
            <v>1</v>
          </cell>
          <cell r="X557">
            <v>1</v>
          </cell>
          <cell r="Y557">
            <v>1</v>
          </cell>
          <cell r="Z557">
            <v>1</v>
          </cell>
          <cell r="AA557">
            <v>0.6</v>
          </cell>
          <cell r="AB557">
            <v>0.1</v>
          </cell>
          <cell r="AC557">
            <v>1</v>
          </cell>
          <cell r="AD557">
            <v>1</v>
          </cell>
          <cell r="AE557">
            <v>1</v>
          </cell>
          <cell r="AF557">
            <v>1</v>
          </cell>
          <cell r="AG557">
            <v>1</v>
          </cell>
          <cell r="AH557">
            <v>0.6</v>
          </cell>
          <cell r="AI557">
            <v>0.1</v>
          </cell>
          <cell r="AJ557">
            <v>0</v>
          </cell>
          <cell r="AK557">
            <v>25.3</v>
          </cell>
          <cell r="AL557">
            <v>23.65</v>
          </cell>
          <cell r="AM557">
            <v>25</v>
          </cell>
          <cell r="AN557">
            <v>23.7</v>
          </cell>
          <cell r="AO557">
            <v>26</v>
          </cell>
          <cell r="AP557">
            <v>25</v>
          </cell>
          <cell r="AQ557">
            <v>24.35</v>
          </cell>
          <cell r="AR557">
            <v>27</v>
          </cell>
          <cell r="AS557">
            <v>23.7</v>
          </cell>
          <cell r="AT557">
            <v>25</v>
          </cell>
          <cell r="AU557">
            <v>23.7</v>
          </cell>
          <cell r="AV557">
            <v>25</v>
          </cell>
          <cell r="AW557">
            <v>26</v>
          </cell>
          <cell r="AX557">
            <v>21.7</v>
          </cell>
          <cell r="AY557">
            <v>24.9</v>
          </cell>
          <cell r="AZ557">
            <v>22.8</v>
          </cell>
          <cell r="BA557">
            <v>24.6</v>
          </cell>
          <cell r="BB557">
            <v>23</v>
          </cell>
          <cell r="BC557">
            <v>24.5</v>
          </cell>
          <cell r="BD557">
            <v>25.4</v>
          </cell>
          <cell r="BE557">
            <v>21.299999999999997</v>
          </cell>
          <cell r="BF557">
            <v>24.6</v>
          </cell>
          <cell r="BG557">
            <v>21.799999999999997</v>
          </cell>
          <cell r="BH557">
            <v>21.599999999999998</v>
          </cell>
          <cell r="BI557">
            <v>24.8</v>
          </cell>
          <cell r="BJ557">
            <v>19.3</v>
          </cell>
          <cell r="BK557">
            <v>23</v>
          </cell>
          <cell r="BL557">
            <v>24.7</v>
          </cell>
          <cell r="BM557">
            <v>23.4</v>
          </cell>
          <cell r="BN557">
            <v>23.5</v>
          </cell>
          <cell r="BO557">
            <v>25.8</v>
          </cell>
          <cell r="BP557">
            <v>24</v>
          </cell>
          <cell r="BQ557">
            <v>22.3</v>
          </cell>
          <cell r="BR557">
            <v>25.2</v>
          </cell>
          <cell r="BS557">
            <v>22.8</v>
          </cell>
          <cell r="BT557">
            <v>21.1</v>
          </cell>
          <cell r="BU557">
            <v>24.8</v>
          </cell>
          <cell r="BV557">
            <v>21.8</v>
          </cell>
          <cell r="BW557">
            <v>21.5</v>
          </cell>
          <cell r="BX557">
            <v>22.7</v>
          </cell>
          <cell r="BY557">
            <v>24.4</v>
          </cell>
          <cell r="BZ557">
            <v>20.8</v>
          </cell>
          <cell r="CA557">
            <v>24.7</v>
          </cell>
          <cell r="CB557">
            <v>23.5</v>
          </cell>
          <cell r="CC557">
            <v>24.1</v>
          </cell>
          <cell r="CD557">
            <v>25.7</v>
          </cell>
          <cell r="CE557">
            <v>22.8</v>
          </cell>
          <cell r="CF557">
            <v>22.8</v>
          </cell>
        </row>
        <row r="558">
          <cell r="C558" t="str">
            <v>Campo Bom</v>
          </cell>
          <cell r="D558">
            <v>7.2999999999999989</v>
          </cell>
          <cell r="E558">
            <v>22.800000000000004</v>
          </cell>
          <cell r="F558">
            <v>0.6</v>
          </cell>
          <cell r="G558">
            <v>0</v>
          </cell>
          <cell r="H558">
            <v>1</v>
          </cell>
          <cell r="I558">
            <v>1</v>
          </cell>
          <cell r="J558">
            <v>1</v>
          </cell>
          <cell r="K558">
            <v>1</v>
          </cell>
          <cell r="L558">
            <v>1</v>
          </cell>
          <cell r="M558">
            <v>0.6</v>
          </cell>
          <cell r="N558">
            <v>0.1</v>
          </cell>
          <cell r="O558">
            <v>1</v>
          </cell>
          <cell r="P558">
            <v>1</v>
          </cell>
          <cell r="Q558">
            <v>1</v>
          </cell>
          <cell r="R558">
            <v>1</v>
          </cell>
          <cell r="S558">
            <v>1</v>
          </cell>
          <cell r="T558">
            <v>0</v>
          </cell>
          <cell r="U558">
            <v>0.1</v>
          </cell>
          <cell r="V558">
            <v>1</v>
          </cell>
          <cell r="W558">
            <v>1</v>
          </cell>
          <cell r="X558">
            <v>1</v>
          </cell>
          <cell r="Y558">
            <v>1</v>
          </cell>
          <cell r="Z558">
            <v>1</v>
          </cell>
          <cell r="AA558">
            <v>0.6</v>
          </cell>
          <cell r="AB558">
            <v>0.1</v>
          </cell>
          <cell r="AC558">
            <v>1</v>
          </cell>
          <cell r="AD558">
            <v>1</v>
          </cell>
          <cell r="AE558">
            <v>1</v>
          </cell>
          <cell r="AF558">
            <v>1</v>
          </cell>
          <cell r="AG558">
            <v>1</v>
          </cell>
          <cell r="AH558">
            <v>0.6</v>
          </cell>
          <cell r="AI558">
            <v>0.1</v>
          </cell>
          <cell r="AJ558">
            <v>0</v>
          </cell>
          <cell r="AK558">
            <v>25.3</v>
          </cell>
          <cell r="AL558">
            <v>24</v>
          </cell>
          <cell r="AM558">
            <v>25</v>
          </cell>
          <cell r="AN558">
            <v>23.7</v>
          </cell>
          <cell r="AO558">
            <v>26</v>
          </cell>
          <cell r="AP558">
            <v>25</v>
          </cell>
          <cell r="AQ558">
            <v>24.7</v>
          </cell>
          <cell r="AR558">
            <v>27</v>
          </cell>
          <cell r="AS558">
            <v>23.7</v>
          </cell>
          <cell r="AT558">
            <v>25</v>
          </cell>
          <cell r="AU558">
            <v>23.7</v>
          </cell>
          <cell r="AV558">
            <v>25</v>
          </cell>
          <cell r="AW558">
            <v>26</v>
          </cell>
          <cell r="AX558">
            <v>21.7</v>
          </cell>
          <cell r="AY558">
            <v>24.9</v>
          </cell>
          <cell r="AZ558">
            <v>22.8</v>
          </cell>
          <cell r="BA558">
            <v>24.6</v>
          </cell>
          <cell r="BB558">
            <v>23</v>
          </cell>
          <cell r="BC558">
            <v>24.5</v>
          </cell>
          <cell r="BD558">
            <v>25.4</v>
          </cell>
          <cell r="BE558">
            <v>21.299999999999997</v>
          </cell>
          <cell r="BF558">
            <v>24.6</v>
          </cell>
          <cell r="BG558">
            <v>21.799999999999997</v>
          </cell>
          <cell r="BH558">
            <v>21.599999999999998</v>
          </cell>
          <cell r="BI558">
            <v>23.8</v>
          </cell>
          <cell r="BJ558">
            <v>19.899999999999999</v>
          </cell>
          <cell r="BK558">
            <v>23.4</v>
          </cell>
          <cell r="BL558">
            <v>24.7</v>
          </cell>
          <cell r="BM558">
            <v>23.4</v>
          </cell>
          <cell r="BN558">
            <v>23.4</v>
          </cell>
          <cell r="BO558">
            <v>25.8</v>
          </cell>
          <cell r="BP558">
            <v>25.4</v>
          </cell>
          <cell r="BQ558">
            <v>22.3</v>
          </cell>
          <cell r="BR558">
            <v>25.2</v>
          </cell>
          <cell r="BS558">
            <v>22.8</v>
          </cell>
          <cell r="BT558">
            <v>21.1</v>
          </cell>
          <cell r="BU558">
            <v>23.8</v>
          </cell>
          <cell r="BV558">
            <v>22.8</v>
          </cell>
          <cell r="BW558">
            <v>21.5</v>
          </cell>
          <cell r="BX558">
            <v>22.7</v>
          </cell>
          <cell r="BY558">
            <v>23.4</v>
          </cell>
          <cell r="BZ558">
            <v>20.8</v>
          </cell>
          <cell r="CA558">
            <v>24.7</v>
          </cell>
          <cell r="CB558">
            <v>24.5</v>
          </cell>
          <cell r="CC558">
            <v>24.1</v>
          </cell>
          <cell r="CD558">
            <v>25.7</v>
          </cell>
          <cell r="CE558">
            <v>22.8</v>
          </cell>
          <cell r="CF558">
            <v>22.8</v>
          </cell>
        </row>
        <row r="559">
          <cell r="C559" t="str">
            <v>Estância Velha</v>
          </cell>
          <cell r="D559">
            <v>7.2999999999999989</v>
          </cell>
          <cell r="E559">
            <v>22.800000000000004</v>
          </cell>
          <cell r="F559">
            <v>0.6</v>
          </cell>
          <cell r="G559">
            <v>0</v>
          </cell>
          <cell r="H559">
            <v>1</v>
          </cell>
          <cell r="I559">
            <v>1</v>
          </cell>
          <cell r="J559">
            <v>1</v>
          </cell>
          <cell r="K559">
            <v>1</v>
          </cell>
          <cell r="L559">
            <v>1</v>
          </cell>
          <cell r="M559">
            <v>0.6</v>
          </cell>
          <cell r="N559">
            <v>0.1</v>
          </cell>
          <cell r="O559">
            <v>1</v>
          </cell>
          <cell r="P559">
            <v>1</v>
          </cell>
          <cell r="Q559">
            <v>1</v>
          </cell>
          <cell r="R559">
            <v>1</v>
          </cell>
          <cell r="S559">
            <v>1</v>
          </cell>
          <cell r="T559">
            <v>0</v>
          </cell>
          <cell r="U559">
            <v>0.1</v>
          </cell>
          <cell r="V559">
            <v>1</v>
          </cell>
          <cell r="W559">
            <v>1</v>
          </cell>
          <cell r="X559">
            <v>1</v>
          </cell>
          <cell r="Y559">
            <v>1</v>
          </cell>
          <cell r="Z559">
            <v>1</v>
          </cell>
          <cell r="AA559">
            <v>0.6</v>
          </cell>
          <cell r="AB559">
            <v>0.1</v>
          </cell>
          <cell r="AC559">
            <v>1</v>
          </cell>
          <cell r="AD559">
            <v>1</v>
          </cell>
          <cell r="AE559">
            <v>1</v>
          </cell>
          <cell r="AF559">
            <v>1</v>
          </cell>
          <cell r="AG559">
            <v>1</v>
          </cell>
          <cell r="AH559">
            <v>0.6</v>
          </cell>
          <cell r="AI559">
            <v>0.1</v>
          </cell>
          <cell r="AJ559">
            <v>0</v>
          </cell>
          <cell r="AK559">
            <v>25.3</v>
          </cell>
          <cell r="AL559">
            <v>23.3</v>
          </cell>
          <cell r="AM559">
            <v>25</v>
          </cell>
          <cell r="AN559">
            <v>23.7</v>
          </cell>
          <cell r="AO559">
            <v>26</v>
          </cell>
          <cell r="AP559">
            <v>25</v>
          </cell>
          <cell r="AQ559">
            <v>24</v>
          </cell>
          <cell r="AR559">
            <v>27</v>
          </cell>
          <cell r="AS559">
            <v>23.7</v>
          </cell>
          <cell r="AT559">
            <v>25</v>
          </cell>
          <cell r="AU559">
            <v>23.7</v>
          </cell>
          <cell r="AV559">
            <v>25</v>
          </cell>
          <cell r="AW559">
            <v>26</v>
          </cell>
          <cell r="AX559">
            <v>21.7</v>
          </cell>
          <cell r="AY559">
            <v>24.9</v>
          </cell>
          <cell r="AZ559">
            <v>22.8</v>
          </cell>
          <cell r="BA559">
            <v>24.6</v>
          </cell>
          <cell r="BB559">
            <v>23</v>
          </cell>
          <cell r="BC559">
            <v>24.5</v>
          </cell>
          <cell r="BD559">
            <v>25.4</v>
          </cell>
          <cell r="BE559">
            <v>21.299999999999997</v>
          </cell>
          <cell r="BF559">
            <v>24.6</v>
          </cell>
          <cell r="BG559">
            <v>21.799999999999997</v>
          </cell>
          <cell r="BH559">
            <v>21.599999999999998</v>
          </cell>
          <cell r="BI559">
            <v>24.8</v>
          </cell>
          <cell r="BJ559">
            <v>20.3</v>
          </cell>
          <cell r="BK559">
            <v>23.4</v>
          </cell>
          <cell r="BL559">
            <v>24.7</v>
          </cell>
          <cell r="BM559">
            <v>21</v>
          </cell>
          <cell r="BN559">
            <v>23.5</v>
          </cell>
          <cell r="BO559">
            <v>25.8</v>
          </cell>
          <cell r="BP559">
            <v>25.4</v>
          </cell>
          <cell r="BQ559">
            <v>22.2</v>
          </cell>
          <cell r="BR559">
            <v>25.2</v>
          </cell>
          <cell r="BS559">
            <v>22.8</v>
          </cell>
          <cell r="BT559">
            <v>21.1</v>
          </cell>
          <cell r="BU559">
            <v>24.8</v>
          </cell>
          <cell r="BV559">
            <v>22.8</v>
          </cell>
          <cell r="BW559">
            <v>21.5</v>
          </cell>
          <cell r="BX559">
            <v>22.1</v>
          </cell>
          <cell r="BY559">
            <v>22.4</v>
          </cell>
          <cell r="BZ559">
            <v>20.8</v>
          </cell>
          <cell r="CA559">
            <v>24.7</v>
          </cell>
          <cell r="CB559">
            <v>24.5</v>
          </cell>
          <cell r="CC559">
            <v>23.1</v>
          </cell>
          <cell r="CD559">
            <v>25.7</v>
          </cell>
          <cell r="CE559">
            <v>22.8</v>
          </cell>
          <cell r="CF559">
            <v>22.8</v>
          </cell>
        </row>
        <row r="560">
          <cell r="C560" t="str">
            <v>Sapiranga</v>
          </cell>
          <cell r="D560">
            <v>7.2999999999999989</v>
          </cell>
          <cell r="E560">
            <v>22.800000000000004</v>
          </cell>
          <cell r="F560">
            <v>0.6</v>
          </cell>
          <cell r="G560">
            <v>0</v>
          </cell>
          <cell r="H560">
            <v>1</v>
          </cell>
          <cell r="I560">
            <v>1</v>
          </cell>
          <cell r="J560">
            <v>1</v>
          </cell>
          <cell r="K560">
            <v>1</v>
          </cell>
          <cell r="L560">
            <v>1</v>
          </cell>
          <cell r="M560">
            <v>0.6</v>
          </cell>
          <cell r="N560">
            <v>0.1</v>
          </cell>
          <cell r="O560">
            <v>1</v>
          </cell>
          <cell r="P560">
            <v>1</v>
          </cell>
          <cell r="Q560">
            <v>1</v>
          </cell>
          <cell r="R560">
            <v>1</v>
          </cell>
          <cell r="S560">
            <v>1</v>
          </cell>
          <cell r="T560">
            <v>0</v>
          </cell>
          <cell r="U560">
            <v>0.1</v>
          </cell>
          <cell r="V560">
            <v>1</v>
          </cell>
          <cell r="W560">
            <v>1</v>
          </cell>
          <cell r="X560">
            <v>1</v>
          </cell>
          <cell r="Y560">
            <v>1</v>
          </cell>
          <cell r="Z560">
            <v>1</v>
          </cell>
          <cell r="AA560">
            <v>0.6</v>
          </cell>
          <cell r="AB560">
            <v>0.1</v>
          </cell>
          <cell r="AC560">
            <v>1</v>
          </cell>
          <cell r="AD560">
            <v>1</v>
          </cell>
          <cell r="AE560">
            <v>1</v>
          </cell>
          <cell r="AF560">
            <v>1</v>
          </cell>
          <cell r="AG560">
            <v>1</v>
          </cell>
          <cell r="AH560">
            <v>0.6</v>
          </cell>
          <cell r="AI560">
            <v>0.1</v>
          </cell>
          <cell r="AJ560">
            <v>0</v>
          </cell>
          <cell r="AK560">
            <v>25.3</v>
          </cell>
          <cell r="AL560">
            <v>24</v>
          </cell>
          <cell r="AM560">
            <v>25</v>
          </cell>
          <cell r="AN560">
            <v>23.7</v>
          </cell>
          <cell r="AO560">
            <v>26</v>
          </cell>
          <cell r="AP560">
            <v>25</v>
          </cell>
          <cell r="AQ560">
            <v>26</v>
          </cell>
          <cell r="AR560">
            <v>27</v>
          </cell>
          <cell r="AS560">
            <v>23.7</v>
          </cell>
          <cell r="AT560">
            <v>25</v>
          </cell>
          <cell r="AU560">
            <v>23.7</v>
          </cell>
          <cell r="AV560">
            <v>25</v>
          </cell>
          <cell r="AW560">
            <v>26</v>
          </cell>
          <cell r="AX560">
            <v>21.7</v>
          </cell>
          <cell r="AY560">
            <v>24.9</v>
          </cell>
          <cell r="AZ560">
            <v>22.8</v>
          </cell>
          <cell r="BA560">
            <v>24.150000000000002</v>
          </cell>
          <cell r="BB560">
            <v>23</v>
          </cell>
          <cell r="BC560">
            <v>24.5</v>
          </cell>
          <cell r="BD560">
            <v>25.25</v>
          </cell>
          <cell r="BE560">
            <v>21.299999999999997</v>
          </cell>
          <cell r="BF560">
            <v>24.6</v>
          </cell>
          <cell r="BG560">
            <v>21.799999999999997</v>
          </cell>
          <cell r="BH560">
            <v>21.45</v>
          </cell>
          <cell r="BI560">
            <v>24.8</v>
          </cell>
          <cell r="BJ560">
            <v>19.3</v>
          </cell>
          <cell r="BK560">
            <v>23</v>
          </cell>
          <cell r="BL560">
            <v>24.7</v>
          </cell>
          <cell r="BM560">
            <v>23.4</v>
          </cell>
          <cell r="BN560">
            <v>23.5</v>
          </cell>
          <cell r="BO560">
            <v>25.8</v>
          </cell>
          <cell r="BP560">
            <v>25.4</v>
          </cell>
          <cell r="BQ560">
            <v>22.3</v>
          </cell>
          <cell r="BR560">
            <v>25.2</v>
          </cell>
          <cell r="BS560">
            <v>22.8</v>
          </cell>
          <cell r="BT560">
            <v>21.1</v>
          </cell>
          <cell r="BU560">
            <v>24.8</v>
          </cell>
          <cell r="BV560">
            <v>21.8</v>
          </cell>
          <cell r="BW560">
            <v>21.5</v>
          </cell>
          <cell r="BX560">
            <v>22.7</v>
          </cell>
          <cell r="BY560">
            <v>24.4</v>
          </cell>
          <cell r="BZ560">
            <v>20.8</v>
          </cell>
          <cell r="CA560">
            <v>24.7</v>
          </cell>
          <cell r="CB560">
            <v>24.5</v>
          </cell>
          <cell r="CC560">
            <v>24.1</v>
          </cell>
          <cell r="CD560">
            <v>25.7</v>
          </cell>
          <cell r="CE560">
            <v>22.8</v>
          </cell>
          <cell r="CF560">
            <v>22.8</v>
          </cell>
        </row>
        <row r="561">
          <cell r="C561" t="str">
            <v>Cluster Curitiba</v>
          </cell>
          <cell r="D561">
            <v>7.2999999999999989</v>
          </cell>
          <cell r="E561">
            <v>22.800000000000004</v>
          </cell>
          <cell r="F561">
            <v>0.6</v>
          </cell>
          <cell r="G561">
            <v>0</v>
          </cell>
          <cell r="H561">
            <v>1</v>
          </cell>
          <cell r="I561">
            <v>1</v>
          </cell>
          <cell r="J561">
            <v>1</v>
          </cell>
          <cell r="K561">
            <v>1</v>
          </cell>
          <cell r="L561">
            <v>1</v>
          </cell>
          <cell r="M561">
            <v>0.6</v>
          </cell>
          <cell r="N561">
            <v>9.9999999999999992E-2</v>
          </cell>
          <cell r="O561">
            <v>1</v>
          </cell>
          <cell r="P561">
            <v>1</v>
          </cell>
          <cell r="Q561">
            <v>1</v>
          </cell>
          <cell r="R561">
            <v>1</v>
          </cell>
          <cell r="S561">
            <v>1</v>
          </cell>
          <cell r="T561">
            <v>0</v>
          </cell>
          <cell r="U561">
            <v>9.9999999999999992E-2</v>
          </cell>
          <cell r="V561">
            <v>1</v>
          </cell>
          <cell r="W561">
            <v>1</v>
          </cell>
          <cell r="X561">
            <v>1</v>
          </cell>
          <cell r="Y561">
            <v>1</v>
          </cell>
          <cell r="Z561">
            <v>1</v>
          </cell>
          <cell r="AA561">
            <v>0.6</v>
          </cell>
          <cell r="AB561">
            <v>9.9999999999999992E-2</v>
          </cell>
          <cell r="AC561">
            <v>1</v>
          </cell>
          <cell r="AD561">
            <v>1</v>
          </cell>
          <cell r="AE561">
            <v>1</v>
          </cell>
          <cell r="AF561">
            <v>1</v>
          </cell>
          <cell r="AG561">
            <v>1</v>
          </cell>
          <cell r="AH561">
            <v>0.6</v>
          </cell>
          <cell r="AI561">
            <v>9.9999999999999992E-2</v>
          </cell>
          <cell r="AJ561">
            <v>0</v>
          </cell>
          <cell r="AK561">
            <v>25.3</v>
          </cell>
          <cell r="AL561">
            <v>24</v>
          </cell>
          <cell r="AM561">
            <v>25</v>
          </cell>
          <cell r="AN561">
            <v>23.7</v>
          </cell>
          <cell r="AO561">
            <v>26</v>
          </cell>
          <cell r="AP561">
            <v>25</v>
          </cell>
          <cell r="AQ561">
            <v>26</v>
          </cell>
          <cell r="AR561">
            <v>27</v>
          </cell>
          <cell r="AS561">
            <v>23.7</v>
          </cell>
          <cell r="AT561">
            <v>25</v>
          </cell>
          <cell r="AU561">
            <v>23.7</v>
          </cell>
          <cell r="AV561">
            <v>25</v>
          </cell>
          <cell r="AW561">
            <v>26</v>
          </cell>
          <cell r="AX561">
            <v>21.7</v>
          </cell>
          <cell r="AY561">
            <v>24.9</v>
          </cell>
          <cell r="AZ561">
            <v>22.8</v>
          </cell>
          <cell r="BA561">
            <v>23.700000000000003</v>
          </cell>
          <cell r="BB561">
            <v>23</v>
          </cell>
          <cell r="BC561">
            <v>24.5</v>
          </cell>
          <cell r="BD561">
            <v>25.4</v>
          </cell>
          <cell r="BE561">
            <v>21.299999999999997</v>
          </cell>
          <cell r="BF561">
            <v>24.6</v>
          </cell>
          <cell r="BG561">
            <v>21.799999999999997</v>
          </cell>
          <cell r="BH561">
            <v>21.3</v>
          </cell>
          <cell r="BI561">
            <v>24.6</v>
          </cell>
          <cell r="BJ561">
            <v>20.014285714285712</v>
          </cell>
          <cell r="BK561">
            <v>23.057142857142857</v>
          </cell>
          <cell r="BL561">
            <v>24.699999999999996</v>
          </cell>
          <cell r="BM561">
            <v>23.185714285714283</v>
          </cell>
          <cell r="BN561">
            <v>23.5</v>
          </cell>
          <cell r="BO561">
            <v>25.800000000000004</v>
          </cell>
          <cell r="BP561">
            <v>25.400000000000002</v>
          </cell>
          <cell r="BQ561">
            <v>23.285714285714285</v>
          </cell>
          <cell r="BR561">
            <v>24.771428571428569</v>
          </cell>
          <cell r="BS561">
            <v>22.657142857142862</v>
          </cell>
          <cell r="BT561">
            <v>19.685714285714287</v>
          </cell>
          <cell r="BU561">
            <v>24.657142857142862</v>
          </cell>
          <cell r="BV561">
            <v>22.485714285714288</v>
          </cell>
          <cell r="BW561">
            <v>21.214285714285715</v>
          </cell>
          <cell r="BX561">
            <v>22.699999999999996</v>
          </cell>
          <cell r="BY561">
            <v>24.114285714285717</v>
          </cell>
          <cell r="BZ561">
            <v>20.37142857142857</v>
          </cell>
          <cell r="CA561">
            <v>24.699999999999996</v>
          </cell>
          <cell r="CB561">
            <v>24.5</v>
          </cell>
          <cell r="CC561">
            <v>24.557142857142853</v>
          </cell>
          <cell r="CD561">
            <v>25.271428571428569</v>
          </cell>
          <cell r="CE561">
            <v>22.800000000000004</v>
          </cell>
          <cell r="CF561">
            <v>22.657142857142862</v>
          </cell>
        </row>
        <row r="562">
          <cell r="C562" t="str">
            <v>Curitiba</v>
          </cell>
          <cell r="D562">
            <v>7.2999999999999989</v>
          </cell>
          <cell r="E562">
            <v>22.800000000000004</v>
          </cell>
          <cell r="F562">
            <v>0.6</v>
          </cell>
          <cell r="G562">
            <v>0</v>
          </cell>
          <cell r="H562">
            <v>1</v>
          </cell>
          <cell r="I562">
            <v>1</v>
          </cell>
          <cell r="J562">
            <v>1</v>
          </cell>
          <cell r="K562">
            <v>1</v>
          </cell>
          <cell r="L562">
            <v>1</v>
          </cell>
          <cell r="M562">
            <v>0.6</v>
          </cell>
          <cell r="N562">
            <v>9.9999999999999992E-2</v>
          </cell>
          <cell r="O562">
            <v>1</v>
          </cell>
          <cell r="P562">
            <v>1</v>
          </cell>
          <cell r="Q562">
            <v>1</v>
          </cell>
          <cell r="R562">
            <v>1</v>
          </cell>
          <cell r="S562">
            <v>1</v>
          </cell>
          <cell r="T562">
            <v>0</v>
          </cell>
          <cell r="U562">
            <v>9.9999999999999992E-2</v>
          </cell>
          <cell r="V562">
            <v>1</v>
          </cell>
          <cell r="W562">
            <v>1</v>
          </cell>
          <cell r="X562">
            <v>1</v>
          </cell>
          <cell r="Y562">
            <v>1</v>
          </cell>
          <cell r="Z562">
            <v>1</v>
          </cell>
          <cell r="AA562">
            <v>0.6</v>
          </cell>
          <cell r="AB562">
            <v>9.9999999999999992E-2</v>
          </cell>
          <cell r="AC562">
            <v>1</v>
          </cell>
          <cell r="AD562">
            <v>1</v>
          </cell>
          <cell r="AE562">
            <v>1</v>
          </cell>
          <cell r="AF562">
            <v>1</v>
          </cell>
          <cell r="AG562">
            <v>1</v>
          </cell>
          <cell r="AH562">
            <v>0.6</v>
          </cell>
          <cell r="AI562">
            <v>9.9999999999999992E-2</v>
          </cell>
          <cell r="AJ562">
            <v>0</v>
          </cell>
          <cell r="AK562">
            <v>25.3</v>
          </cell>
          <cell r="AL562">
            <v>24</v>
          </cell>
          <cell r="AM562">
            <v>25</v>
          </cell>
          <cell r="AN562">
            <v>23.7</v>
          </cell>
          <cell r="AO562">
            <v>26</v>
          </cell>
          <cell r="AP562">
            <v>25</v>
          </cell>
          <cell r="AQ562">
            <v>26</v>
          </cell>
          <cell r="AR562">
            <v>27</v>
          </cell>
          <cell r="AS562">
            <v>23.7</v>
          </cell>
          <cell r="AT562">
            <v>25</v>
          </cell>
          <cell r="AU562">
            <v>23.7</v>
          </cell>
          <cell r="AV562">
            <v>25</v>
          </cell>
          <cell r="AW562">
            <v>26</v>
          </cell>
          <cell r="AX562">
            <v>21.7</v>
          </cell>
          <cell r="AY562">
            <v>24.9</v>
          </cell>
          <cell r="AZ562">
            <v>22.8</v>
          </cell>
          <cell r="BA562">
            <v>24.6</v>
          </cell>
          <cell r="BB562">
            <v>23</v>
          </cell>
          <cell r="BC562">
            <v>24.5</v>
          </cell>
          <cell r="BD562">
            <v>25.1</v>
          </cell>
          <cell r="BE562">
            <v>21.299999999999997</v>
          </cell>
          <cell r="BF562">
            <v>24.6</v>
          </cell>
          <cell r="BG562">
            <v>21.799999999999997</v>
          </cell>
          <cell r="BH562">
            <v>21.599999999999998</v>
          </cell>
          <cell r="BI562">
            <v>24.6</v>
          </cell>
          <cell r="BJ562">
            <v>20.014285714285712</v>
          </cell>
          <cell r="BK562">
            <v>23.057142857142857</v>
          </cell>
          <cell r="BL562">
            <v>24.699999999999996</v>
          </cell>
          <cell r="BM562">
            <v>23.185714285714283</v>
          </cell>
          <cell r="BN562">
            <v>23.5</v>
          </cell>
          <cell r="BO562">
            <v>25.800000000000004</v>
          </cell>
          <cell r="BP562">
            <v>25.400000000000002</v>
          </cell>
          <cell r="BQ562">
            <v>23.285714285714285</v>
          </cell>
          <cell r="BR562">
            <v>24.771428571428569</v>
          </cell>
          <cell r="BS562">
            <v>22.657142857142862</v>
          </cell>
          <cell r="BT562">
            <v>19.685714285714287</v>
          </cell>
          <cell r="BU562">
            <v>24.657142857142862</v>
          </cell>
          <cell r="BV562">
            <v>22.485714285714288</v>
          </cell>
          <cell r="BW562">
            <v>21.214285714285715</v>
          </cell>
          <cell r="BX562">
            <v>22.699999999999996</v>
          </cell>
          <cell r="BY562">
            <v>24.114285714285717</v>
          </cell>
          <cell r="BZ562">
            <v>20.37142857142857</v>
          </cell>
          <cell r="CA562">
            <v>24.699999999999996</v>
          </cell>
          <cell r="CB562">
            <v>24.5</v>
          </cell>
          <cell r="CC562">
            <v>24.557142857142853</v>
          </cell>
          <cell r="CD562">
            <v>25.271428571428569</v>
          </cell>
          <cell r="CE562">
            <v>22.800000000000004</v>
          </cell>
          <cell r="CF562">
            <v>22.657142857142862</v>
          </cell>
        </row>
        <row r="563">
          <cell r="C563" t="str">
            <v>Curitiba - Cabo</v>
          </cell>
          <cell r="D563">
            <v>7.2999999999999989</v>
          </cell>
          <cell r="E563">
            <v>22.800000000000004</v>
          </cell>
          <cell r="F563">
            <v>0.6</v>
          </cell>
          <cell r="G563">
            <v>0</v>
          </cell>
          <cell r="H563">
            <v>1</v>
          </cell>
          <cell r="I563">
            <v>1</v>
          </cell>
          <cell r="J563">
            <v>1</v>
          </cell>
          <cell r="K563">
            <v>1</v>
          </cell>
          <cell r="L563">
            <v>1</v>
          </cell>
          <cell r="M563">
            <v>0.6</v>
          </cell>
          <cell r="N563">
            <v>0.1</v>
          </cell>
          <cell r="O563">
            <v>1</v>
          </cell>
          <cell r="P563">
            <v>1</v>
          </cell>
          <cell r="Q563">
            <v>1</v>
          </cell>
          <cell r="R563">
            <v>1</v>
          </cell>
          <cell r="S563">
            <v>1</v>
          </cell>
          <cell r="T563">
            <v>0</v>
          </cell>
          <cell r="U563">
            <v>0.1</v>
          </cell>
          <cell r="V563">
            <v>1</v>
          </cell>
          <cell r="W563">
            <v>1</v>
          </cell>
          <cell r="X563">
            <v>1</v>
          </cell>
          <cell r="Y563">
            <v>1</v>
          </cell>
          <cell r="Z563">
            <v>1</v>
          </cell>
          <cell r="AA563">
            <v>0.6</v>
          </cell>
          <cell r="AB563">
            <v>0.1</v>
          </cell>
          <cell r="AC563">
            <v>1</v>
          </cell>
          <cell r="AD563">
            <v>1</v>
          </cell>
          <cell r="AE563">
            <v>1</v>
          </cell>
          <cell r="AF563">
            <v>1</v>
          </cell>
          <cell r="AG563">
            <v>1</v>
          </cell>
          <cell r="AH563">
            <v>0.6</v>
          </cell>
          <cell r="AI563">
            <v>0.1</v>
          </cell>
          <cell r="AJ563">
            <v>0</v>
          </cell>
          <cell r="AK563">
            <v>25.3</v>
          </cell>
          <cell r="AL563">
            <v>24</v>
          </cell>
          <cell r="AM563">
            <v>25</v>
          </cell>
          <cell r="AN563">
            <v>23.7</v>
          </cell>
          <cell r="AO563">
            <v>26</v>
          </cell>
          <cell r="AP563">
            <v>25</v>
          </cell>
          <cell r="AQ563">
            <v>26</v>
          </cell>
          <cell r="AR563">
            <v>27</v>
          </cell>
          <cell r="AS563">
            <v>23.7</v>
          </cell>
          <cell r="AT563">
            <v>25</v>
          </cell>
          <cell r="AU563">
            <v>23.7</v>
          </cell>
          <cell r="AV563">
            <v>25</v>
          </cell>
          <cell r="AW563">
            <v>26</v>
          </cell>
          <cell r="AX563">
            <v>21.7</v>
          </cell>
          <cell r="AY563">
            <v>24.9</v>
          </cell>
          <cell r="AZ563">
            <v>22.8</v>
          </cell>
          <cell r="BA563">
            <v>24.6</v>
          </cell>
          <cell r="BB563">
            <v>23</v>
          </cell>
          <cell r="BC563">
            <v>24.5</v>
          </cell>
          <cell r="BD563">
            <v>25.4</v>
          </cell>
          <cell r="BE563">
            <v>21.299999999999997</v>
          </cell>
          <cell r="BF563">
            <v>24.6</v>
          </cell>
          <cell r="BG563">
            <v>21.799999999999997</v>
          </cell>
          <cell r="BH563">
            <v>21.599999999999998</v>
          </cell>
          <cell r="BI563">
            <v>24.8</v>
          </cell>
          <cell r="BJ563">
            <v>20.3</v>
          </cell>
          <cell r="BK563">
            <v>23.4</v>
          </cell>
          <cell r="BL563">
            <v>24.7</v>
          </cell>
          <cell r="BM563">
            <v>23.4</v>
          </cell>
          <cell r="BN563">
            <v>23.5</v>
          </cell>
          <cell r="BO563">
            <v>25.8</v>
          </cell>
          <cell r="BP563">
            <v>25.4</v>
          </cell>
          <cell r="BQ563">
            <v>23.2</v>
          </cell>
          <cell r="BR563">
            <v>25.2</v>
          </cell>
          <cell r="BS563">
            <v>22.8</v>
          </cell>
          <cell r="BT563">
            <v>19.7</v>
          </cell>
          <cell r="BU563">
            <v>24.8</v>
          </cell>
          <cell r="BV563">
            <v>22.8</v>
          </cell>
          <cell r="BW563">
            <v>21.5</v>
          </cell>
          <cell r="BX563">
            <v>22.7</v>
          </cell>
          <cell r="BY563">
            <v>24.4</v>
          </cell>
          <cell r="BZ563">
            <v>17.8</v>
          </cell>
          <cell r="CA563">
            <v>24.7</v>
          </cell>
          <cell r="CB563">
            <v>24.5</v>
          </cell>
          <cell r="CC563">
            <v>23.7</v>
          </cell>
          <cell r="CD563">
            <v>25.7</v>
          </cell>
          <cell r="CE563">
            <v>22.8</v>
          </cell>
          <cell r="CF563">
            <v>22.8</v>
          </cell>
        </row>
        <row r="564">
          <cell r="C564" t="str">
            <v>Curitiba - MMDS</v>
          </cell>
          <cell r="D564">
            <v>7.2999999999999989</v>
          </cell>
          <cell r="E564">
            <v>22.800000000000004</v>
          </cell>
          <cell r="F564">
            <v>0.6</v>
          </cell>
          <cell r="G564">
            <v>0</v>
          </cell>
          <cell r="H564">
            <v>1</v>
          </cell>
          <cell r="I564">
            <v>1</v>
          </cell>
          <cell r="J564">
            <v>1</v>
          </cell>
          <cell r="K564">
            <v>1</v>
          </cell>
          <cell r="L564">
            <v>1</v>
          </cell>
          <cell r="M564">
            <v>0.6</v>
          </cell>
          <cell r="N564">
            <v>0.1</v>
          </cell>
          <cell r="O564">
            <v>1</v>
          </cell>
          <cell r="P564">
            <v>1</v>
          </cell>
          <cell r="Q564">
            <v>1</v>
          </cell>
          <cell r="R564">
            <v>1</v>
          </cell>
          <cell r="S564">
            <v>1</v>
          </cell>
          <cell r="T564">
            <v>0</v>
          </cell>
          <cell r="U564">
            <v>0.1</v>
          </cell>
          <cell r="V564">
            <v>1</v>
          </cell>
          <cell r="W564">
            <v>1</v>
          </cell>
          <cell r="X564">
            <v>1</v>
          </cell>
          <cell r="Y564">
            <v>1</v>
          </cell>
          <cell r="Z564">
            <v>1</v>
          </cell>
          <cell r="AA564">
            <v>0.6</v>
          </cell>
          <cell r="AB564">
            <v>0.1</v>
          </cell>
          <cell r="AC564">
            <v>1</v>
          </cell>
          <cell r="AD564">
            <v>1</v>
          </cell>
          <cell r="AE564">
            <v>1</v>
          </cell>
          <cell r="AF564">
            <v>1</v>
          </cell>
          <cell r="AG564">
            <v>1</v>
          </cell>
          <cell r="AH564">
            <v>0.6</v>
          </cell>
          <cell r="AI564">
            <v>0.1</v>
          </cell>
          <cell r="AJ564">
            <v>0</v>
          </cell>
          <cell r="AK564">
            <v>25.3</v>
          </cell>
          <cell r="AL564">
            <v>24</v>
          </cell>
          <cell r="AM564">
            <v>25</v>
          </cell>
          <cell r="AN564">
            <v>23.7</v>
          </cell>
          <cell r="AO564">
            <v>26</v>
          </cell>
          <cell r="AP564">
            <v>25</v>
          </cell>
          <cell r="AQ564">
            <v>26</v>
          </cell>
          <cell r="AR564">
            <v>27</v>
          </cell>
          <cell r="AS564">
            <v>23.7</v>
          </cell>
          <cell r="AT564">
            <v>25</v>
          </cell>
          <cell r="AU564">
            <v>23.7</v>
          </cell>
          <cell r="AV564">
            <v>25</v>
          </cell>
          <cell r="AW564">
            <v>26</v>
          </cell>
          <cell r="AX564">
            <v>21.7</v>
          </cell>
          <cell r="AY564">
            <v>24.9</v>
          </cell>
          <cell r="AZ564">
            <v>22.8</v>
          </cell>
          <cell r="BA564">
            <v>24.6</v>
          </cell>
          <cell r="BB564">
            <v>23</v>
          </cell>
          <cell r="BC564">
            <v>24.5</v>
          </cell>
          <cell r="BD564">
            <v>25.4</v>
          </cell>
          <cell r="BE564">
            <v>21.299999999999997</v>
          </cell>
          <cell r="BF564">
            <v>24.6</v>
          </cell>
          <cell r="BG564">
            <v>21.799999999999997</v>
          </cell>
          <cell r="BH564">
            <v>21.599999999999998</v>
          </cell>
          <cell r="BI564">
            <v>24.8</v>
          </cell>
          <cell r="BJ564">
            <v>20.3</v>
          </cell>
          <cell r="BK564">
            <v>23.4</v>
          </cell>
          <cell r="BL564">
            <v>24.7</v>
          </cell>
          <cell r="BM564">
            <v>23.4</v>
          </cell>
          <cell r="BN564">
            <v>23.5</v>
          </cell>
          <cell r="BO564">
            <v>25.8</v>
          </cell>
          <cell r="BP564">
            <v>25.4</v>
          </cell>
          <cell r="BQ564">
            <v>23.2</v>
          </cell>
          <cell r="BR564">
            <v>25.2</v>
          </cell>
          <cell r="BS564">
            <v>22.8</v>
          </cell>
          <cell r="BT564">
            <v>19.7</v>
          </cell>
          <cell r="BU564">
            <v>24.8</v>
          </cell>
          <cell r="BV564">
            <v>22.8</v>
          </cell>
          <cell r="BW564">
            <v>21.5</v>
          </cell>
          <cell r="BX564">
            <v>22.7</v>
          </cell>
          <cell r="BY564">
            <v>24.4</v>
          </cell>
          <cell r="BZ564">
            <v>17.8</v>
          </cell>
          <cell r="CA564">
            <v>24.7</v>
          </cell>
          <cell r="CB564">
            <v>24.5</v>
          </cell>
          <cell r="CC564">
            <v>23.7</v>
          </cell>
          <cell r="CD564">
            <v>25.7</v>
          </cell>
          <cell r="CE564">
            <v>22.8</v>
          </cell>
          <cell r="CF564">
            <v>22.8</v>
          </cell>
        </row>
        <row r="565">
          <cell r="C565" t="str">
            <v>SubCluster Grande Curitiba</v>
          </cell>
          <cell r="D565">
            <v>7.2999999999999989</v>
          </cell>
          <cell r="E565">
            <v>22.800000000000004</v>
          </cell>
          <cell r="F565">
            <v>0.6</v>
          </cell>
          <cell r="G565">
            <v>0</v>
          </cell>
          <cell r="H565">
            <v>1</v>
          </cell>
          <cell r="I565">
            <v>1</v>
          </cell>
          <cell r="J565">
            <v>1</v>
          </cell>
          <cell r="K565">
            <v>1</v>
          </cell>
          <cell r="L565">
            <v>1</v>
          </cell>
          <cell r="M565">
            <v>0.6</v>
          </cell>
          <cell r="N565">
            <v>9.9999999999999992E-2</v>
          </cell>
          <cell r="O565">
            <v>1</v>
          </cell>
          <cell r="P565">
            <v>1</v>
          </cell>
          <cell r="Q565">
            <v>1</v>
          </cell>
          <cell r="R565">
            <v>1</v>
          </cell>
          <cell r="S565">
            <v>1</v>
          </cell>
          <cell r="T565">
            <v>0</v>
          </cell>
          <cell r="U565">
            <v>9.9999999999999992E-2</v>
          </cell>
          <cell r="V565">
            <v>1</v>
          </cell>
          <cell r="W565">
            <v>1</v>
          </cell>
          <cell r="X565">
            <v>1</v>
          </cell>
          <cell r="Y565">
            <v>1</v>
          </cell>
          <cell r="Z565">
            <v>1</v>
          </cell>
          <cell r="AA565">
            <v>0.6</v>
          </cell>
          <cell r="AB565">
            <v>9.9999999999999992E-2</v>
          </cell>
          <cell r="AC565">
            <v>1</v>
          </cell>
          <cell r="AD565">
            <v>1</v>
          </cell>
          <cell r="AE565">
            <v>1</v>
          </cell>
          <cell r="AF565">
            <v>1</v>
          </cell>
          <cell r="AG565">
            <v>1</v>
          </cell>
          <cell r="AH565">
            <v>0.6</v>
          </cell>
          <cell r="AI565">
            <v>9.9999999999999992E-2</v>
          </cell>
          <cell r="AJ565">
            <v>0</v>
          </cell>
          <cell r="AK565">
            <v>25.3</v>
          </cell>
          <cell r="AL565">
            <v>24</v>
          </cell>
          <cell r="AM565">
            <v>25</v>
          </cell>
          <cell r="AN565">
            <v>23.7</v>
          </cell>
          <cell r="AO565">
            <v>26</v>
          </cell>
          <cell r="AP565">
            <v>25</v>
          </cell>
          <cell r="AQ565">
            <v>26</v>
          </cell>
          <cell r="AR565">
            <v>27</v>
          </cell>
          <cell r="AS565">
            <v>23.7</v>
          </cell>
          <cell r="AT565">
            <v>25</v>
          </cell>
          <cell r="AU565">
            <v>23.7</v>
          </cell>
          <cell r="AV565">
            <v>25</v>
          </cell>
          <cell r="AW565">
            <v>26</v>
          </cell>
          <cell r="AX565">
            <v>21.7</v>
          </cell>
          <cell r="AY565">
            <v>24.9</v>
          </cell>
          <cell r="AZ565">
            <v>22.8</v>
          </cell>
          <cell r="BA565">
            <v>24.6</v>
          </cell>
          <cell r="BB565">
            <v>23</v>
          </cell>
          <cell r="BC565">
            <v>24.5</v>
          </cell>
          <cell r="BD565">
            <v>25.4</v>
          </cell>
          <cell r="BE565">
            <v>21.299999999999997</v>
          </cell>
          <cell r="BF565">
            <v>24.6</v>
          </cell>
          <cell r="BG565">
            <v>21.799999999999997</v>
          </cell>
          <cell r="BH565">
            <v>21.599999999999998</v>
          </cell>
          <cell r="BI565">
            <v>24.566666666666666</v>
          </cell>
          <cell r="BJ565">
            <v>19.966666666666665</v>
          </cell>
          <cell r="BK565">
            <v>23</v>
          </cell>
          <cell r="BL565">
            <v>24.7</v>
          </cell>
          <cell r="BM565">
            <v>23.149999999999995</v>
          </cell>
          <cell r="BN565">
            <v>23.5</v>
          </cell>
          <cell r="BO565">
            <v>25.8</v>
          </cell>
          <cell r="BP565">
            <v>25.400000000000002</v>
          </cell>
          <cell r="BQ565">
            <v>23.3</v>
          </cell>
          <cell r="BR565">
            <v>24.7</v>
          </cell>
          <cell r="BS565">
            <v>22.633333333333336</v>
          </cell>
          <cell r="BT565">
            <v>19.683333333333334</v>
          </cell>
          <cell r="BU565">
            <v>24.633333333333336</v>
          </cell>
          <cell r="BV565">
            <v>22.433333333333334</v>
          </cell>
          <cell r="BW565">
            <v>21.166666666666668</v>
          </cell>
          <cell r="BX565">
            <v>22.7</v>
          </cell>
          <cell r="BY565">
            <v>24.066666666666666</v>
          </cell>
          <cell r="BZ565">
            <v>20.8</v>
          </cell>
          <cell r="CA565">
            <v>24.7</v>
          </cell>
          <cell r="CB565">
            <v>24.5</v>
          </cell>
          <cell r="CC565">
            <v>24.7</v>
          </cell>
          <cell r="CD565">
            <v>25.2</v>
          </cell>
          <cell r="CE565">
            <v>22.8</v>
          </cell>
          <cell r="CF565">
            <v>22.633333333333336</v>
          </cell>
        </row>
        <row r="566">
          <cell r="C566" t="str">
            <v>São José dos Pinhais</v>
          </cell>
          <cell r="D566">
            <v>7.2999999999999989</v>
          </cell>
          <cell r="E566">
            <v>22.800000000000004</v>
          </cell>
          <cell r="F566">
            <v>0.6</v>
          </cell>
          <cell r="G566">
            <v>0</v>
          </cell>
          <cell r="H566">
            <v>1</v>
          </cell>
          <cell r="I566">
            <v>1</v>
          </cell>
          <cell r="J566">
            <v>1</v>
          </cell>
          <cell r="K566">
            <v>1</v>
          </cell>
          <cell r="L566">
            <v>1</v>
          </cell>
          <cell r="M566">
            <v>0.6</v>
          </cell>
          <cell r="N566">
            <v>0.1</v>
          </cell>
          <cell r="O566">
            <v>1</v>
          </cell>
          <cell r="P566">
            <v>1</v>
          </cell>
          <cell r="Q566">
            <v>1</v>
          </cell>
          <cell r="R566">
            <v>1</v>
          </cell>
          <cell r="S566">
            <v>1</v>
          </cell>
          <cell r="T566">
            <v>0</v>
          </cell>
          <cell r="U566">
            <v>0.1</v>
          </cell>
          <cell r="V566">
            <v>1</v>
          </cell>
          <cell r="W566">
            <v>1</v>
          </cell>
          <cell r="X566">
            <v>1</v>
          </cell>
          <cell r="Y566">
            <v>1</v>
          </cell>
          <cell r="Z566">
            <v>1</v>
          </cell>
          <cell r="AA566">
            <v>0.6</v>
          </cell>
          <cell r="AB566">
            <v>0.1</v>
          </cell>
          <cell r="AC566">
            <v>1</v>
          </cell>
          <cell r="AD566">
            <v>1</v>
          </cell>
          <cell r="AE566">
            <v>1</v>
          </cell>
          <cell r="AF566">
            <v>1</v>
          </cell>
          <cell r="AG566">
            <v>1</v>
          </cell>
          <cell r="AH566">
            <v>0.6</v>
          </cell>
          <cell r="AI566">
            <v>0.1</v>
          </cell>
          <cell r="AJ566">
            <v>0</v>
          </cell>
          <cell r="AK566">
            <v>25.3</v>
          </cell>
          <cell r="AL566">
            <v>24</v>
          </cell>
          <cell r="AM566">
            <v>25</v>
          </cell>
          <cell r="AN566">
            <v>23.7</v>
          </cell>
          <cell r="AO566">
            <v>26</v>
          </cell>
          <cell r="AP566">
            <v>25</v>
          </cell>
          <cell r="AQ566">
            <v>26</v>
          </cell>
          <cell r="AR566">
            <v>27</v>
          </cell>
          <cell r="AS566">
            <v>23.7</v>
          </cell>
          <cell r="AT566">
            <v>25</v>
          </cell>
          <cell r="AU566">
            <v>23.7</v>
          </cell>
          <cell r="AV566">
            <v>25</v>
          </cell>
          <cell r="AW566">
            <v>26</v>
          </cell>
          <cell r="AX566">
            <v>21.7</v>
          </cell>
          <cell r="AY566">
            <v>24.9</v>
          </cell>
          <cell r="AZ566">
            <v>22.8</v>
          </cell>
          <cell r="BA566">
            <v>24.6</v>
          </cell>
          <cell r="BB566">
            <v>23</v>
          </cell>
          <cell r="BC566">
            <v>24.5</v>
          </cell>
          <cell r="BD566">
            <v>25.4</v>
          </cell>
          <cell r="BE566">
            <v>21.299999999999997</v>
          </cell>
          <cell r="BF566">
            <v>24.6</v>
          </cell>
          <cell r="BG566">
            <v>21.799999999999997</v>
          </cell>
          <cell r="BH566">
            <v>21.599999999999998</v>
          </cell>
          <cell r="BI566">
            <v>23.4</v>
          </cell>
          <cell r="BJ566">
            <v>20.3</v>
          </cell>
          <cell r="BK566">
            <v>22</v>
          </cell>
          <cell r="BL566">
            <v>24.7</v>
          </cell>
          <cell r="BM566">
            <v>23.4</v>
          </cell>
          <cell r="BN566">
            <v>23.5</v>
          </cell>
          <cell r="BO566">
            <v>25.8</v>
          </cell>
          <cell r="BP566">
            <v>25.4</v>
          </cell>
          <cell r="BQ566">
            <v>23.3</v>
          </cell>
          <cell r="BR566">
            <v>25.2</v>
          </cell>
          <cell r="BS566">
            <v>22.8</v>
          </cell>
          <cell r="BT566">
            <v>19.7</v>
          </cell>
          <cell r="BU566">
            <v>23.8</v>
          </cell>
          <cell r="BV566">
            <v>22.8</v>
          </cell>
          <cell r="BW566">
            <v>20.5</v>
          </cell>
          <cell r="BX566">
            <v>22.7</v>
          </cell>
          <cell r="BY566">
            <v>24.4</v>
          </cell>
          <cell r="BZ566">
            <v>20.8</v>
          </cell>
          <cell r="CA566">
            <v>24.7</v>
          </cell>
          <cell r="CB566">
            <v>24.5</v>
          </cell>
          <cell r="CC566">
            <v>24.7</v>
          </cell>
          <cell r="CD566">
            <v>25.7</v>
          </cell>
          <cell r="CE566">
            <v>22.8</v>
          </cell>
          <cell r="CF566">
            <v>22.8</v>
          </cell>
        </row>
        <row r="567">
          <cell r="C567" t="str">
            <v>Colombo</v>
          </cell>
          <cell r="D567">
            <v>7.2999999999999989</v>
          </cell>
          <cell r="E567">
            <v>22.800000000000004</v>
          </cell>
          <cell r="F567">
            <v>0.6</v>
          </cell>
          <cell r="G567">
            <v>0</v>
          </cell>
          <cell r="H567">
            <v>1</v>
          </cell>
          <cell r="I567">
            <v>1</v>
          </cell>
          <cell r="J567">
            <v>1</v>
          </cell>
          <cell r="K567">
            <v>1</v>
          </cell>
          <cell r="L567">
            <v>1</v>
          </cell>
          <cell r="M567">
            <v>0.6</v>
          </cell>
          <cell r="N567">
            <v>0.1</v>
          </cell>
          <cell r="O567">
            <v>1</v>
          </cell>
          <cell r="P567">
            <v>1</v>
          </cell>
          <cell r="Q567">
            <v>1</v>
          </cell>
          <cell r="R567">
            <v>1</v>
          </cell>
          <cell r="S567">
            <v>1</v>
          </cell>
          <cell r="T567">
            <v>0</v>
          </cell>
          <cell r="U567">
            <v>0.1</v>
          </cell>
          <cell r="V567">
            <v>1</v>
          </cell>
          <cell r="W567">
            <v>1</v>
          </cell>
          <cell r="X567">
            <v>1</v>
          </cell>
          <cell r="Y567">
            <v>1</v>
          </cell>
          <cell r="Z567">
            <v>1</v>
          </cell>
          <cell r="AA567">
            <v>0.6</v>
          </cell>
          <cell r="AB567">
            <v>0.1</v>
          </cell>
          <cell r="AC567">
            <v>1</v>
          </cell>
          <cell r="AD567">
            <v>1</v>
          </cell>
          <cell r="AE567">
            <v>1</v>
          </cell>
          <cell r="AF567">
            <v>1</v>
          </cell>
          <cell r="AG567">
            <v>1</v>
          </cell>
          <cell r="AH567">
            <v>0.6</v>
          </cell>
          <cell r="AI567">
            <v>0.1</v>
          </cell>
          <cell r="AJ567">
            <v>0</v>
          </cell>
          <cell r="AK567">
            <v>25.3</v>
          </cell>
          <cell r="AL567">
            <v>24</v>
          </cell>
          <cell r="AM567">
            <v>25</v>
          </cell>
          <cell r="AN567">
            <v>23.7</v>
          </cell>
          <cell r="AO567">
            <v>26</v>
          </cell>
          <cell r="AP567">
            <v>25</v>
          </cell>
          <cell r="AQ567">
            <v>26</v>
          </cell>
          <cell r="AR567">
            <v>27</v>
          </cell>
          <cell r="AS567">
            <v>23.7</v>
          </cell>
          <cell r="AT567">
            <v>25</v>
          </cell>
          <cell r="AU567">
            <v>23.7</v>
          </cell>
          <cell r="AV567">
            <v>25</v>
          </cell>
          <cell r="AW567">
            <v>26</v>
          </cell>
          <cell r="AX567">
            <v>21.7</v>
          </cell>
          <cell r="AY567">
            <v>24.9</v>
          </cell>
          <cell r="AZ567">
            <v>22.8</v>
          </cell>
          <cell r="BA567">
            <v>24.6</v>
          </cell>
          <cell r="BB567">
            <v>23</v>
          </cell>
          <cell r="BC567">
            <v>24.5</v>
          </cell>
          <cell r="BD567">
            <v>25.4</v>
          </cell>
          <cell r="BE567">
            <v>21.299999999999997</v>
          </cell>
          <cell r="BF567">
            <v>24.6</v>
          </cell>
          <cell r="BG567">
            <v>21.799999999999997</v>
          </cell>
          <cell r="BH567">
            <v>21.599999999999998</v>
          </cell>
          <cell r="BI567">
            <v>24.8</v>
          </cell>
          <cell r="BJ567">
            <v>18.899999999999999</v>
          </cell>
          <cell r="BK567">
            <v>23.4</v>
          </cell>
          <cell r="BL567">
            <v>24.7</v>
          </cell>
          <cell r="BM567">
            <v>23.3</v>
          </cell>
          <cell r="BN567">
            <v>23.5</v>
          </cell>
          <cell r="BO567">
            <v>25.8</v>
          </cell>
          <cell r="BP567">
            <v>25.4</v>
          </cell>
          <cell r="BQ567">
            <v>23.3</v>
          </cell>
          <cell r="BR567">
            <v>24.2</v>
          </cell>
          <cell r="BS567">
            <v>22.8</v>
          </cell>
          <cell r="BT567">
            <v>19.7</v>
          </cell>
          <cell r="BU567">
            <v>24.8</v>
          </cell>
          <cell r="BV567">
            <v>21.8</v>
          </cell>
          <cell r="BW567">
            <v>21.5</v>
          </cell>
          <cell r="BX567">
            <v>22.7</v>
          </cell>
          <cell r="BY567">
            <v>23.4</v>
          </cell>
          <cell r="BZ567">
            <v>20.8</v>
          </cell>
          <cell r="CA567">
            <v>24.7</v>
          </cell>
          <cell r="CB567">
            <v>24.5</v>
          </cell>
          <cell r="CC567">
            <v>24.7</v>
          </cell>
          <cell r="CD567">
            <v>24.7</v>
          </cell>
          <cell r="CE567">
            <v>22.8</v>
          </cell>
          <cell r="CF567">
            <v>22.8</v>
          </cell>
        </row>
        <row r="568">
          <cell r="C568" t="str">
            <v>Pinhais</v>
          </cell>
          <cell r="D568">
            <v>7.2999999999999989</v>
          </cell>
          <cell r="E568">
            <v>22.800000000000004</v>
          </cell>
          <cell r="F568">
            <v>0.6</v>
          </cell>
          <cell r="G568">
            <v>0</v>
          </cell>
          <cell r="H568">
            <v>1</v>
          </cell>
          <cell r="I568">
            <v>1</v>
          </cell>
          <cell r="J568">
            <v>1</v>
          </cell>
          <cell r="K568">
            <v>1</v>
          </cell>
          <cell r="L568">
            <v>1</v>
          </cell>
          <cell r="M568">
            <v>0.6</v>
          </cell>
          <cell r="N568">
            <v>0.1</v>
          </cell>
          <cell r="O568">
            <v>1</v>
          </cell>
          <cell r="P568">
            <v>1</v>
          </cell>
          <cell r="Q568">
            <v>1</v>
          </cell>
          <cell r="R568">
            <v>1</v>
          </cell>
          <cell r="S568">
            <v>1</v>
          </cell>
          <cell r="T568">
            <v>0</v>
          </cell>
          <cell r="U568">
            <v>0.1</v>
          </cell>
          <cell r="V568">
            <v>1</v>
          </cell>
          <cell r="W568">
            <v>1</v>
          </cell>
          <cell r="X568">
            <v>1</v>
          </cell>
          <cell r="Y568">
            <v>1</v>
          </cell>
          <cell r="Z568">
            <v>1</v>
          </cell>
          <cell r="AA568">
            <v>0.6</v>
          </cell>
          <cell r="AB568">
            <v>0.1</v>
          </cell>
          <cell r="AC568">
            <v>1</v>
          </cell>
          <cell r="AD568">
            <v>1</v>
          </cell>
          <cell r="AE568">
            <v>1</v>
          </cell>
          <cell r="AF568">
            <v>1</v>
          </cell>
          <cell r="AG568">
            <v>1</v>
          </cell>
          <cell r="AH568">
            <v>0.6</v>
          </cell>
          <cell r="AI568">
            <v>0.1</v>
          </cell>
          <cell r="AJ568">
            <v>0</v>
          </cell>
          <cell r="AK568">
            <v>25.3</v>
          </cell>
          <cell r="AL568">
            <v>24</v>
          </cell>
          <cell r="AM568">
            <v>25</v>
          </cell>
          <cell r="AN568">
            <v>23.7</v>
          </cell>
          <cell r="AO568">
            <v>26</v>
          </cell>
          <cell r="AP568">
            <v>25</v>
          </cell>
          <cell r="AQ568">
            <v>26</v>
          </cell>
          <cell r="AR568">
            <v>27</v>
          </cell>
          <cell r="AS568">
            <v>23.7</v>
          </cell>
          <cell r="AT568">
            <v>25</v>
          </cell>
          <cell r="AU568">
            <v>23.7</v>
          </cell>
          <cell r="AV568">
            <v>25</v>
          </cell>
          <cell r="AW568">
            <v>26</v>
          </cell>
          <cell r="AX568">
            <v>21.7</v>
          </cell>
          <cell r="AY568">
            <v>24.9</v>
          </cell>
          <cell r="AZ568">
            <v>22.8</v>
          </cell>
          <cell r="BA568">
            <v>24.6</v>
          </cell>
          <cell r="BB568">
            <v>23</v>
          </cell>
          <cell r="BC568">
            <v>24.5</v>
          </cell>
          <cell r="BD568">
            <v>25.4</v>
          </cell>
          <cell r="BE568">
            <v>21.299999999999997</v>
          </cell>
          <cell r="BF568">
            <v>24.6</v>
          </cell>
          <cell r="BG568">
            <v>21.799999999999997</v>
          </cell>
          <cell r="BH568">
            <v>21.599999999999998</v>
          </cell>
          <cell r="BI568">
            <v>24.8</v>
          </cell>
          <cell r="BJ568">
            <v>20.3</v>
          </cell>
          <cell r="BK568">
            <v>22.4</v>
          </cell>
          <cell r="BL568">
            <v>24.7</v>
          </cell>
          <cell r="BM568">
            <v>22</v>
          </cell>
          <cell r="BN568">
            <v>23.5</v>
          </cell>
          <cell r="BO568">
            <v>25.8</v>
          </cell>
          <cell r="BP568">
            <v>25.4</v>
          </cell>
          <cell r="BQ568">
            <v>23.3</v>
          </cell>
          <cell r="BR568">
            <v>25.2</v>
          </cell>
          <cell r="BS568">
            <v>22.8</v>
          </cell>
          <cell r="BT568">
            <v>19.7</v>
          </cell>
          <cell r="BU568">
            <v>24.8</v>
          </cell>
          <cell r="BV568">
            <v>22.8</v>
          </cell>
          <cell r="BW568">
            <v>20.5</v>
          </cell>
          <cell r="BX568">
            <v>22.7</v>
          </cell>
          <cell r="BY568">
            <v>23.4</v>
          </cell>
          <cell r="BZ568">
            <v>20.8</v>
          </cell>
          <cell r="CA568">
            <v>24.7</v>
          </cell>
          <cell r="CB568">
            <v>24.5</v>
          </cell>
          <cell r="CC568">
            <v>24.7</v>
          </cell>
          <cell r="CD568">
            <v>25.7</v>
          </cell>
          <cell r="CE568">
            <v>22.8</v>
          </cell>
          <cell r="CF568">
            <v>22.8</v>
          </cell>
        </row>
        <row r="569">
          <cell r="C569" t="str">
            <v>Araucária</v>
          </cell>
          <cell r="D569">
            <v>7.2999999999999989</v>
          </cell>
          <cell r="E569">
            <v>22.800000000000004</v>
          </cell>
          <cell r="F569">
            <v>0.6</v>
          </cell>
          <cell r="G569">
            <v>0</v>
          </cell>
          <cell r="H569">
            <v>1</v>
          </cell>
          <cell r="I569">
            <v>1</v>
          </cell>
          <cell r="J569">
            <v>1</v>
          </cell>
          <cell r="K569">
            <v>1</v>
          </cell>
          <cell r="L569">
            <v>1</v>
          </cell>
          <cell r="M569">
            <v>0.6</v>
          </cell>
          <cell r="N569">
            <v>0.1</v>
          </cell>
          <cell r="O569">
            <v>1</v>
          </cell>
          <cell r="P569">
            <v>1</v>
          </cell>
          <cell r="Q569">
            <v>1</v>
          </cell>
          <cell r="R569">
            <v>1</v>
          </cell>
          <cell r="S569">
            <v>1</v>
          </cell>
          <cell r="T569">
            <v>0</v>
          </cell>
          <cell r="U569">
            <v>0.1</v>
          </cell>
          <cell r="V569">
            <v>1</v>
          </cell>
          <cell r="W569">
            <v>1</v>
          </cell>
          <cell r="X569">
            <v>1</v>
          </cell>
          <cell r="Y569">
            <v>1</v>
          </cell>
          <cell r="Z569">
            <v>1</v>
          </cell>
          <cell r="AA569">
            <v>0.6</v>
          </cell>
          <cell r="AB569">
            <v>0.1</v>
          </cell>
          <cell r="AC569">
            <v>1</v>
          </cell>
          <cell r="AD569">
            <v>1</v>
          </cell>
          <cell r="AE569">
            <v>1</v>
          </cell>
          <cell r="AF569">
            <v>1</v>
          </cell>
          <cell r="AG569">
            <v>1</v>
          </cell>
          <cell r="AH569">
            <v>0.6</v>
          </cell>
          <cell r="AI569">
            <v>0.1</v>
          </cell>
          <cell r="AJ569">
            <v>0</v>
          </cell>
          <cell r="AK569">
            <v>25.3</v>
          </cell>
          <cell r="AL569">
            <v>24</v>
          </cell>
          <cell r="AM569">
            <v>25</v>
          </cell>
          <cell r="AN569">
            <v>23.7</v>
          </cell>
          <cell r="AO569">
            <v>26</v>
          </cell>
          <cell r="AP569">
            <v>25</v>
          </cell>
          <cell r="AQ569">
            <v>26</v>
          </cell>
          <cell r="AR569">
            <v>27</v>
          </cell>
          <cell r="AS569">
            <v>23.7</v>
          </cell>
          <cell r="AT569">
            <v>25</v>
          </cell>
          <cell r="AU569">
            <v>23.7</v>
          </cell>
          <cell r="AV569">
            <v>25</v>
          </cell>
          <cell r="AW569">
            <v>26</v>
          </cell>
          <cell r="AX569">
            <v>21.7</v>
          </cell>
          <cell r="AY569">
            <v>24.9</v>
          </cell>
          <cell r="AZ569">
            <v>22.8</v>
          </cell>
          <cell r="BA569">
            <v>24.6</v>
          </cell>
          <cell r="BB569">
            <v>23</v>
          </cell>
          <cell r="BC569">
            <v>24.5</v>
          </cell>
          <cell r="BD569">
            <v>25.4</v>
          </cell>
          <cell r="BE569">
            <v>21.299999999999997</v>
          </cell>
          <cell r="BF569">
            <v>24.6</v>
          </cell>
          <cell r="BG569">
            <v>21.799999999999997</v>
          </cell>
          <cell r="BH569">
            <v>21.599999999999998</v>
          </cell>
          <cell r="BI569">
            <v>24.8</v>
          </cell>
          <cell r="BJ569">
            <v>20.3</v>
          </cell>
          <cell r="BK569">
            <v>23.4</v>
          </cell>
          <cell r="BL569">
            <v>24.7</v>
          </cell>
          <cell r="BM569">
            <v>23.4</v>
          </cell>
          <cell r="BN569">
            <v>23.5</v>
          </cell>
          <cell r="BO569">
            <v>25.8</v>
          </cell>
          <cell r="BP569">
            <v>25.4</v>
          </cell>
          <cell r="BQ569">
            <v>23.3</v>
          </cell>
          <cell r="BR569">
            <v>24.2</v>
          </cell>
          <cell r="BS569">
            <v>22.8</v>
          </cell>
          <cell r="BT569">
            <v>19.7</v>
          </cell>
          <cell r="BU569">
            <v>24.8</v>
          </cell>
          <cell r="BV569">
            <v>21.8</v>
          </cell>
          <cell r="BW569">
            <v>21.5</v>
          </cell>
          <cell r="BX569">
            <v>22.7</v>
          </cell>
          <cell r="BY569">
            <v>24.4</v>
          </cell>
          <cell r="BZ569">
            <v>20.8</v>
          </cell>
          <cell r="CA569">
            <v>24.7</v>
          </cell>
          <cell r="CB569">
            <v>24.5</v>
          </cell>
          <cell r="CC569">
            <v>24.7</v>
          </cell>
          <cell r="CD569">
            <v>24.7</v>
          </cell>
          <cell r="CE569">
            <v>22.8</v>
          </cell>
          <cell r="CF569">
            <v>22.8</v>
          </cell>
        </row>
        <row r="570">
          <cell r="C570" t="str">
            <v>Campo Largo</v>
          </cell>
          <cell r="D570">
            <v>7.2999999999999989</v>
          </cell>
          <cell r="E570">
            <v>22.800000000000004</v>
          </cell>
          <cell r="F570">
            <v>0.6</v>
          </cell>
          <cell r="G570">
            <v>0</v>
          </cell>
          <cell r="H570">
            <v>1</v>
          </cell>
          <cell r="I570">
            <v>1</v>
          </cell>
          <cell r="J570">
            <v>1</v>
          </cell>
          <cell r="K570">
            <v>1</v>
          </cell>
          <cell r="L570">
            <v>1</v>
          </cell>
          <cell r="M570">
            <v>0.6</v>
          </cell>
          <cell r="N570">
            <v>0.1</v>
          </cell>
          <cell r="O570">
            <v>1</v>
          </cell>
          <cell r="P570">
            <v>1</v>
          </cell>
          <cell r="Q570">
            <v>1</v>
          </cell>
          <cell r="R570">
            <v>1</v>
          </cell>
          <cell r="S570">
            <v>1</v>
          </cell>
          <cell r="T570">
            <v>0</v>
          </cell>
          <cell r="U570">
            <v>0.1</v>
          </cell>
          <cell r="V570">
            <v>1</v>
          </cell>
          <cell r="W570">
            <v>1</v>
          </cell>
          <cell r="X570">
            <v>1</v>
          </cell>
          <cell r="Y570">
            <v>1</v>
          </cell>
          <cell r="Z570">
            <v>1</v>
          </cell>
          <cell r="AA570">
            <v>0.6</v>
          </cell>
          <cell r="AB570">
            <v>0.1</v>
          </cell>
          <cell r="AC570">
            <v>1</v>
          </cell>
          <cell r="AD570">
            <v>1</v>
          </cell>
          <cell r="AE570">
            <v>1</v>
          </cell>
          <cell r="AF570">
            <v>1</v>
          </cell>
          <cell r="AG570">
            <v>1</v>
          </cell>
          <cell r="AH570">
            <v>0.6</v>
          </cell>
          <cell r="AI570">
            <v>0.1</v>
          </cell>
          <cell r="AJ570">
            <v>0</v>
          </cell>
          <cell r="AK570">
            <v>25.3</v>
          </cell>
          <cell r="AL570">
            <v>24</v>
          </cell>
          <cell r="AM570">
            <v>25</v>
          </cell>
          <cell r="AN570">
            <v>23.7</v>
          </cell>
          <cell r="AO570">
            <v>26</v>
          </cell>
          <cell r="AP570">
            <v>25</v>
          </cell>
          <cell r="AQ570">
            <v>26</v>
          </cell>
          <cell r="AR570">
            <v>27</v>
          </cell>
          <cell r="AS570">
            <v>23.7</v>
          </cell>
          <cell r="AT570">
            <v>25</v>
          </cell>
          <cell r="AU570">
            <v>23.7</v>
          </cell>
          <cell r="AV570">
            <v>25</v>
          </cell>
          <cell r="AW570">
            <v>26</v>
          </cell>
          <cell r="AX570">
            <v>21.7</v>
          </cell>
          <cell r="AY570">
            <v>24.9</v>
          </cell>
          <cell r="AZ570">
            <v>22.8</v>
          </cell>
          <cell r="BA570">
            <v>24.6</v>
          </cell>
          <cell r="BB570">
            <v>23</v>
          </cell>
          <cell r="BC570">
            <v>24.5</v>
          </cell>
          <cell r="BD570">
            <v>25.4</v>
          </cell>
          <cell r="BE570">
            <v>21.299999999999997</v>
          </cell>
          <cell r="BF570">
            <v>24.6</v>
          </cell>
          <cell r="BG570">
            <v>21.799999999999997</v>
          </cell>
          <cell r="BH570">
            <v>21.599999999999998</v>
          </cell>
          <cell r="BI570">
            <v>24.8</v>
          </cell>
          <cell r="BJ570">
            <v>19.7</v>
          </cell>
          <cell r="BK570">
            <v>23.4</v>
          </cell>
          <cell r="BL570">
            <v>24.7</v>
          </cell>
          <cell r="BM570">
            <v>23.4</v>
          </cell>
          <cell r="BN570">
            <v>23.5</v>
          </cell>
          <cell r="BO570">
            <v>25.8</v>
          </cell>
          <cell r="BP570">
            <v>25.4</v>
          </cell>
          <cell r="BQ570">
            <v>23.3</v>
          </cell>
          <cell r="BR570">
            <v>25.2</v>
          </cell>
          <cell r="BS570">
            <v>21.8</v>
          </cell>
          <cell r="BT570">
            <v>19.7</v>
          </cell>
          <cell r="BU570">
            <v>24.8</v>
          </cell>
          <cell r="BV570">
            <v>22.6</v>
          </cell>
          <cell r="BW570">
            <v>21.5</v>
          </cell>
          <cell r="BX570">
            <v>22.7</v>
          </cell>
          <cell r="BY570">
            <v>24.4</v>
          </cell>
          <cell r="BZ570">
            <v>20.8</v>
          </cell>
          <cell r="CA570">
            <v>24.7</v>
          </cell>
          <cell r="CB570">
            <v>24.5</v>
          </cell>
          <cell r="CC570">
            <v>24.7</v>
          </cell>
          <cell r="CD570">
            <v>25.7</v>
          </cell>
          <cell r="CE570">
            <v>22.8</v>
          </cell>
          <cell r="CF570">
            <v>22.8</v>
          </cell>
        </row>
        <row r="571">
          <cell r="C571" t="str">
            <v>Almirante Tamandaré</v>
          </cell>
          <cell r="D571">
            <v>7.2999999999999989</v>
          </cell>
          <cell r="E571">
            <v>22.800000000000004</v>
          </cell>
          <cell r="F571">
            <v>0.6</v>
          </cell>
          <cell r="G571">
            <v>0</v>
          </cell>
          <cell r="H571">
            <v>1</v>
          </cell>
          <cell r="I571">
            <v>1</v>
          </cell>
          <cell r="J571">
            <v>1</v>
          </cell>
          <cell r="K571">
            <v>1</v>
          </cell>
          <cell r="L571">
            <v>1</v>
          </cell>
          <cell r="M571">
            <v>0.6</v>
          </cell>
          <cell r="N571">
            <v>0.1</v>
          </cell>
          <cell r="O571">
            <v>1</v>
          </cell>
          <cell r="P571">
            <v>1</v>
          </cell>
          <cell r="Q571">
            <v>1</v>
          </cell>
          <cell r="R571">
            <v>1</v>
          </cell>
          <cell r="S571">
            <v>1</v>
          </cell>
          <cell r="T571">
            <v>0</v>
          </cell>
          <cell r="U571">
            <v>0.1</v>
          </cell>
          <cell r="V571">
            <v>1</v>
          </cell>
          <cell r="W571">
            <v>1</v>
          </cell>
          <cell r="X571">
            <v>1</v>
          </cell>
          <cell r="Y571">
            <v>1</v>
          </cell>
          <cell r="Z571">
            <v>1</v>
          </cell>
          <cell r="AA571">
            <v>0.6</v>
          </cell>
          <cell r="AB571">
            <v>0.1</v>
          </cell>
          <cell r="AC571">
            <v>1</v>
          </cell>
          <cell r="AD571">
            <v>1</v>
          </cell>
          <cell r="AE571">
            <v>1</v>
          </cell>
          <cell r="AF571">
            <v>1</v>
          </cell>
          <cell r="AG571">
            <v>1</v>
          </cell>
          <cell r="AH571">
            <v>0.6</v>
          </cell>
          <cell r="AI571">
            <v>0.1</v>
          </cell>
          <cell r="AJ571">
            <v>0</v>
          </cell>
          <cell r="AK571">
            <v>25.3</v>
          </cell>
          <cell r="AL571">
            <v>24</v>
          </cell>
          <cell r="AM571">
            <v>25</v>
          </cell>
          <cell r="AN571">
            <v>23.7</v>
          </cell>
          <cell r="AO571">
            <v>26</v>
          </cell>
          <cell r="AP571">
            <v>25</v>
          </cell>
          <cell r="AQ571">
            <v>26</v>
          </cell>
          <cell r="AR571">
            <v>27</v>
          </cell>
          <cell r="AS571">
            <v>23.7</v>
          </cell>
          <cell r="AT571">
            <v>25</v>
          </cell>
          <cell r="AU571">
            <v>23.7</v>
          </cell>
          <cell r="AV571">
            <v>25</v>
          </cell>
          <cell r="AW571">
            <v>26</v>
          </cell>
          <cell r="AX571">
            <v>21.7</v>
          </cell>
          <cell r="AY571">
            <v>24.9</v>
          </cell>
          <cell r="AZ571">
            <v>22.8</v>
          </cell>
          <cell r="BA571">
            <v>24.6</v>
          </cell>
          <cell r="BB571">
            <v>23</v>
          </cell>
          <cell r="BC571">
            <v>24.5</v>
          </cell>
          <cell r="BD571">
            <v>25.4</v>
          </cell>
          <cell r="BE571">
            <v>21.299999999999997</v>
          </cell>
          <cell r="BF571">
            <v>24.6</v>
          </cell>
          <cell r="BG571">
            <v>21.799999999999997</v>
          </cell>
          <cell r="BH571">
            <v>21.599999999999998</v>
          </cell>
          <cell r="BI571">
            <v>24.8</v>
          </cell>
          <cell r="BJ571">
            <v>20.3</v>
          </cell>
          <cell r="BK571">
            <v>23.4</v>
          </cell>
          <cell r="BL571">
            <v>24.7</v>
          </cell>
          <cell r="BM571">
            <v>23.4</v>
          </cell>
          <cell r="BN571">
            <v>23.5</v>
          </cell>
          <cell r="BO571">
            <v>25.8</v>
          </cell>
          <cell r="BP571">
            <v>25.4</v>
          </cell>
          <cell r="BQ571">
            <v>23.3</v>
          </cell>
          <cell r="BR571">
            <v>24.2</v>
          </cell>
          <cell r="BS571">
            <v>22.8</v>
          </cell>
          <cell r="BT571">
            <v>19.600000000000001</v>
          </cell>
          <cell r="BU571">
            <v>24.8</v>
          </cell>
          <cell r="BV571">
            <v>22.8</v>
          </cell>
          <cell r="BW571">
            <v>21.5</v>
          </cell>
          <cell r="BX571">
            <v>22.7</v>
          </cell>
          <cell r="BY571">
            <v>24.4</v>
          </cell>
          <cell r="BZ571">
            <v>20.8</v>
          </cell>
          <cell r="CA571">
            <v>24.7</v>
          </cell>
          <cell r="CB571">
            <v>24.5</v>
          </cell>
          <cell r="CC571">
            <v>24.7</v>
          </cell>
          <cell r="CD571">
            <v>24.7</v>
          </cell>
          <cell r="CE571">
            <v>22.8</v>
          </cell>
          <cell r="CF571">
            <v>21.8</v>
          </cell>
        </row>
        <row r="572">
          <cell r="C572" t="str">
            <v>Cluster Florianópolis</v>
          </cell>
          <cell r="D572">
            <v>7.2999999999999989</v>
          </cell>
          <cell r="E572">
            <v>22.800000000000004</v>
          </cell>
          <cell r="F572">
            <v>0.6</v>
          </cell>
          <cell r="G572">
            <v>0</v>
          </cell>
          <cell r="H572">
            <v>1</v>
          </cell>
          <cell r="I572">
            <v>1</v>
          </cell>
          <cell r="J572">
            <v>1</v>
          </cell>
          <cell r="K572">
            <v>1</v>
          </cell>
          <cell r="L572">
            <v>1</v>
          </cell>
          <cell r="M572">
            <v>0.6</v>
          </cell>
          <cell r="N572">
            <v>0.10000000000000002</v>
          </cell>
          <cell r="O572">
            <v>1</v>
          </cell>
          <cell r="P572">
            <v>1</v>
          </cell>
          <cell r="Q572">
            <v>1</v>
          </cell>
          <cell r="R572">
            <v>1</v>
          </cell>
          <cell r="S572">
            <v>1</v>
          </cell>
          <cell r="T572">
            <v>0</v>
          </cell>
          <cell r="U572">
            <v>0.10000000000000002</v>
          </cell>
          <cell r="V572">
            <v>1</v>
          </cell>
          <cell r="W572">
            <v>1</v>
          </cell>
          <cell r="X572">
            <v>1</v>
          </cell>
          <cell r="Y572">
            <v>1</v>
          </cell>
          <cell r="Z572">
            <v>1</v>
          </cell>
          <cell r="AA572">
            <v>0.6</v>
          </cell>
          <cell r="AB572">
            <v>0.10000000000000002</v>
          </cell>
          <cell r="AC572">
            <v>1</v>
          </cell>
          <cell r="AD572">
            <v>1</v>
          </cell>
          <cell r="AE572">
            <v>1</v>
          </cell>
          <cell r="AF572">
            <v>1</v>
          </cell>
          <cell r="AG572">
            <v>1</v>
          </cell>
          <cell r="AH572">
            <v>0.6</v>
          </cell>
          <cell r="AI572">
            <v>0.10000000000000002</v>
          </cell>
          <cell r="AJ572">
            <v>0</v>
          </cell>
          <cell r="AK572">
            <v>25.3</v>
          </cell>
          <cell r="AL572">
            <v>24</v>
          </cell>
          <cell r="AM572">
            <v>25</v>
          </cell>
          <cell r="AN572">
            <v>23.7</v>
          </cell>
          <cell r="AO572">
            <v>26</v>
          </cell>
          <cell r="AP572">
            <v>25</v>
          </cell>
          <cell r="AQ572">
            <v>26</v>
          </cell>
          <cell r="AR572">
            <v>27</v>
          </cell>
          <cell r="AS572">
            <v>23.7</v>
          </cell>
          <cell r="AT572">
            <v>25</v>
          </cell>
          <cell r="AU572">
            <v>23.7</v>
          </cell>
          <cell r="AV572">
            <v>25</v>
          </cell>
          <cell r="AW572">
            <v>26</v>
          </cell>
          <cell r="AX572">
            <v>21.7</v>
          </cell>
          <cell r="AY572">
            <v>24.9</v>
          </cell>
          <cell r="AZ572">
            <v>22.8</v>
          </cell>
          <cell r="BA572">
            <v>24.6</v>
          </cell>
          <cell r="BB572">
            <v>23</v>
          </cell>
          <cell r="BC572">
            <v>24.5</v>
          </cell>
          <cell r="BD572">
            <v>25.4</v>
          </cell>
          <cell r="BE572">
            <v>21.299999999999997</v>
          </cell>
          <cell r="BF572">
            <v>24.6</v>
          </cell>
          <cell r="BG572">
            <v>21.799999999999997</v>
          </cell>
          <cell r="BH572">
            <v>21.599999999999998</v>
          </cell>
          <cell r="BI572">
            <v>24.8</v>
          </cell>
          <cell r="BJ572">
            <v>20.3</v>
          </cell>
          <cell r="BK572">
            <v>23.399999999999995</v>
          </cell>
          <cell r="BL572">
            <v>24.366666666666664</v>
          </cell>
          <cell r="BM572">
            <v>23.399999999999995</v>
          </cell>
          <cell r="BN572">
            <v>23.5</v>
          </cell>
          <cell r="BO572">
            <v>25.8</v>
          </cell>
          <cell r="BP572">
            <v>24.866666666666664</v>
          </cell>
          <cell r="BQ572">
            <v>23.3</v>
          </cell>
          <cell r="BR572">
            <v>25.2</v>
          </cell>
          <cell r="BS572">
            <v>22.466666666666669</v>
          </cell>
          <cell r="BT572">
            <v>21.1</v>
          </cell>
          <cell r="BU572">
            <v>24.8</v>
          </cell>
          <cell r="BV572">
            <v>22.8</v>
          </cell>
          <cell r="BW572">
            <v>21.133333333333333</v>
          </cell>
          <cell r="BX572">
            <v>22.366666666666664</v>
          </cell>
          <cell r="BY572">
            <v>24.399999999999995</v>
          </cell>
          <cell r="BZ572">
            <v>20.8</v>
          </cell>
          <cell r="CA572">
            <v>24.7</v>
          </cell>
          <cell r="CB572">
            <v>24.166666666666668</v>
          </cell>
          <cell r="CC572">
            <v>24.7</v>
          </cell>
          <cell r="CD572">
            <v>25.7</v>
          </cell>
          <cell r="CE572">
            <v>22.8</v>
          </cell>
          <cell r="CF572">
            <v>22.8</v>
          </cell>
        </row>
        <row r="573">
          <cell r="C573" t="str">
            <v>Florianópolis</v>
          </cell>
          <cell r="D573">
            <v>7.2999999999999989</v>
          </cell>
          <cell r="E573">
            <v>22.800000000000004</v>
          </cell>
          <cell r="F573">
            <v>0.6</v>
          </cell>
          <cell r="G573">
            <v>0</v>
          </cell>
          <cell r="H573">
            <v>1</v>
          </cell>
          <cell r="I573">
            <v>1</v>
          </cell>
          <cell r="J573">
            <v>1</v>
          </cell>
          <cell r="K573">
            <v>1</v>
          </cell>
          <cell r="L573">
            <v>1</v>
          </cell>
          <cell r="M573">
            <v>0.6</v>
          </cell>
          <cell r="N573">
            <v>0.1</v>
          </cell>
          <cell r="O573">
            <v>1</v>
          </cell>
          <cell r="P573">
            <v>1</v>
          </cell>
          <cell r="Q573">
            <v>1</v>
          </cell>
          <cell r="R573">
            <v>1</v>
          </cell>
          <cell r="S573">
            <v>1</v>
          </cell>
          <cell r="T573">
            <v>0</v>
          </cell>
          <cell r="U573">
            <v>0.1</v>
          </cell>
          <cell r="V573">
            <v>1</v>
          </cell>
          <cell r="W573">
            <v>1</v>
          </cell>
          <cell r="X573">
            <v>1</v>
          </cell>
          <cell r="Y573">
            <v>1</v>
          </cell>
          <cell r="Z573">
            <v>1</v>
          </cell>
          <cell r="AA573">
            <v>0.6</v>
          </cell>
          <cell r="AB573">
            <v>0.1</v>
          </cell>
          <cell r="AC573">
            <v>1</v>
          </cell>
          <cell r="AD573">
            <v>1</v>
          </cell>
          <cell r="AE573">
            <v>1</v>
          </cell>
          <cell r="AF573">
            <v>1</v>
          </cell>
          <cell r="AG573">
            <v>1</v>
          </cell>
          <cell r="AH573">
            <v>0.6</v>
          </cell>
          <cell r="AI573">
            <v>0.1</v>
          </cell>
          <cell r="AJ573">
            <v>0</v>
          </cell>
          <cell r="AK573">
            <v>25.3</v>
          </cell>
          <cell r="AL573">
            <v>24</v>
          </cell>
          <cell r="AM573">
            <v>25</v>
          </cell>
          <cell r="AN573">
            <v>23.7</v>
          </cell>
          <cell r="AO573">
            <v>26</v>
          </cell>
          <cell r="AP573">
            <v>25</v>
          </cell>
          <cell r="AQ573">
            <v>26</v>
          </cell>
          <cell r="AR573">
            <v>27</v>
          </cell>
          <cell r="AS573">
            <v>23.7</v>
          </cell>
          <cell r="AT573">
            <v>25</v>
          </cell>
          <cell r="AU573">
            <v>23.7</v>
          </cell>
          <cell r="AV573">
            <v>25</v>
          </cell>
          <cell r="AW573">
            <v>26</v>
          </cell>
          <cell r="AX573">
            <v>21.7</v>
          </cell>
          <cell r="AY573">
            <v>24.9</v>
          </cell>
          <cell r="AZ573">
            <v>22.8</v>
          </cell>
          <cell r="BA573">
            <v>24.6</v>
          </cell>
          <cell r="BB573">
            <v>23</v>
          </cell>
          <cell r="BC573">
            <v>24.5</v>
          </cell>
          <cell r="BD573">
            <v>25.4</v>
          </cell>
          <cell r="BE573">
            <v>21.299999999999997</v>
          </cell>
          <cell r="BF573">
            <v>24.6</v>
          </cell>
          <cell r="BG573">
            <v>21.799999999999997</v>
          </cell>
          <cell r="BH573">
            <v>21.599999999999998</v>
          </cell>
          <cell r="BI573">
            <v>24.8</v>
          </cell>
          <cell r="BJ573">
            <v>20.3</v>
          </cell>
          <cell r="BK573">
            <v>23.4</v>
          </cell>
          <cell r="BL573">
            <v>24.7</v>
          </cell>
          <cell r="BM573">
            <v>23.4</v>
          </cell>
          <cell r="BN573">
            <v>23.5</v>
          </cell>
          <cell r="BO573">
            <v>25.8</v>
          </cell>
          <cell r="BP573">
            <v>25.3</v>
          </cell>
          <cell r="BQ573">
            <v>23.3</v>
          </cell>
          <cell r="BR573">
            <v>25.2</v>
          </cell>
          <cell r="BS573">
            <v>22.8</v>
          </cell>
          <cell r="BT573">
            <v>21.1</v>
          </cell>
          <cell r="BU573">
            <v>24.8</v>
          </cell>
          <cell r="BV573">
            <v>22.8</v>
          </cell>
          <cell r="BW573">
            <v>21.4</v>
          </cell>
          <cell r="BX573">
            <v>22.7</v>
          </cell>
          <cell r="BY573">
            <v>24.4</v>
          </cell>
          <cell r="BZ573">
            <v>20.8</v>
          </cell>
          <cell r="CA573">
            <v>24.7</v>
          </cell>
          <cell r="CB573">
            <v>24.5</v>
          </cell>
          <cell r="CC573">
            <v>24.7</v>
          </cell>
          <cell r="CD573">
            <v>25.7</v>
          </cell>
          <cell r="CE573">
            <v>22.8</v>
          </cell>
          <cell r="CF573">
            <v>22.8</v>
          </cell>
        </row>
        <row r="574">
          <cell r="C574" t="str">
            <v>SubCluster Grande Florianópolis</v>
          </cell>
          <cell r="D574">
            <v>7.2999999999999989</v>
          </cell>
          <cell r="E574">
            <v>22.800000000000004</v>
          </cell>
          <cell r="F574">
            <v>0.6</v>
          </cell>
          <cell r="G574">
            <v>0</v>
          </cell>
          <cell r="H574">
            <v>1</v>
          </cell>
          <cell r="I574">
            <v>1</v>
          </cell>
          <cell r="J574">
            <v>1</v>
          </cell>
          <cell r="K574">
            <v>1</v>
          </cell>
          <cell r="L574">
            <v>1</v>
          </cell>
          <cell r="M574">
            <v>0.6</v>
          </cell>
          <cell r="N574">
            <v>0.1</v>
          </cell>
          <cell r="O574">
            <v>1</v>
          </cell>
          <cell r="P574">
            <v>1</v>
          </cell>
          <cell r="Q574">
            <v>1</v>
          </cell>
          <cell r="R574">
            <v>1</v>
          </cell>
          <cell r="S574">
            <v>1</v>
          </cell>
          <cell r="T574">
            <v>0</v>
          </cell>
          <cell r="U574">
            <v>0.1</v>
          </cell>
          <cell r="V574">
            <v>1</v>
          </cell>
          <cell r="W574">
            <v>1</v>
          </cell>
          <cell r="X574">
            <v>1</v>
          </cell>
          <cell r="Y574">
            <v>1</v>
          </cell>
          <cell r="Z574">
            <v>1</v>
          </cell>
          <cell r="AA574">
            <v>0.6</v>
          </cell>
          <cell r="AB574">
            <v>0.1</v>
          </cell>
          <cell r="AC574">
            <v>1</v>
          </cell>
          <cell r="AD574">
            <v>1</v>
          </cell>
          <cell r="AE574">
            <v>1</v>
          </cell>
          <cell r="AF574">
            <v>1</v>
          </cell>
          <cell r="AG574">
            <v>1</v>
          </cell>
          <cell r="AH574">
            <v>0.6</v>
          </cell>
          <cell r="AI574">
            <v>0.1</v>
          </cell>
          <cell r="AJ574">
            <v>0</v>
          </cell>
          <cell r="AK574">
            <v>25.3</v>
          </cell>
          <cell r="AL574">
            <v>24</v>
          </cell>
          <cell r="AM574">
            <v>25</v>
          </cell>
          <cell r="AN574">
            <v>23.7</v>
          </cell>
          <cell r="AO574">
            <v>26</v>
          </cell>
          <cell r="AP574">
            <v>25</v>
          </cell>
          <cell r="AQ574">
            <v>26</v>
          </cell>
          <cell r="AR574">
            <v>27</v>
          </cell>
          <cell r="AS574">
            <v>23.7</v>
          </cell>
          <cell r="AT574">
            <v>25</v>
          </cell>
          <cell r="AU574">
            <v>23.7</v>
          </cell>
          <cell r="AV574">
            <v>25</v>
          </cell>
          <cell r="AW574">
            <v>26</v>
          </cell>
          <cell r="AX574">
            <v>21.7</v>
          </cell>
          <cell r="AY574">
            <v>24.9</v>
          </cell>
          <cell r="AZ574">
            <v>22.8</v>
          </cell>
          <cell r="BA574">
            <v>24.6</v>
          </cell>
          <cell r="BB574">
            <v>23</v>
          </cell>
          <cell r="BC574">
            <v>24.5</v>
          </cell>
          <cell r="BD574">
            <v>25.4</v>
          </cell>
          <cell r="BE574">
            <v>21.299999999999997</v>
          </cell>
          <cell r="BF574">
            <v>24.6</v>
          </cell>
          <cell r="BG574">
            <v>21.799999999999997</v>
          </cell>
          <cell r="BH574">
            <v>21.599999999999998</v>
          </cell>
          <cell r="BI574">
            <v>24.8</v>
          </cell>
          <cell r="BJ574">
            <v>20.3</v>
          </cell>
          <cell r="BK574">
            <v>23.4</v>
          </cell>
          <cell r="BL574">
            <v>24.2</v>
          </cell>
          <cell r="BM574">
            <v>23.4</v>
          </cell>
          <cell r="BN574">
            <v>23.5</v>
          </cell>
          <cell r="BO574">
            <v>25.8</v>
          </cell>
          <cell r="BP574">
            <v>24.65</v>
          </cell>
          <cell r="BQ574">
            <v>23.3</v>
          </cell>
          <cell r="BR574">
            <v>25.2</v>
          </cell>
          <cell r="BS574">
            <v>22.3</v>
          </cell>
          <cell r="BT574">
            <v>21.1</v>
          </cell>
          <cell r="BU574">
            <v>24.8</v>
          </cell>
          <cell r="BV574">
            <v>22.8</v>
          </cell>
          <cell r="BW574">
            <v>21</v>
          </cell>
          <cell r="BX574">
            <v>22.2</v>
          </cell>
          <cell r="BY574">
            <v>24.4</v>
          </cell>
          <cell r="BZ574">
            <v>20.8</v>
          </cell>
          <cell r="CA574">
            <v>24.7</v>
          </cell>
          <cell r="CB574">
            <v>24</v>
          </cell>
          <cell r="CC574">
            <v>24.7</v>
          </cell>
          <cell r="CD574">
            <v>25.7</v>
          </cell>
          <cell r="CE574">
            <v>22.8</v>
          </cell>
          <cell r="CF574">
            <v>22.8</v>
          </cell>
        </row>
        <row r="575">
          <cell r="C575" t="str">
            <v>São José</v>
          </cell>
          <cell r="D575">
            <v>7.2999999999999989</v>
          </cell>
          <cell r="E575">
            <v>22.800000000000004</v>
          </cell>
          <cell r="F575">
            <v>0.6</v>
          </cell>
          <cell r="G575">
            <v>0</v>
          </cell>
          <cell r="H575">
            <v>1</v>
          </cell>
          <cell r="I575">
            <v>1</v>
          </cell>
          <cell r="J575">
            <v>1</v>
          </cell>
          <cell r="K575">
            <v>1</v>
          </cell>
          <cell r="L575">
            <v>1</v>
          </cell>
          <cell r="M575">
            <v>0.6</v>
          </cell>
          <cell r="N575">
            <v>0.1</v>
          </cell>
          <cell r="O575">
            <v>1</v>
          </cell>
          <cell r="P575">
            <v>1</v>
          </cell>
          <cell r="Q575">
            <v>1</v>
          </cell>
          <cell r="R575">
            <v>1</v>
          </cell>
          <cell r="S575">
            <v>1</v>
          </cell>
          <cell r="T575">
            <v>0</v>
          </cell>
          <cell r="U575">
            <v>0.1</v>
          </cell>
          <cell r="V575">
            <v>1</v>
          </cell>
          <cell r="W575">
            <v>1</v>
          </cell>
          <cell r="X575">
            <v>1</v>
          </cell>
          <cell r="Y575">
            <v>1</v>
          </cell>
          <cell r="Z575">
            <v>1</v>
          </cell>
          <cell r="AA575">
            <v>0.6</v>
          </cell>
          <cell r="AB575">
            <v>0.1</v>
          </cell>
          <cell r="AC575">
            <v>1</v>
          </cell>
          <cell r="AD575">
            <v>1</v>
          </cell>
          <cell r="AE575">
            <v>1</v>
          </cell>
          <cell r="AF575">
            <v>1</v>
          </cell>
          <cell r="AG575">
            <v>1</v>
          </cell>
          <cell r="AH575">
            <v>0.6</v>
          </cell>
          <cell r="AI575">
            <v>0.1</v>
          </cell>
          <cell r="AJ575">
            <v>0</v>
          </cell>
          <cell r="AK575">
            <v>25.3</v>
          </cell>
          <cell r="AL575">
            <v>24</v>
          </cell>
          <cell r="AM575">
            <v>25</v>
          </cell>
          <cell r="AN575">
            <v>23.7</v>
          </cell>
          <cell r="AO575">
            <v>26</v>
          </cell>
          <cell r="AP575">
            <v>25</v>
          </cell>
          <cell r="AQ575">
            <v>26</v>
          </cell>
          <cell r="AR575">
            <v>27</v>
          </cell>
          <cell r="AS575">
            <v>23.7</v>
          </cell>
          <cell r="AT575">
            <v>25</v>
          </cell>
          <cell r="AU575">
            <v>23.7</v>
          </cell>
          <cell r="AV575">
            <v>25</v>
          </cell>
          <cell r="AW575">
            <v>26</v>
          </cell>
          <cell r="AX575">
            <v>21.7</v>
          </cell>
          <cell r="AY575">
            <v>24.9</v>
          </cell>
          <cell r="AZ575">
            <v>22.8</v>
          </cell>
          <cell r="BA575">
            <v>24.6</v>
          </cell>
          <cell r="BB575">
            <v>23</v>
          </cell>
          <cell r="BC575">
            <v>24.5</v>
          </cell>
          <cell r="BD575">
            <v>25.4</v>
          </cell>
          <cell r="BE575">
            <v>21.299999999999997</v>
          </cell>
          <cell r="BF575">
            <v>24.6</v>
          </cell>
          <cell r="BG575">
            <v>21.799999999999997</v>
          </cell>
          <cell r="BH575">
            <v>21.599999999999998</v>
          </cell>
          <cell r="BI575">
            <v>24.8</v>
          </cell>
          <cell r="BJ575">
            <v>20.3</v>
          </cell>
          <cell r="BK575">
            <v>23.4</v>
          </cell>
          <cell r="BL575">
            <v>24.7</v>
          </cell>
          <cell r="BM575">
            <v>23.4</v>
          </cell>
          <cell r="BN575">
            <v>23.5</v>
          </cell>
          <cell r="BO575">
            <v>25.8</v>
          </cell>
          <cell r="BP575">
            <v>25.3</v>
          </cell>
          <cell r="BQ575">
            <v>23.3</v>
          </cell>
          <cell r="BR575">
            <v>25.2</v>
          </cell>
          <cell r="BS575">
            <v>21.8</v>
          </cell>
          <cell r="BT575">
            <v>21.1</v>
          </cell>
          <cell r="BU575">
            <v>24.8</v>
          </cell>
          <cell r="BV575">
            <v>22.8</v>
          </cell>
          <cell r="BW575">
            <v>20.5</v>
          </cell>
          <cell r="BX575">
            <v>22.7</v>
          </cell>
          <cell r="BY575">
            <v>24.4</v>
          </cell>
          <cell r="BZ575">
            <v>20.8</v>
          </cell>
          <cell r="CA575">
            <v>24.7</v>
          </cell>
          <cell r="CB575">
            <v>24.5</v>
          </cell>
          <cell r="CC575">
            <v>24.7</v>
          </cell>
          <cell r="CD575">
            <v>25.7</v>
          </cell>
          <cell r="CE575">
            <v>22.8</v>
          </cell>
          <cell r="CF575">
            <v>22.8</v>
          </cell>
        </row>
        <row r="576">
          <cell r="C576" t="str">
            <v>Palhoça</v>
          </cell>
          <cell r="D576">
            <v>7.2999999999999989</v>
          </cell>
          <cell r="E576">
            <v>22.800000000000004</v>
          </cell>
          <cell r="F576">
            <v>0.6</v>
          </cell>
          <cell r="G576">
            <v>0</v>
          </cell>
          <cell r="H576">
            <v>1</v>
          </cell>
          <cell r="I576">
            <v>1</v>
          </cell>
          <cell r="J576">
            <v>1</v>
          </cell>
          <cell r="K576">
            <v>1</v>
          </cell>
          <cell r="L576">
            <v>1</v>
          </cell>
          <cell r="M576">
            <v>0.6</v>
          </cell>
          <cell r="N576">
            <v>0.1</v>
          </cell>
          <cell r="O576">
            <v>1</v>
          </cell>
          <cell r="P576">
            <v>1</v>
          </cell>
          <cell r="Q576">
            <v>1</v>
          </cell>
          <cell r="R576">
            <v>1</v>
          </cell>
          <cell r="S576">
            <v>1</v>
          </cell>
          <cell r="T576">
            <v>0</v>
          </cell>
          <cell r="U576">
            <v>0.1</v>
          </cell>
          <cell r="V576">
            <v>1</v>
          </cell>
          <cell r="W576">
            <v>1</v>
          </cell>
          <cell r="X576">
            <v>1</v>
          </cell>
          <cell r="Y576">
            <v>1</v>
          </cell>
          <cell r="Z576">
            <v>1</v>
          </cell>
          <cell r="AA576">
            <v>0.6</v>
          </cell>
          <cell r="AB576">
            <v>0.1</v>
          </cell>
          <cell r="AC576">
            <v>1</v>
          </cell>
          <cell r="AD576">
            <v>1</v>
          </cell>
          <cell r="AE576">
            <v>1</v>
          </cell>
          <cell r="AF576">
            <v>1</v>
          </cell>
          <cell r="AG576">
            <v>1</v>
          </cell>
          <cell r="AH576">
            <v>0.6</v>
          </cell>
          <cell r="AI576">
            <v>0.1</v>
          </cell>
          <cell r="AJ576">
            <v>0</v>
          </cell>
          <cell r="AK576">
            <v>25.3</v>
          </cell>
          <cell r="AL576">
            <v>24</v>
          </cell>
          <cell r="AM576">
            <v>25</v>
          </cell>
          <cell r="AN576">
            <v>23.7</v>
          </cell>
          <cell r="AO576">
            <v>26</v>
          </cell>
          <cell r="AP576">
            <v>25</v>
          </cell>
          <cell r="AQ576">
            <v>26</v>
          </cell>
          <cell r="AR576">
            <v>27</v>
          </cell>
          <cell r="AS576">
            <v>23.7</v>
          </cell>
          <cell r="AT576">
            <v>25</v>
          </cell>
          <cell r="AU576">
            <v>23.7</v>
          </cell>
          <cell r="AV576">
            <v>25</v>
          </cell>
          <cell r="AW576">
            <v>26</v>
          </cell>
          <cell r="AX576">
            <v>21.7</v>
          </cell>
          <cell r="AY576">
            <v>24.9</v>
          </cell>
          <cell r="AZ576">
            <v>22.8</v>
          </cell>
          <cell r="BA576">
            <v>24.6</v>
          </cell>
          <cell r="BB576">
            <v>23</v>
          </cell>
          <cell r="BC576">
            <v>24.5</v>
          </cell>
          <cell r="BD576">
            <v>25.4</v>
          </cell>
          <cell r="BE576">
            <v>21.299999999999997</v>
          </cell>
          <cell r="BF576">
            <v>24.6</v>
          </cell>
          <cell r="BG576">
            <v>21.799999999999997</v>
          </cell>
          <cell r="BH576">
            <v>21.599999999999998</v>
          </cell>
          <cell r="BI576">
            <v>24.8</v>
          </cell>
          <cell r="BJ576">
            <v>20.3</v>
          </cell>
          <cell r="BK576">
            <v>23.4</v>
          </cell>
          <cell r="BL576">
            <v>23.7</v>
          </cell>
          <cell r="BM576">
            <v>23.4</v>
          </cell>
          <cell r="BN576">
            <v>23.5</v>
          </cell>
          <cell r="BO576">
            <v>25.8</v>
          </cell>
          <cell r="BP576">
            <v>24</v>
          </cell>
          <cell r="BQ576">
            <v>23.3</v>
          </cell>
          <cell r="BR576">
            <v>25.2</v>
          </cell>
          <cell r="BS576">
            <v>22.8</v>
          </cell>
          <cell r="BT576">
            <v>21.1</v>
          </cell>
          <cell r="BU576">
            <v>24.8</v>
          </cell>
          <cell r="BV576">
            <v>22.8</v>
          </cell>
          <cell r="BW576">
            <v>21.5</v>
          </cell>
          <cell r="BX576">
            <v>21.7</v>
          </cell>
          <cell r="BY576">
            <v>24.4</v>
          </cell>
          <cell r="BZ576">
            <v>20.8</v>
          </cell>
          <cell r="CA576">
            <v>24.7</v>
          </cell>
          <cell r="CB576">
            <v>23.5</v>
          </cell>
          <cell r="CC576">
            <v>24.7</v>
          </cell>
          <cell r="CD576">
            <v>25.7</v>
          </cell>
          <cell r="CE576">
            <v>22.8</v>
          </cell>
          <cell r="CF576">
            <v>22.8</v>
          </cell>
        </row>
        <row r="577">
          <cell r="C577" t="str">
            <v>Cluster Norte do Paraná</v>
          </cell>
          <cell r="D577">
            <v>7.2999999999999989</v>
          </cell>
          <cell r="E577">
            <v>22.800000000000004</v>
          </cell>
          <cell r="F577">
            <v>0.6</v>
          </cell>
          <cell r="G577">
            <v>0</v>
          </cell>
          <cell r="H577">
            <v>1</v>
          </cell>
          <cell r="I577">
            <v>1</v>
          </cell>
          <cell r="J577">
            <v>1</v>
          </cell>
          <cell r="K577">
            <v>1</v>
          </cell>
          <cell r="L577">
            <v>1</v>
          </cell>
          <cell r="M577">
            <v>0.6</v>
          </cell>
          <cell r="N577">
            <v>0.1</v>
          </cell>
          <cell r="O577">
            <v>1</v>
          </cell>
          <cell r="P577">
            <v>1</v>
          </cell>
          <cell r="Q577">
            <v>1</v>
          </cell>
          <cell r="R577">
            <v>1</v>
          </cell>
          <cell r="S577">
            <v>1</v>
          </cell>
          <cell r="T577">
            <v>0</v>
          </cell>
          <cell r="U577">
            <v>0.1</v>
          </cell>
          <cell r="V577">
            <v>1</v>
          </cell>
          <cell r="W577">
            <v>1</v>
          </cell>
          <cell r="X577">
            <v>1</v>
          </cell>
          <cell r="Y577">
            <v>1</v>
          </cell>
          <cell r="Z577">
            <v>1</v>
          </cell>
          <cell r="AA577">
            <v>0.6</v>
          </cell>
          <cell r="AB577">
            <v>0.1</v>
          </cell>
          <cell r="AC577">
            <v>1</v>
          </cell>
          <cell r="AD577">
            <v>1</v>
          </cell>
          <cell r="AE577">
            <v>1</v>
          </cell>
          <cell r="AF577">
            <v>1</v>
          </cell>
          <cell r="AG577">
            <v>1</v>
          </cell>
          <cell r="AH577">
            <v>0.6</v>
          </cell>
          <cell r="AI577">
            <v>0.1</v>
          </cell>
          <cell r="AJ577">
            <v>0</v>
          </cell>
          <cell r="AK577">
            <v>25.3</v>
          </cell>
          <cell r="AL577">
            <v>24</v>
          </cell>
          <cell r="AM577">
            <v>25</v>
          </cell>
          <cell r="AN577">
            <v>23.7</v>
          </cell>
          <cell r="AO577">
            <v>26</v>
          </cell>
          <cell r="AP577">
            <v>25</v>
          </cell>
          <cell r="AQ577">
            <v>26</v>
          </cell>
          <cell r="AR577">
            <v>27</v>
          </cell>
          <cell r="AS577">
            <v>23.7</v>
          </cell>
          <cell r="AT577">
            <v>25</v>
          </cell>
          <cell r="AU577">
            <v>23.7</v>
          </cell>
          <cell r="AV577">
            <v>25</v>
          </cell>
          <cell r="AW577">
            <v>26</v>
          </cell>
          <cell r="AX577">
            <v>21.7</v>
          </cell>
          <cell r="AY577">
            <v>24.9</v>
          </cell>
          <cell r="AZ577">
            <v>22.8</v>
          </cell>
          <cell r="BA577">
            <v>24.6</v>
          </cell>
          <cell r="BB577">
            <v>23</v>
          </cell>
          <cell r="BC577">
            <v>24.5</v>
          </cell>
          <cell r="BD577">
            <v>25.4</v>
          </cell>
          <cell r="BE577">
            <v>21.299999999999997</v>
          </cell>
          <cell r="BF577">
            <v>24.6</v>
          </cell>
          <cell r="BG577">
            <v>21.799999999999997</v>
          </cell>
          <cell r="BH577">
            <v>21.599999999999998</v>
          </cell>
          <cell r="BI577">
            <v>24.8</v>
          </cell>
          <cell r="BJ577">
            <v>20.3</v>
          </cell>
          <cell r="BK577">
            <v>23.4</v>
          </cell>
          <cell r="BL577">
            <v>24.7</v>
          </cell>
          <cell r="BM577">
            <v>23.15</v>
          </cell>
          <cell r="BN577">
            <v>23.5</v>
          </cell>
          <cell r="BO577">
            <v>25.3</v>
          </cell>
          <cell r="BP577">
            <v>25.4</v>
          </cell>
          <cell r="BQ577">
            <v>23.3</v>
          </cell>
          <cell r="BR577">
            <v>24.85</v>
          </cell>
          <cell r="BS577">
            <v>22.55</v>
          </cell>
          <cell r="BT577">
            <v>19.350000000000001</v>
          </cell>
          <cell r="BU577">
            <v>24.8</v>
          </cell>
          <cell r="BV577">
            <v>22.8</v>
          </cell>
          <cell r="BW577">
            <v>21.5</v>
          </cell>
          <cell r="BX577">
            <v>22.7</v>
          </cell>
          <cell r="BY577">
            <v>23.9</v>
          </cell>
          <cell r="BZ577">
            <v>20.65</v>
          </cell>
          <cell r="CA577">
            <v>24.55</v>
          </cell>
          <cell r="CB577">
            <v>24.25</v>
          </cell>
          <cell r="CC577">
            <v>24.7</v>
          </cell>
          <cell r="CD577">
            <v>25.45</v>
          </cell>
          <cell r="CE577">
            <v>22.8</v>
          </cell>
          <cell r="CF577">
            <v>22.55</v>
          </cell>
        </row>
        <row r="578">
          <cell r="C578" t="str">
            <v>SubCluster Londrina</v>
          </cell>
          <cell r="D578">
            <v>7.2999999999999989</v>
          </cell>
          <cell r="E578">
            <v>22.800000000000004</v>
          </cell>
          <cell r="F578">
            <v>0.6</v>
          </cell>
          <cell r="G578">
            <v>0</v>
          </cell>
          <cell r="H578">
            <v>1</v>
          </cell>
          <cell r="I578">
            <v>1</v>
          </cell>
          <cell r="J578">
            <v>1</v>
          </cell>
          <cell r="K578">
            <v>1</v>
          </cell>
          <cell r="L578">
            <v>1</v>
          </cell>
          <cell r="M578">
            <v>0.6</v>
          </cell>
          <cell r="N578">
            <v>0.1</v>
          </cell>
          <cell r="O578">
            <v>1</v>
          </cell>
          <cell r="P578">
            <v>1</v>
          </cell>
          <cell r="Q578">
            <v>1</v>
          </cell>
          <cell r="R578">
            <v>1</v>
          </cell>
          <cell r="S578">
            <v>1</v>
          </cell>
          <cell r="T578">
            <v>0</v>
          </cell>
          <cell r="U578">
            <v>0.1</v>
          </cell>
          <cell r="V578">
            <v>1</v>
          </cell>
          <cell r="W578">
            <v>1</v>
          </cell>
          <cell r="X578">
            <v>1</v>
          </cell>
          <cell r="Y578">
            <v>1</v>
          </cell>
          <cell r="Z578">
            <v>1</v>
          </cell>
          <cell r="AA578">
            <v>0.6</v>
          </cell>
          <cell r="AB578">
            <v>0.1</v>
          </cell>
          <cell r="AC578">
            <v>1</v>
          </cell>
          <cell r="AD578">
            <v>1</v>
          </cell>
          <cell r="AE578">
            <v>1</v>
          </cell>
          <cell r="AF578">
            <v>1</v>
          </cell>
          <cell r="AG578">
            <v>1</v>
          </cell>
          <cell r="AH578">
            <v>0.6</v>
          </cell>
          <cell r="AI578">
            <v>0.1</v>
          </cell>
          <cell r="AJ578">
            <v>0</v>
          </cell>
          <cell r="AK578">
            <v>25.3</v>
          </cell>
          <cell r="AL578">
            <v>24</v>
          </cell>
          <cell r="AM578">
            <v>25</v>
          </cell>
          <cell r="AN578">
            <v>23.7</v>
          </cell>
          <cell r="AO578">
            <v>26</v>
          </cell>
          <cell r="AP578">
            <v>25</v>
          </cell>
          <cell r="AQ578">
            <v>26</v>
          </cell>
          <cell r="AR578">
            <v>27</v>
          </cell>
          <cell r="AS578">
            <v>23.7</v>
          </cell>
          <cell r="AT578">
            <v>25</v>
          </cell>
          <cell r="AU578">
            <v>23.7</v>
          </cell>
          <cell r="AV578">
            <v>25</v>
          </cell>
          <cell r="AW578">
            <v>26</v>
          </cell>
          <cell r="AX578">
            <v>21.7</v>
          </cell>
          <cell r="AY578">
            <v>24.9</v>
          </cell>
          <cell r="AZ578">
            <v>22.8</v>
          </cell>
          <cell r="BA578">
            <v>24.6</v>
          </cell>
          <cell r="BB578">
            <v>23</v>
          </cell>
          <cell r="BC578">
            <v>24.5</v>
          </cell>
          <cell r="BD578">
            <v>25.4</v>
          </cell>
          <cell r="BE578">
            <v>21.299999999999997</v>
          </cell>
          <cell r="BF578">
            <v>24.6</v>
          </cell>
          <cell r="BG578">
            <v>21.799999999999997</v>
          </cell>
          <cell r="BH578">
            <v>21.599999999999998</v>
          </cell>
          <cell r="BI578">
            <v>24.8</v>
          </cell>
          <cell r="BJ578">
            <v>20.3</v>
          </cell>
          <cell r="BK578">
            <v>23.4</v>
          </cell>
          <cell r="BL578">
            <v>24.7</v>
          </cell>
          <cell r="BM578">
            <v>23.4</v>
          </cell>
          <cell r="BN578">
            <v>23.5</v>
          </cell>
          <cell r="BO578">
            <v>25.3</v>
          </cell>
          <cell r="BP578">
            <v>25.4</v>
          </cell>
          <cell r="BQ578">
            <v>23.3</v>
          </cell>
          <cell r="BR578">
            <v>24.5</v>
          </cell>
          <cell r="BS578">
            <v>22.3</v>
          </cell>
          <cell r="BT578">
            <v>19</v>
          </cell>
          <cell r="BU578">
            <v>24.8</v>
          </cell>
          <cell r="BV578">
            <v>22.8</v>
          </cell>
          <cell r="BW578">
            <v>21.5</v>
          </cell>
          <cell r="BX578">
            <v>22.7</v>
          </cell>
          <cell r="BY578">
            <v>24.4</v>
          </cell>
          <cell r="BZ578">
            <v>20.5</v>
          </cell>
          <cell r="CA578">
            <v>24.7</v>
          </cell>
          <cell r="CB578">
            <v>24.5</v>
          </cell>
          <cell r="CC578">
            <v>24.7</v>
          </cell>
          <cell r="CD578">
            <v>25.2</v>
          </cell>
          <cell r="CE578">
            <v>22.8</v>
          </cell>
          <cell r="CF578">
            <v>22.3</v>
          </cell>
        </row>
        <row r="579">
          <cell r="C579" t="str">
            <v>Londrina</v>
          </cell>
          <cell r="D579">
            <v>7.2999999999999989</v>
          </cell>
          <cell r="E579">
            <v>22.800000000000004</v>
          </cell>
          <cell r="F579">
            <v>0.6</v>
          </cell>
          <cell r="G579">
            <v>0</v>
          </cell>
          <cell r="H579">
            <v>1</v>
          </cell>
          <cell r="I579">
            <v>1</v>
          </cell>
          <cell r="J579">
            <v>1</v>
          </cell>
          <cell r="K579">
            <v>1</v>
          </cell>
          <cell r="L579">
            <v>1</v>
          </cell>
          <cell r="M579">
            <v>0.6</v>
          </cell>
          <cell r="N579">
            <v>0.1</v>
          </cell>
          <cell r="O579">
            <v>1</v>
          </cell>
          <cell r="P579">
            <v>1</v>
          </cell>
          <cell r="Q579">
            <v>1</v>
          </cell>
          <cell r="R579">
            <v>1</v>
          </cell>
          <cell r="S579">
            <v>1</v>
          </cell>
          <cell r="T579">
            <v>0</v>
          </cell>
          <cell r="U579">
            <v>0.1</v>
          </cell>
          <cell r="V579">
            <v>1</v>
          </cell>
          <cell r="W579">
            <v>1</v>
          </cell>
          <cell r="X579">
            <v>1</v>
          </cell>
          <cell r="Y579">
            <v>1</v>
          </cell>
          <cell r="Z579">
            <v>1</v>
          </cell>
          <cell r="AA579">
            <v>0.6</v>
          </cell>
          <cell r="AB579">
            <v>0.1</v>
          </cell>
          <cell r="AC579">
            <v>1</v>
          </cell>
          <cell r="AD579">
            <v>1</v>
          </cell>
          <cell r="AE579">
            <v>1</v>
          </cell>
          <cell r="AF579">
            <v>1</v>
          </cell>
          <cell r="AG579">
            <v>1</v>
          </cell>
          <cell r="AH579">
            <v>0.6</v>
          </cell>
          <cell r="AI579">
            <v>0.1</v>
          </cell>
          <cell r="AJ579">
            <v>0</v>
          </cell>
          <cell r="AK579">
            <v>25.3</v>
          </cell>
          <cell r="AL579">
            <v>24</v>
          </cell>
          <cell r="AM579">
            <v>25</v>
          </cell>
          <cell r="AN579">
            <v>23.7</v>
          </cell>
          <cell r="AO579">
            <v>26</v>
          </cell>
          <cell r="AP579">
            <v>25</v>
          </cell>
          <cell r="AQ579">
            <v>26</v>
          </cell>
          <cell r="AR579">
            <v>27</v>
          </cell>
          <cell r="AS579">
            <v>23.7</v>
          </cell>
          <cell r="AT579">
            <v>25</v>
          </cell>
          <cell r="AU579">
            <v>23.7</v>
          </cell>
          <cell r="AV579">
            <v>25</v>
          </cell>
          <cell r="AW579">
            <v>26</v>
          </cell>
          <cell r="AX579">
            <v>21.7</v>
          </cell>
          <cell r="AY579">
            <v>24.9</v>
          </cell>
          <cell r="AZ579">
            <v>22.8</v>
          </cell>
          <cell r="BA579">
            <v>24.6</v>
          </cell>
          <cell r="BB579">
            <v>23</v>
          </cell>
          <cell r="BC579">
            <v>24.5</v>
          </cell>
          <cell r="BD579">
            <v>25.4</v>
          </cell>
          <cell r="BE579">
            <v>21.299999999999997</v>
          </cell>
          <cell r="BF579">
            <v>24.6</v>
          </cell>
          <cell r="BG579">
            <v>21.799999999999997</v>
          </cell>
          <cell r="BH579">
            <v>21.599999999999998</v>
          </cell>
          <cell r="BI579">
            <v>24.8</v>
          </cell>
          <cell r="BJ579">
            <v>20.3</v>
          </cell>
          <cell r="BK579">
            <v>23.4</v>
          </cell>
          <cell r="BL579">
            <v>24.7</v>
          </cell>
          <cell r="BM579">
            <v>23.4</v>
          </cell>
          <cell r="BN579">
            <v>23.5</v>
          </cell>
          <cell r="BO579">
            <v>24.8</v>
          </cell>
          <cell r="BP579">
            <v>25.4</v>
          </cell>
          <cell r="BQ579">
            <v>23.3</v>
          </cell>
          <cell r="BR579">
            <v>25.2</v>
          </cell>
          <cell r="BS579">
            <v>21.8</v>
          </cell>
          <cell r="BT579">
            <v>18.3</v>
          </cell>
          <cell r="BU579">
            <v>24.8</v>
          </cell>
          <cell r="BV579">
            <v>22.8</v>
          </cell>
          <cell r="BW579">
            <v>21.5</v>
          </cell>
          <cell r="BX579">
            <v>22.7</v>
          </cell>
          <cell r="BY579">
            <v>24.4</v>
          </cell>
          <cell r="BZ579">
            <v>20.2</v>
          </cell>
          <cell r="CA579">
            <v>24.7</v>
          </cell>
          <cell r="CB579">
            <v>24.5</v>
          </cell>
          <cell r="CC579">
            <v>24.7</v>
          </cell>
          <cell r="CD579">
            <v>25.7</v>
          </cell>
          <cell r="CE579">
            <v>22.8</v>
          </cell>
          <cell r="CF579">
            <v>21.8</v>
          </cell>
        </row>
        <row r="580">
          <cell r="C580" t="str">
            <v>Arapongas</v>
          </cell>
          <cell r="D580">
            <v>7.2999999999999989</v>
          </cell>
          <cell r="E580">
            <v>22.800000000000004</v>
          </cell>
          <cell r="F580">
            <v>0.6</v>
          </cell>
          <cell r="G580">
            <v>0</v>
          </cell>
          <cell r="H580">
            <v>1</v>
          </cell>
          <cell r="I580">
            <v>1</v>
          </cell>
          <cell r="J580">
            <v>1</v>
          </cell>
          <cell r="K580">
            <v>1</v>
          </cell>
          <cell r="L580">
            <v>1</v>
          </cell>
          <cell r="M580">
            <v>0.6</v>
          </cell>
          <cell r="N580">
            <v>0.1</v>
          </cell>
          <cell r="O580">
            <v>1</v>
          </cell>
          <cell r="P580">
            <v>1</v>
          </cell>
          <cell r="Q580">
            <v>1</v>
          </cell>
          <cell r="R580">
            <v>1</v>
          </cell>
          <cell r="S580">
            <v>1</v>
          </cell>
          <cell r="T580">
            <v>0</v>
          </cell>
          <cell r="U580">
            <v>0.1</v>
          </cell>
          <cell r="V580">
            <v>1</v>
          </cell>
          <cell r="W580">
            <v>1</v>
          </cell>
          <cell r="X580">
            <v>1</v>
          </cell>
          <cell r="Y580">
            <v>1</v>
          </cell>
          <cell r="Z580">
            <v>1</v>
          </cell>
          <cell r="AA580">
            <v>0.6</v>
          </cell>
          <cell r="AB580">
            <v>0.1</v>
          </cell>
          <cell r="AC580">
            <v>1</v>
          </cell>
          <cell r="AD580">
            <v>1</v>
          </cell>
          <cell r="AE580">
            <v>1</v>
          </cell>
          <cell r="AF580">
            <v>1</v>
          </cell>
          <cell r="AG580">
            <v>1</v>
          </cell>
          <cell r="AH580">
            <v>0.6</v>
          </cell>
          <cell r="AI580">
            <v>0.1</v>
          </cell>
          <cell r="AJ580">
            <v>0</v>
          </cell>
          <cell r="AK580">
            <v>25.3</v>
          </cell>
          <cell r="AL580">
            <v>24</v>
          </cell>
          <cell r="AM580">
            <v>25</v>
          </cell>
          <cell r="AN580">
            <v>23.7</v>
          </cell>
          <cell r="AO580">
            <v>26</v>
          </cell>
          <cell r="AP580">
            <v>25</v>
          </cell>
          <cell r="AQ580">
            <v>26</v>
          </cell>
          <cell r="AR580">
            <v>27</v>
          </cell>
          <cell r="AS580">
            <v>23.7</v>
          </cell>
          <cell r="AT580">
            <v>25</v>
          </cell>
          <cell r="AU580">
            <v>23.7</v>
          </cell>
          <cell r="AV580">
            <v>25</v>
          </cell>
          <cell r="AW580">
            <v>26</v>
          </cell>
          <cell r="AX580">
            <v>21.7</v>
          </cell>
          <cell r="AY580">
            <v>24.9</v>
          </cell>
          <cell r="AZ580">
            <v>22.8</v>
          </cell>
          <cell r="BA580">
            <v>24.6</v>
          </cell>
          <cell r="BB580">
            <v>23</v>
          </cell>
          <cell r="BC580">
            <v>24.5</v>
          </cell>
          <cell r="BD580">
            <v>25.4</v>
          </cell>
          <cell r="BE580">
            <v>21.299999999999997</v>
          </cell>
          <cell r="BF580">
            <v>24.6</v>
          </cell>
          <cell r="BG580">
            <v>21.799999999999997</v>
          </cell>
          <cell r="BH580">
            <v>21.599999999999998</v>
          </cell>
          <cell r="BI580">
            <v>24.8</v>
          </cell>
          <cell r="BJ580">
            <v>20.3</v>
          </cell>
          <cell r="BK580">
            <v>23.4</v>
          </cell>
          <cell r="BL580">
            <v>24.7</v>
          </cell>
          <cell r="BM580">
            <v>23.4</v>
          </cell>
          <cell r="BN580">
            <v>23.5</v>
          </cell>
          <cell r="BO580">
            <v>25.8</v>
          </cell>
          <cell r="BP580">
            <v>25.4</v>
          </cell>
          <cell r="BQ580">
            <v>23.3</v>
          </cell>
          <cell r="BR580">
            <v>23.8</v>
          </cell>
          <cell r="BS580">
            <v>22.8</v>
          </cell>
          <cell r="BT580">
            <v>19.7</v>
          </cell>
          <cell r="BU580">
            <v>24.8</v>
          </cell>
          <cell r="BV580">
            <v>22.8</v>
          </cell>
          <cell r="BW580">
            <v>21.5</v>
          </cell>
          <cell r="BX580">
            <v>22.7</v>
          </cell>
          <cell r="BY580">
            <v>24.4</v>
          </cell>
          <cell r="BZ580">
            <v>20.8</v>
          </cell>
          <cell r="CA580">
            <v>24.7</v>
          </cell>
          <cell r="CB580">
            <v>24.5</v>
          </cell>
          <cell r="CC580">
            <v>24.7</v>
          </cell>
          <cell r="CD580">
            <v>24.7</v>
          </cell>
          <cell r="CE580">
            <v>22.8</v>
          </cell>
          <cell r="CF580">
            <v>22.8</v>
          </cell>
        </row>
        <row r="581">
          <cell r="C581" t="str">
            <v>SubCluster Maringá</v>
          </cell>
          <cell r="D581">
            <v>7.2999999999999989</v>
          </cell>
          <cell r="E581">
            <v>22.800000000000004</v>
          </cell>
          <cell r="F581">
            <v>0.6</v>
          </cell>
          <cell r="G581">
            <v>0</v>
          </cell>
          <cell r="H581">
            <v>1</v>
          </cell>
          <cell r="I581">
            <v>1</v>
          </cell>
          <cell r="J581">
            <v>1</v>
          </cell>
          <cell r="K581">
            <v>1</v>
          </cell>
          <cell r="L581">
            <v>1</v>
          </cell>
          <cell r="M581">
            <v>0.6</v>
          </cell>
          <cell r="N581">
            <v>0.1</v>
          </cell>
          <cell r="O581">
            <v>1</v>
          </cell>
          <cell r="P581">
            <v>1</v>
          </cell>
          <cell r="Q581">
            <v>1</v>
          </cell>
          <cell r="R581">
            <v>1</v>
          </cell>
          <cell r="S581">
            <v>1</v>
          </cell>
          <cell r="T581">
            <v>0</v>
          </cell>
          <cell r="U581">
            <v>0.1</v>
          </cell>
          <cell r="V581">
            <v>1</v>
          </cell>
          <cell r="W581">
            <v>1</v>
          </cell>
          <cell r="X581">
            <v>1</v>
          </cell>
          <cell r="Y581">
            <v>1</v>
          </cell>
          <cell r="Z581">
            <v>1</v>
          </cell>
          <cell r="AA581">
            <v>0.6</v>
          </cell>
          <cell r="AB581">
            <v>0.1</v>
          </cell>
          <cell r="AC581">
            <v>1</v>
          </cell>
          <cell r="AD581">
            <v>1</v>
          </cell>
          <cell r="AE581">
            <v>1</v>
          </cell>
          <cell r="AF581">
            <v>1</v>
          </cell>
          <cell r="AG581">
            <v>1</v>
          </cell>
          <cell r="AH581">
            <v>0.6</v>
          </cell>
          <cell r="AI581">
            <v>0.1</v>
          </cell>
          <cell r="AJ581">
            <v>0</v>
          </cell>
          <cell r="AK581">
            <v>25.3</v>
          </cell>
          <cell r="AL581">
            <v>24</v>
          </cell>
          <cell r="AM581">
            <v>25</v>
          </cell>
          <cell r="AN581">
            <v>23.7</v>
          </cell>
          <cell r="AO581">
            <v>26</v>
          </cell>
          <cell r="AP581">
            <v>25</v>
          </cell>
          <cell r="AQ581">
            <v>26</v>
          </cell>
          <cell r="AR581">
            <v>27</v>
          </cell>
          <cell r="AS581">
            <v>23.7</v>
          </cell>
          <cell r="AT581">
            <v>25</v>
          </cell>
          <cell r="AU581">
            <v>23.7</v>
          </cell>
          <cell r="AV581">
            <v>25</v>
          </cell>
          <cell r="AW581">
            <v>26</v>
          </cell>
          <cell r="AX581">
            <v>21.7</v>
          </cell>
          <cell r="AY581">
            <v>24.9</v>
          </cell>
          <cell r="AZ581">
            <v>22.8</v>
          </cell>
          <cell r="BA581">
            <v>24.6</v>
          </cell>
          <cell r="BB581">
            <v>23</v>
          </cell>
          <cell r="BC581">
            <v>24.5</v>
          </cell>
          <cell r="BD581">
            <v>25.4</v>
          </cell>
          <cell r="BE581">
            <v>21.299999999999997</v>
          </cell>
          <cell r="BF581">
            <v>24.6</v>
          </cell>
          <cell r="BG581">
            <v>21.799999999999997</v>
          </cell>
          <cell r="BH581">
            <v>21.599999999999998</v>
          </cell>
          <cell r="BI581">
            <v>24.8</v>
          </cell>
          <cell r="BJ581">
            <v>20.3</v>
          </cell>
          <cell r="BK581">
            <v>23.4</v>
          </cell>
          <cell r="BL581">
            <v>24.7</v>
          </cell>
          <cell r="BM581">
            <v>22.9</v>
          </cell>
          <cell r="BN581">
            <v>23.5</v>
          </cell>
          <cell r="BO581">
            <v>25.3</v>
          </cell>
          <cell r="BP581">
            <v>25.4</v>
          </cell>
          <cell r="BQ581">
            <v>23.3</v>
          </cell>
          <cell r="BR581">
            <v>25.2</v>
          </cell>
          <cell r="BS581">
            <v>22.8</v>
          </cell>
          <cell r="BT581">
            <v>19.7</v>
          </cell>
          <cell r="BU581">
            <v>24.8</v>
          </cell>
          <cell r="BV581">
            <v>22.8</v>
          </cell>
          <cell r="BW581">
            <v>21.5</v>
          </cell>
          <cell r="BX581">
            <v>22.7</v>
          </cell>
          <cell r="BY581">
            <v>23.4</v>
          </cell>
          <cell r="BZ581">
            <v>20.8</v>
          </cell>
          <cell r="CA581">
            <v>24.4</v>
          </cell>
          <cell r="CB581">
            <v>24</v>
          </cell>
          <cell r="CC581">
            <v>24.7</v>
          </cell>
          <cell r="CD581">
            <v>25.7</v>
          </cell>
          <cell r="CE581">
            <v>22.8</v>
          </cell>
          <cell r="CF581">
            <v>22.8</v>
          </cell>
        </row>
        <row r="582">
          <cell r="C582" t="str">
            <v>Maringá</v>
          </cell>
          <cell r="D582">
            <v>7.2999999999999989</v>
          </cell>
          <cell r="E582">
            <v>22.800000000000004</v>
          </cell>
          <cell r="F582">
            <v>0.6</v>
          </cell>
          <cell r="G582">
            <v>0</v>
          </cell>
          <cell r="H582">
            <v>1</v>
          </cell>
          <cell r="I582">
            <v>1</v>
          </cell>
          <cell r="J582">
            <v>1</v>
          </cell>
          <cell r="K582">
            <v>1</v>
          </cell>
          <cell r="L582">
            <v>1</v>
          </cell>
          <cell r="M582">
            <v>0.6</v>
          </cell>
          <cell r="N582">
            <v>0.1</v>
          </cell>
          <cell r="O582">
            <v>1</v>
          </cell>
          <cell r="P582">
            <v>1</v>
          </cell>
          <cell r="Q582">
            <v>1</v>
          </cell>
          <cell r="R582">
            <v>1</v>
          </cell>
          <cell r="S582">
            <v>1</v>
          </cell>
          <cell r="T582">
            <v>0</v>
          </cell>
          <cell r="U582">
            <v>0.1</v>
          </cell>
          <cell r="V582">
            <v>1</v>
          </cell>
          <cell r="W582">
            <v>1</v>
          </cell>
          <cell r="X582">
            <v>1</v>
          </cell>
          <cell r="Y582">
            <v>1</v>
          </cell>
          <cell r="Z582">
            <v>1</v>
          </cell>
          <cell r="AA582">
            <v>0.6</v>
          </cell>
          <cell r="AB582">
            <v>0.1</v>
          </cell>
          <cell r="AC582">
            <v>1</v>
          </cell>
          <cell r="AD582">
            <v>1</v>
          </cell>
          <cell r="AE582">
            <v>1</v>
          </cell>
          <cell r="AF582">
            <v>1</v>
          </cell>
          <cell r="AG582">
            <v>1</v>
          </cell>
          <cell r="AH582">
            <v>0.6</v>
          </cell>
          <cell r="AI582">
            <v>0.1</v>
          </cell>
          <cell r="AJ582">
            <v>0</v>
          </cell>
          <cell r="AK582">
            <v>25.3</v>
          </cell>
          <cell r="AL582">
            <v>24</v>
          </cell>
          <cell r="AM582">
            <v>25</v>
          </cell>
          <cell r="AN582">
            <v>23.7</v>
          </cell>
          <cell r="AO582">
            <v>26</v>
          </cell>
          <cell r="AP582">
            <v>25</v>
          </cell>
          <cell r="AQ582">
            <v>26</v>
          </cell>
          <cell r="AR582">
            <v>27</v>
          </cell>
          <cell r="AS582">
            <v>23.7</v>
          </cell>
          <cell r="AT582">
            <v>25</v>
          </cell>
          <cell r="AU582">
            <v>23.7</v>
          </cell>
          <cell r="AV582">
            <v>25</v>
          </cell>
          <cell r="AW582">
            <v>26</v>
          </cell>
          <cell r="AX582">
            <v>21.7</v>
          </cell>
          <cell r="AY582">
            <v>24.9</v>
          </cell>
          <cell r="AZ582">
            <v>22.8</v>
          </cell>
          <cell r="BA582">
            <v>24.6</v>
          </cell>
          <cell r="BB582">
            <v>23</v>
          </cell>
          <cell r="BC582">
            <v>24.5</v>
          </cell>
          <cell r="BD582">
            <v>25.4</v>
          </cell>
          <cell r="BE582">
            <v>21.299999999999997</v>
          </cell>
          <cell r="BF582">
            <v>24.6</v>
          </cell>
          <cell r="BG582">
            <v>21.799999999999997</v>
          </cell>
          <cell r="BH582">
            <v>21.599999999999998</v>
          </cell>
          <cell r="BI582">
            <v>24.8</v>
          </cell>
          <cell r="BJ582">
            <v>20.3</v>
          </cell>
          <cell r="BK582">
            <v>23.4</v>
          </cell>
          <cell r="BL582">
            <v>24.7</v>
          </cell>
          <cell r="BM582">
            <v>22.4</v>
          </cell>
          <cell r="BN582">
            <v>23.5</v>
          </cell>
          <cell r="BO582">
            <v>25.8</v>
          </cell>
          <cell r="BP582">
            <v>25.4</v>
          </cell>
          <cell r="BQ582">
            <v>23.3</v>
          </cell>
          <cell r="BR582">
            <v>25.2</v>
          </cell>
          <cell r="BS582">
            <v>22.8</v>
          </cell>
          <cell r="BT582">
            <v>19.7</v>
          </cell>
          <cell r="BU582">
            <v>24.8</v>
          </cell>
          <cell r="BV582">
            <v>22.8</v>
          </cell>
          <cell r="BW582">
            <v>21.5</v>
          </cell>
          <cell r="BX582">
            <v>22.7</v>
          </cell>
          <cell r="BY582">
            <v>23.4</v>
          </cell>
          <cell r="BZ582">
            <v>20.8</v>
          </cell>
          <cell r="CA582">
            <v>24.7</v>
          </cell>
          <cell r="CB582">
            <v>23.5</v>
          </cell>
          <cell r="CC582">
            <v>24.7</v>
          </cell>
          <cell r="CD582">
            <v>25.7</v>
          </cell>
          <cell r="CE582">
            <v>22.8</v>
          </cell>
          <cell r="CF582">
            <v>22.8</v>
          </cell>
        </row>
        <row r="583">
          <cell r="C583" t="str">
            <v>Cianorte</v>
          </cell>
          <cell r="D583">
            <v>7.2999999999999989</v>
          </cell>
          <cell r="E583">
            <v>22.800000000000004</v>
          </cell>
          <cell r="F583">
            <v>0.6</v>
          </cell>
          <cell r="G583">
            <v>0</v>
          </cell>
          <cell r="H583">
            <v>1</v>
          </cell>
          <cell r="I583">
            <v>1</v>
          </cell>
          <cell r="J583">
            <v>1</v>
          </cell>
          <cell r="K583">
            <v>1</v>
          </cell>
          <cell r="L583">
            <v>1</v>
          </cell>
          <cell r="M583">
            <v>0.6</v>
          </cell>
          <cell r="N583">
            <v>0.1</v>
          </cell>
          <cell r="O583">
            <v>1</v>
          </cell>
          <cell r="P583">
            <v>1</v>
          </cell>
          <cell r="Q583">
            <v>1</v>
          </cell>
          <cell r="R583">
            <v>1</v>
          </cell>
          <cell r="S583">
            <v>1</v>
          </cell>
          <cell r="T583">
            <v>0</v>
          </cell>
          <cell r="U583">
            <v>0.1</v>
          </cell>
          <cell r="V583">
            <v>1</v>
          </cell>
          <cell r="W583">
            <v>1</v>
          </cell>
          <cell r="X583">
            <v>1</v>
          </cell>
          <cell r="Y583">
            <v>1</v>
          </cell>
          <cell r="Z583">
            <v>1</v>
          </cell>
          <cell r="AA583">
            <v>0.6</v>
          </cell>
          <cell r="AB583">
            <v>0.1</v>
          </cell>
          <cell r="AC583">
            <v>1</v>
          </cell>
          <cell r="AD583">
            <v>1</v>
          </cell>
          <cell r="AE583">
            <v>1</v>
          </cell>
          <cell r="AF583">
            <v>1</v>
          </cell>
          <cell r="AG583">
            <v>1</v>
          </cell>
          <cell r="AH583">
            <v>0.6</v>
          </cell>
          <cell r="AI583">
            <v>0.1</v>
          </cell>
          <cell r="AJ583">
            <v>0</v>
          </cell>
          <cell r="AK583">
            <v>25.3</v>
          </cell>
          <cell r="AL583">
            <v>24</v>
          </cell>
          <cell r="AM583">
            <v>25</v>
          </cell>
          <cell r="AN583">
            <v>23.7</v>
          </cell>
          <cell r="AO583">
            <v>26</v>
          </cell>
          <cell r="AP583">
            <v>25</v>
          </cell>
          <cell r="AQ583">
            <v>26</v>
          </cell>
          <cell r="AR583">
            <v>27</v>
          </cell>
          <cell r="AS583">
            <v>23.7</v>
          </cell>
          <cell r="AT583">
            <v>25</v>
          </cell>
          <cell r="AU583">
            <v>23.7</v>
          </cell>
          <cell r="AV583">
            <v>25</v>
          </cell>
          <cell r="AW583">
            <v>26</v>
          </cell>
          <cell r="AX583">
            <v>21.7</v>
          </cell>
          <cell r="AY583">
            <v>24.9</v>
          </cell>
          <cell r="AZ583">
            <v>22.8</v>
          </cell>
          <cell r="BA583">
            <v>24.6</v>
          </cell>
          <cell r="BB583">
            <v>23</v>
          </cell>
          <cell r="BC583">
            <v>24.5</v>
          </cell>
          <cell r="BD583">
            <v>25.4</v>
          </cell>
          <cell r="BE583">
            <v>21.299999999999997</v>
          </cell>
          <cell r="BF583">
            <v>24.6</v>
          </cell>
          <cell r="BG583">
            <v>21.799999999999997</v>
          </cell>
          <cell r="BH583">
            <v>21.599999999999998</v>
          </cell>
          <cell r="BI583">
            <v>24.8</v>
          </cell>
          <cell r="BJ583">
            <v>20.3</v>
          </cell>
          <cell r="BK583">
            <v>23.4</v>
          </cell>
          <cell r="BL583">
            <v>24.7</v>
          </cell>
          <cell r="BM583">
            <v>23.4</v>
          </cell>
          <cell r="BN583">
            <v>23.5</v>
          </cell>
          <cell r="BO583">
            <v>24.8</v>
          </cell>
          <cell r="BP583">
            <v>25.4</v>
          </cell>
          <cell r="BQ583">
            <v>23.3</v>
          </cell>
          <cell r="BR583">
            <v>25.2</v>
          </cell>
          <cell r="BS583">
            <v>22.8</v>
          </cell>
          <cell r="BT583">
            <v>19.7</v>
          </cell>
          <cell r="BU583">
            <v>24.8</v>
          </cell>
          <cell r="BV583">
            <v>22.8</v>
          </cell>
          <cell r="BW583">
            <v>21.5</v>
          </cell>
          <cell r="BX583">
            <v>22.7</v>
          </cell>
          <cell r="BY583">
            <v>23.4</v>
          </cell>
          <cell r="BZ583">
            <v>20.8</v>
          </cell>
          <cell r="CA583">
            <v>24.1</v>
          </cell>
          <cell r="CB583">
            <v>24.5</v>
          </cell>
          <cell r="CC583">
            <v>24.7</v>
          </cell>
          <cell r="CD583">
            <v>25.7</v>
          </cell>
          <cell r="CE583">
            <v>22.8</v>
          </cell>
          <cell r="CF583">
            <v>22.8</v>
          </cell>
        </row>
        <row r="584">
          <cell r="C584" t="str">
            <v>Cluster Pelotas</v>
          </cell>
          <cell r="D584">
            <v>7.2999999999999989</v>
          </cell>
          <cell r="E584">
            <v>22.800000000000004</v>
          </cell>
          <cell r="F584">
            <v>0.6</v>
          </cell>
          <cell r="G584">
            <v>0</v>
          </cell>
          <cell r="H584">
            <v>1</v>
          </cell>
          <cell r="I584">
            <v>1</v>
          </cell>
          <cell r="J584">
            <v>1</v>
          </cell>
          <cell r="K584">
            <v>1</v>
          </cell>
          <cell r="L584">
            <v>1</v>
          </cell>
          <cell r="M584">
            <v>0.6</v>
          </cell>
          <cell r="N584">
            <v>0.1</v>
          </cell>
          <cell r="O584">
            <v>1</v>
          </cell>
          <cell r="P584">
            <v>1</v>
          </cell>
          <cell r="Q584">
            <v>1</v>
          </cell>
          <cell r="R584">
            <v>1</v>
          </cell>
          <cell r="S584">
            <v>1</v>
          </cell>
          <cell r="T584">
            <v>0</v>
          </cell>
          <cell r="U584">
            <v>0.1</v>
          </cell>
          <cell r="V584">
            <v>1</v>
          </cell>
          <cell r="W584">
            <v>1</v>
          </cell>
          <cell r="X584">
            <v>1</v>
          </cell>
          <cell r="Y584">
            <v>1</v>
          </cell>
          <cell r="Z584">
            <v>1</v>
          </cell>
          <cell r="AA584">
            <v>0.6</v>
          </cell>
          <cell r="AB584">
            <v>0.1</v>
          </cell>
          <cell r="AC584">
            <v>1</v>
          </cell>
          <cell r="AD584">
            <v>1</v>
          </cell>
          <cell r="AE584">
            <v>1</v>
          </cell>
          <cell r="AF584">
            <v>1</v>
          </cell>
          <cell r="AG584">
            <v>1</v>
          </cell>
          <cell r="AH584">
            <v>0.6</v>
          </cell>
          <cell r="AI584">
            <v>0.1</v>
          </cell>
          <cell r="AJ584">
            <v>0</v>
          </cell>
          <cell r="BI584">
            <v>24.8</v>
          </cell>
          <cell r="BJ584">
            <v>20.3</v>
          </cell>
          <cell r="BK584">
            <v>23.4</v>
          </cell>
          <cell r="BL584">
            <v>24.7</v>
          </cell>
          <cell r="BM584">
            <v>23.4</v>
          </cell>
          <cell r="BN584">
            <v>23.5</v>
          </cell>
          <cell r="BO584">
            <v>25.8</v>
          </cell>
          <cell r="BP584">
            <v>25.4</v>
          </cell>
          <cell r="BQ584">
            <v>22.3</v>
          </cell>
          <cell r="BR584">
            <v>25.2</v>
          </cell>
          <cell r="BS584">
            <v>22.8</v>
          </cell>
          <cell r="BT584">
            <v>21.1</v>
          </cell>
          <cell r="BU584">
            <v>24.8</v>
          </cell>
          <cell r="BV584">
            <v>22.25</v>
          </cell>
          <cell r="BW584">
            <v>21.5</v>
          </cell>
          <cell r="BX584">
            <v>22.7</v>
          </cell>
          <cell r="BY584">
            <v>24.4</v>
          </cell>
          <cell r="BZ584">
            <v>20.75</v>
          </cell>
          <cell r="CA584">
            <v>24.2</v>
          </cell>
          <cell r="CB584">
            <v>24.5</v>
          </cell>
          <cell r="CC584">
            <v>24.1</v>
          </cell>
          <cell r="CD584">
            <v>25.7</v>
          </cell>
          <cell r="CE584">
            <v>22.8</v>
          </cell>
          <cell r="CF584">
            <v>22.8</v>
          </cell>
        </row>
        <row r="585">
          <cell r="C585" t="str">
            <v>Pelotas</v>
          </cell>
          <cell r="D585">
            <v>7.2999999999999989</v>
          </cell>
          <cell r="E585">
            <v>22.800000000000004</v>
          </cell>
          <cell r="F585">
            <v>0.6</v>
          </cell>
          <cell r="G585">
            <v>0</v>
          </cell>
          <cell r="H585">
            <v>1</v>
          </cell>
          <cell r="I585">
            <v>1</v>
          </cell>
          <cell r="J585">
            <v>1</v>
          </cell>
          <cell r="K585">
            <v>1</v>
          </cell>
          <cell r="L585">
            <v>1</v>
          </cell>
          <cell r="M585">
            <v>0.6</v>
          </cell>
          <cell r="N585">
            <v>0.1</v>
          </cell>
          <cell r="O585">
            <v>1</v>
          </cell>
          <cell r="P585">
            <v>1</v>
          </cell>
          <cell r="Q585">
            <v>1</v>
          </cell>
          <cell r="R585">
            <v>1</v>
          </cell>
          <cell r="S585">
            <v>1</v>
          </cell>
          <cell r="T585">
            <v>0</v>
          </cell>
          <cell r="U585">
            <v>0.1</v>
          </cell>
          <cell r="V585">
            <v>1</v>
          </cell>
          <cell r="W585">
            <v>1</v>
          </cell>
          <cell r="X585">
            <v>1</v>
          </cell>
          <cell r="Y585">
            <v>1</v>
          </cell>
          <cell r="Z585">
            <v>1</v>
          </cell>
          <cell r="AA585">
            <v>0.6</v>
          </cell>
          <cell r="AB585">
            <v>0.1</v>
          </cell>
          <cell r="AC585">
            <v>1</v>
          </cell>
          <cell r="AD585">
            <v>1</v>
          </cell>
          <cell r="AE585">
            <v>1</v>
          </cell>
          <cell r="AF585">
            <v>1</v>
          </cell>
          <cell r="AG585">
            <v>1</v>
          </cell>
          <cell r="AH585">
            <v>0.6</v>
          </cell>
          <cell r="AI585">
            <v>0.1</v>
          </cell>
          <cell r="AJ585">
            <v>0</v>
          </cell>
          <cell r="BI585">
            <v>24.8</v>
          </cell>
          <cell r="BJ585">
            <v>20.3</v>
          </cell>
          <cell r="BK585">
            <v>23.4</v>
          </cell>
          <cell r="BL585">
            <v>24.7</v>
          </cell>
          <cell r="BM585">
            <v>23.4</v>
          </cell>
          <cell r="BN585">
            <v>23.5</v>
          </cell>
          <cell r="BO585">
            <v>25.8</v>
          </cell>
          <cell r="BP585">
            <v>25.4</v>
          </cell>
          <cell r="BQ585">
            <v>22.3</v>
          </cell>
          <cell r="BR585">
            <v>25.2</v>
          </cell>
          <cell r="BS585">
            <v>22.8</v>
          </cell>
          <cell r="BT585">
            <v>21.1</v>
          </cell>
          <cell r="BU585">
            <v>24.8</v>
          </cell>
          <cell r="BV585">
            <v>22.7</v>
          </cell>
          <cell r="BW585">
            <v>21.5</v>
          </cell>
          <cell r="BX585">
            <v>22.7</v>
          </cell>
          <cell r="BY585">
            <v>24.4</v>
          </cell>
          <cell r="BZ585">
            <v>20.8</v>
          </cell>
          <cell r="CA585">
            <v>23.7</v>
          </cell>
          <cell r="CB585">
            <v>24.5</v>
          </cell>
          <cell r="CC585">
            <v>24.1</v>
          </cell>
          <cell r="CD585">
            <v>25.7</v>
          </cell>
          <cell r="CE585">
            <v>22.8</v>
          </cell>
          <cell r="CF585">
            <v>22.8</v>
          </cell>
        </row>
        <row r="586">
          <cell r="C586" t="str">
            <v>Rio Grande</v>
          </cell>
          <cell r="D586">
            <v>7.2999999999999989</v>
          </cell>
          <cell r="E586">
            <v>22.800000000000004</v>
          </cell>
          <cell r="F586">
            <v>0.6</v>
          </cell>
          <cell r="G586">
            <v>0</v>
          </cell>
          <cell r="H586">
            <v>1</v>
          </cell>
          <cell r="I586">
            <v>1</v>
          </cell>
          <cell r="J586">
            <v>1</v>
          </cell>
          <cell r="K586">
            <v>1</v>
          </cell>
          <cell r="L586">
            <v>1</v>
          </cell>
          <cell r="M586">
            <v>0.6</v>
          </cell>
          <cell r="N586">
            <v>0.1</v>
          </cell>
          <cell r="O586">
            <v>1</v>
          </cell>
          <cell r="P586">
            <v>1</v>
          </cell>
          <cell r="Q586">
            <v>1</v>
          </cell>
          <cell r="R586">
            <v>1</v>
          </cell>
          <cell r="S586">
            <v>1</v>
          </cell>
          <cell r="T586">
            <v>0</v>
          </cell>
          <cell r="U586">
            <v>0.1</v>
          </cell>
          <cell r="V586">
            <v>1</v>
          </cell>
          <cell r="W586">
            <v>1</v>
          </cell>
          <cell r="X586">
            <v>1</v>
          </cell>
          <cell r="Y586">
            <v>1</v>
          </cell>
          <cell r="Z586">
            <v>1</v>
          </cell>
          <cell r="AA586">
            <v>0.6</v>
          </cell>
          <cell r="AB586">
            <v>0.1</v>
          </cell>
          <cell r="AC586">
            <v>1</v>
          </cell>
          <cell r="AD586">
            <v>1</v>
          </cell>
          <cell r="AE586">
            <v>1</v>
          </cell>
          <cell r="AF586">
            <v>1</v>
          </cell>
          <cell r="AG586">
            <v>1</v>
          </cell>
          <cell r="AH586">
            <v>0.6</v>
          </cell>
          <cell r="AI586">
            <v>0.1</v>
          </cell>
          <cell r="AJ586">
            <v>0</v>
          </cell>
          <cell r="BI586">
            <v>24.8</v>
          </cell>
          <cell r="BJ586">
            <v>20.3</v>
          </cell>
          <cell r="BK586">
            <v>23.4</v>
          </cell>
          <cell r="BL586">
            <v>24.7</v>
          </cell>
          <cell r="BM586">
            <v>23.4</v>
          </cell>
          <cell r="BN586">
            <v>23.5</v>
          </cell>
          <cell r="BO586">
            <v>25.8</v>
          </cell>
          <cell r="BP586">
            <v>25.4</v>
          </cell>
          <cell r="BQ586">
            <v>22.3</v>
          </cell>
          <cell r="BR586">
            <v>25.2</v>
          </cell>
          <cell r="BS586">
            <v>22.8</v>
          </cell>
          <cell r="BT586">
            <v>21.1</v>
          </cell>
          <cell r="BU586">
            <v>24.8</v>
          </cell>
          <cell r="BV586">
            <v>21.8</v>
          </cell>
          <cell r="BW586">
            <v>21.5</v>
          </cell>
          <cell r="BX586">
            <v>22.7</v>
          </cell>
          <cell r="BY586">
            <v>24.4</v>
          </cell>
          <cell r="BZ586">
            <v>20.7</v>
          </cell>
          <cell r="CA586">
            <v>24.7</v>
          </cell>
          <cell r="CB586">
            <v>24.5</v>
          </cell>
          <cell r="CC586">
            <v>24.1</v>
          </cell>
          <cell r="CD586">
            <v>25.7</v>
          </cell>
          <cell r="CE586">
            <v>22.8</v>
          </cell>
          <cell r="CF586">
            <v>22.8</v>
          </cell>
        </row>
        <row r="587">
          <cell r="C587" t="str">
            <v>Cluster Caxias do Sul</v>
          </cell>
          <cell r="D587">
            <v>7.2999999999999989</v>
          </cell>
          <cell r="E587">
            <v>22.800000000000004</v>
          </cell>
          <cell r="F587">
            <v>0.6</v>
          </cell>
          <cell r="G587">
            <v>0</v>
          </cell>
          <cell r="H587">
            <v>1</v>
          </cell>
          <cell r="I587">
            <v>1</v>
          </cell>
          <cell r="J587">
            <v>1</v>
          </cell>
          <cell r="K587">
            <v>1</v>
          </cell>
          <cell r="L587">
            <v>1</v>
          </cell>
          <cell r="M587">
            <v>0.6</v>
          </cell>
          <cell r="N587">
            <v>0.10000000000000002</v>
          </cell>
          <cell r="O587">
            <v>1</v>
          </cell>
          <cell r="P587">
            <v>1</v>
          </cell>
          <cell r="Q587">
            <v>1</v>
          </cell>
          <cell r="R587">
            <v>1</v>
          </cell>
          <cell r="S587">
            <v>1</v>
          </cell>
          <cell r="T587">
            <v>0</v>
          </cell>
          <cell r="U587">
            <v>0.10000000000000002</v>
          </cell>
          <cell r="V587">
            <v>1</v>
          </cell>
          <cell r="W587">
            <v>1</v>
          </cell>
          <cell r="X587">
            <v>1</v>
          </cell>
          <cell r="Y587">
            <v>1</v>
          </cell>
          <cell r="Z587">
            <v>1</v>
          </cell>
          <cell r="AA587">
            <v>0.6</v>
          </cell>
          <cell r="AB587">
            <v>0.10000000000000002</v>
          </cell>
          <cell r="AC587">
            <v>1</v>
          </cell>
          <cell r="AD587">
            <v>1</v>
          </cell>
          <cell r="AE587">
            <v>1</v>
          </cell>
          <cell r="AF587">
            <v>1</v>
          </cell>
          <cell r="AG587">
            <v>1</v>
          </cell>
          <cell r="AH587">
            <v>0.6</v>
          </cell>
          <cell r="AI587">
            <v>0.10000000000000002</v>
          </cell>
          <cell r="AJ587">
            <v>0</v>
          </cell>
          <cell r="BI587">
            <v>24.8</v>
          </cell>
          <cell r="BJ587">
            <v>20.3</v>
          </cell>
          <cell r="BK587">
            <v>23.399999999999995</v>
          </cell>
          <cell r="BL587">
            <v>24.7</v>
          </cell>
          <cell r="BM587">
            <v>23.366666666666664</v>
          </cell>
          <cell r="BN587">
            <v>23.033333333333331</v>
          </cell>
          <cell r="BO587">
            <v>25.8</v>
          </cell>
          <cell r="BP587">
            <v>25.399999999999995</v>
          </cell>
          <cell r="BQ587">
            <v>22.3</v>
          </cell>
          <cell r="BR587">
            <v>25.2</v>
          </cell>
          <cell r="BS587">
            <v>22.8</v>
          </cell>
          <cell r="BT587">
            <v>20.766666666666669</v>
          </cell>
          <cell r="BU587">
            <v>24.8</v>
          </cell>
          <cell r="BV587">
            <v>22.8</v>
          </cell>
          <cell r="BW587">
            <v>21.5</v>
          </cell>
          <cell r="BX587">
            <v>22.7</v>
          </cell>
          <cell r="BY587">
            <v>24.066666666666663</v>
          </cell>
          <cell r="BZ587">
            <v>20.133333333333336</v>
          </cell>
          <cell r="CA587">
            <v>24.7</v>
          </cell>
          <cell r="CB587">
            <v>24.5</v>
          </cell>
          <cell r="CC587">
            <v>24.100000000000005</v>
          </cell>
          <cell r="CD587">
            <v>25.5</v>
          </cell>
          <cell r="CE587">
            <v>22.8</v>
          </cell>
          <cell r="CF587">
            <v>22.466666666666669</v>
          </cell>
        </row>
        <row r="588">
          <cell r="C588" t="str">
            <v>Caxias do Sul</v>
          </cell>
          <cell r="D588">
            <v>7.2999999999999989</v>
          </cell>
          <cell r="E588">
            <v>22.800000000000004</v>
          </cell>
          <cell r="F588">
            <v>0.6</v>
          </cell>
          <cell r="G588">
            <v>0</v>
          </cell>
          <cell r="H588">
            <v>1</v>
          </cell>
          <cell r="I588">
            <v>1</v>
          </cell>
          <cell r="J588">
            <v>1</v>
          </cell>
          <cell r="K588">
            <v>1</v>
          </cell>
          <cell r="L588">
            <v>1</v>
          </cell>
          <cell r="M588">
            <v>0.6</v>
          </cell>
          <cell r="N588">
            <v>0.1</v>
          </cell>
          <cell r="O588">
            <v>1</v>
          </cell>
          <cell r="P588">
            <v>1</v>
          </cell>
          <cell r="Q588">
            <v>1</v>
          </cell>
          <cell r="R588">
            <v>1</v>
          </cell>
          <cell r="S588">
            <v>1</v>
          </cell>
          <cell r="T588">
            <v>0</v>
          </cell>
          <cell r="U588">
            <v>0.1</v>
          </cell>
          <cell r="V588">
            <v>1</v>
          </cell>
          <cell r="W588">
            <v>1</v>
          </cell>
          <cell r="X588">
            <v>1</v>
          </cell>
          <cell r="Y588">
            <v>1</v>
          </cell>
          <cell r="Z588">
            <v>1</v>
          </cell>
          <cell r="AA588">
            <v>0.6</v>
          </cell>
          <cell r="AB588">
            <v>0.1</v>
          </cell>
          <cell r="AC588">
            <v>1</v>
          </cell>
          <cell r="AD588">
            <v>1</v>
          </cell>
          <cell r="AE588">
            <v>1</v>
          </cell>
          <cell r="AF588">
            <v>1</v>
          </cell>
          <cell r="AG588">
            <v>1</v>
          </cell>
          <cell r="AH588">
            <v>0.6</v>
          </cell>
          <cell r="AI588">
            <v>0.1</v>
          </cell>
          <cell r="AJ588">
            <v>0</v>
          </cell>
          <cell r="BI588">
            <v>24.8</v>
          </cell>
          <cell r="BJ588">
            <v>20.3</v>
          </cell>
          <cell r="BK588">
            <v>23.4</v>
          </cell>
          <cell r="BL588">
            <v>24.7</v>
          </cell>
          <cell r="BM588">
            <v>23.3</v>
          </cell>
          <cell r="BN588">
            <v>23.5</v>
          </cell>
          <cell r="BO588">
            <v>25.8</v>
          </cell>
          <cell r="BP588">
            <v>25.4</v>
          </cell>
          <cell r="BQ588">
            <v>22.3</v>
          </cell>
          <cell r="BR588">
            <v>25.2</v>
          </cell>
          <cell r="BS588">
            <v>22.8</v>
          </cell>
          <cell r="BT588">
            <v>21.1</v>
          </cell>
          <cell r="BU588">
            <v>24.8</v>
          </cell>
          <cell r="BV588">
            <v>22.8</v>
          </cell>
          <cell r="BW588">
            <v>21.5</v>
          </cell>
          <cell r="BX588">
            <v>22.7</v>
          </cell>
          <cell r="BY588">
            <v>23.4</v>
          </cell>
          <cell r="BZ588">
            <v>19.8</v>
          </cell>
          <cell r="CA588">
            <v>24.7</v>
          </cell>
          <cell r="CB588">
            <v>24.5</v>
          </cell>
          <cell r="CC588">
            <v>24.1</v>
          </cell>
          <cell r="CD588">
            <v>25.7</v>
          </cell>
          <cell r="CE588">
            <v>22.8</v>
          </cell>
          <cell r="CF588">
            <v>22.8</v>
          </cell>
        </row>
        <row r="589">
          <cell r="C589" t="str">
            <v>Bento Gonçalves</v>
          </cell>
          <cell r="D589">
            <v>7.2999999999999989</v>
          </cell>
          <cell r="E589">
            <v>22.800000000000004</v>
          </cell>
          <cell r="F589">
            <v>0.6</v>
          </cell>
          <cell r="G589">
            <v>0</v>
          </cell>
          <cell r="H589">
            <v>1</v>
          </cell>
          <cell r="I589">
            <v>1</v>
          </cell>
          <cell r="J589">
            <v>1</v>
          </cell>
          <cell r="K589">
            <v>1</v>
          </cell>
          <cell r="L589">
            <v>1</v>
          </cell>
          <cell r="M589">
            <v>0.6</v>
          </cell>
          <cell r="N589">
            <v>0.1</v>
          </cell>
          <cell r="O589">
            <v>1</v>
          </cell>
          <cell r="P589">
            <v>1</v>
          </cell>
          <cell r="Q589">
            <v>1</v>
          </cell>
          <cell r="R589">
            <v>1</v>
          </cell>
          <cell r="S589">
            <v>1</v>
          </cell>
          <cell r="T589">
            <v>0</v>
          </cell>
          <cell r="U589">
            <v>0.1</v>
          </cell>
          <cell r="V589">
            <v>1</v>
          </cell>
          <cell r="W589">
            <v>1</v>
          </cell>
          <cell r="X589">
            <v>1</v>
          </cell>
          <cell r="Y589">
            <v>1</v>
          </cell>
          <cell r="Z589">
            <v>1</v>
          </cell>
          <cell r="AA589">
            <v>0.6</v>
          </cell>
          <cell r="AB589">
            <v>0.1</v>
          </cell>
          <cell r="AC589">
            <v>1</v>
          </cell>
          <cell r="AD589">
            <v>1</v>
          </cell>
          <cell r="AE589">
            <v>1</v>
          </cell>
          <cell r="AF589">
            <v>1</v>
          </cell>
          <cell r="AG589">
            <v>1</v>
          </cell>
          <cell r="AH589">
            <v>0.6</v>
          </cell>
          <cell r="AI589">
            <v>0.1</v>
          </cell>
          <cell r="AJ589">
            <v>0</v>
          </cell>
          <cell r="BI589">
            <v>24.8</v>
          </cell>
          <cell r="BJ589">
            <v>20.3</v>
          </cell>
          <cell r="BK589">
            <v>23.4</v>
          </cell>
          <cell r="BL589">
            <v>24.7</v>
          </cell>
          <cell r="BM589">
            <v>23.4</v>
          </cell>
          <cell r="BN589">
            <v>22.1</v>
          </cell>
          <cell r="BO589">
            <v>25.8</v>
          </cell>
          <cell r="BP589">
            <v>25.4</v>
          </cell>
          <cell r="BQ589">
            <v>22.3</v>
          </cell>
          <cell r="BR589">
            <v>25.2</v>
          </cell>
          <cell r="BS589">
            <v>22.8</v>
          </cell>
          <cell r="BT589">
            <v>21.1</v>
          </cell>
          <cell r="BU589">
            <v>24.8</v>
          </cell>
          <cell r="BV589">
            <v>22.8</v>
          </cell>
          <cell r="BW589">
            <v>21.5</v>
          </cell>
          <cell r="BX589">
            <v>22.7</v>
          </cell>
          <cell r="BY589">
            <v>24.4</v>
          </cell>
          <cell r="BZ589">
            <v>19.8</v>
          </cell>
          <cell r="CA589">
            <v>24.7</v>
          </cell>
          <cell r="CB589">
            <v>24.5</v>
          </cell>
          <cell r="CC589">
            <v>24.1</v>
          </cell>
          <cell r="CD589">
            <v>25.1</v>
          </cell>
          <cell r="CE589">
            <v>22.8</v>
          </cell>
          <cell r="CF589">
            <v>22.8</v>
          </cell>
        </row>
        <row r="590">
          <cell r="C590" t="str">
            <v>Farroupilha</v>
          </cell>
          <cell r="D590">
            <v>7.2999999999999989</v>
          </cell>
          <cell r="E590">
            <v>22.800000000000004</v>
          </cell>
          <cell r="F590">
            <v>0.6</v>
          </cell>
          <cell r="G590">
            <v>0</v>
          </cell>
          <cell r="H590">
            <v>1</v>
          </cell>
          <cell r="I590">
            <v>1</v>
          </cell>
          <cell r="J590">
            <v>1</v>
          </cell>
          <cell r="K590">
            <v>1</v>
          </cell>
          <cell r="L590">
            <v>1</v>
          </cell>
          <cell r="M590">
            <v>0.6</v>
          </cell>
          <cell r="N590">
            <v>0.1</v>
          </cell>
          <cell r="O590">
            <v>1</v>
          </cell>
          <cell r="P590">
            <v>1</v>
          </cell>
          <cell r="Q590">
            <v>1</v>
          </cell>
          <cell r="R590">
            <v>1</v>
          </cell>
          <cell r="S590">
            <v>1</v>
          </cell>
          <cell r="T590">
            <v>0</v>
          </cell>
          <cell r="U590">
            <v>0.1</v>
          </cell>
          <cell r="V590">
            <v>1</v>
          </cell>
          <cell r="W590">
            <v>1</v>
          </cell>
          <cell r="X590">
            <v>1</v>
          </cell>
          <cell r="Y590">
            <v>1</v>
          </cell>
          <cell r="Z590">
            <v>1</v>
          </cell>
          <cell r="AA590">
            <v>0.6</v>
          </cell>
          <cell r="AB590">
            <v>0.1</v>
          </cell>
          <cell r="AC590">
            <v>1</v>
          </cell>
          <cell r="AD590">
            <v>1</v>
          </cell>
          <cell r="AE590">
            <v>1</v>
          </cell>
          <cell r="AF590">
            <v>1</v>
          </cell>
          <cell r="AG590">
            <v>1</v>
          </cell>
          <cell r="AH590">
            <v>0.6</v>
          </cell>
          <cell r="AI590">
            <v>0.1</v>
          </cell>
          <cell r="AJ590">
            <v>0</v>
          </cell>
          <cell r="BI590">
            <v>24.8</v>
          </cell>
          <cell r="BJ590">
            <v>20.3</v>
          </cell>
          <cell r="BK590">
            <v>23.4</v>
          </cell>
          <cell r="BL590">
            <v>24.7</v>
          </cell>
          <cell r="BM590">
            <v>23.4</v>
          </cell>
          <cell r="BN590">
            <v>23.5</v>
          </cell>
          <cell r="BO590">
            <v>25.8</v>
          </cell>
          <cell r="BP590">
            <v>25.4</v>
          </cell>
          <cell r="BQ590">
            <v>22.3</v>
          </cell>
          <cell r="BR590">
            <v>25.2</v>
          </cell>
          <cell r="BS590">
            <v>22.8</v>
          </cell>
          <cell r="BT590">
            <v>20.100000000000001</v>
          </cell>
          <cell r="BU590">
            <v>24.8</v>
          </cell>
          <cell r="BV590">
            <v>22.8</v>
          </cell>
          <cell r="BW590">
            <v>21.5</v>
          </cell>
          <cell r="BX590">
            <v>22.7</v>
          </cell>
          <cell r="BY590">
            <v>24.4</v>
          </cell>
          <cell r="BZ590">
            <v>20.8</v>
          </cell>
          <cell r="CA590">
            <v>24.7</v>
          </cell>
          <cell r="CB590">
            <v>24.5</v>
          </cell>
          <cell r="CC590">
            <v>24.1</v>
          </cell>
          <cell r="CD590">
            <v>25.7</v>
          </cell>
          <cell r="CE590">
            <v>22.8</v>
          </cell>
          <cell r="CF590">
            <v>21.8</v>
          </cell>
        </row>
        <row r="591">
          <cell r="C591" t="str">
            <v>Cluster Santa Maria</v>
          </cell>
          <cell r="D591">
            <v>7.2999999999999989</v>
          </cell>
          <cell r="E591">
            <v>22.800000000000004</v>
          </cell>
          <cell r="F591">
            <v>0.6</v>
          </cell>
          <cell r="G591">
            <v>0</v>
          </cell>
          <cell r="H591">
            <v>1</v>
          </cell>
          <cell r="I591">
            <v>1</v>
          </cell>
          <cell r="J591">
            <v>1</v>
          </cell>
          <cell r="K591">
            <v>1</v>
          </cell>
          <cell r="L591">
            <v>1</v>
          </cell>
          <cell r="M591">
            <v>0.6</v>
          </cell>
          <cell r="N591">
            <v>0.1</v>
          </cell>
          <cell r="O591">
            <v>1</v>
          </cell>
          <cell r="P591">
            <v>1</v>
          </cell>
          <cell r="Q591">
            <v>1</v>
          </cell>
          <cell r="R591">
            <v>1</v>
          </cell>
          <cell r="S591">
            <v>1</v>
          </cell>
          <cell r="T591">
            <v>0</v>
          </cell>
          <cell r="U591">
            <v>0.1</v>
          </cell>
          <cell r="V591">
            <v>1</v>
          </cell>
          <cell r="W591">
            <v>1</v>
          </cell>
          <cell r="X591">
            <v>1</v>
          </cell>
          <cell r="Y591">
            <v>1</v>
          </cell>
          <cell r="Z591">
            <v>1</v>
          </cell>
          <cell r="AA591">
            <v>0.6</v>
          </cell>
          <cell r="AB591">
            <v>0.1</v>
          </cell>
          <cell r="AC591">
            <v>1</v>
          </cell>
          <cell r="AD591">
            <v>1</v>
          </cell>
          <cell r="AE591">
            <v>1</v>
          </cell>
          <cell r="AF591">
            <v>1</v>
          </cell>
          <cell r="AG591">
            <v>1</v>
          </cell>
          <cell r="AH591">
            <v>0.6</v>
          </cell>
          <cell r="AI591">
            <v>0.1</v>
          </cell>
          <cell r="AJ591">
            <v>0</v>
          </cell>
          <cell r="BI591">
            <v>24.8</v>
          </cell>
          <cell r="BJ591">
            <v>20.3</v>
          </cell>
          <cell r="BK591">
            <v>23.4</v>
          </cell>
          <cell r="BL591">
            <v>24.7</v>
          </cell>
          <cell r="BM591">
            <v>23.15</v>
          </cell>
          <cell r="BN591">
            <v>23.5</v>
          </cell>
          <cell r="BO591">
            <v>25.8</v>
          </cell>
          <cell r="BP591">
            <v>25.375</v>
          </cell>
          <cell r="BQ591">
            <v>22.3</v>
          </cell>
          <cell r="BR591">
            <v>25.2</v>
          </cell>
          <cell r="BS591">
            <v>22.8</v>
          </cell>
          <cell r="BT591">
            <v>21.075000000000003</v>
          </cell>
          <cell r="BU591">
            <v>24.8</v>
          </cell>
          <cell r="BV591">
            <v>22.8</v>
          </cell>
          <cell r="BW591">
            <v>21.5</v>
          </cell>
          <cell r="BX591">
            <v>22.7</v>
          </cell>
          <cell r="BY591">
            <v>24.249999999999996</v>
          </cell>
          <cell r="BZ591">
            <v>20.8</v>
          </cell>
          <cell r="CA591">
            <v>24.45</v>
          </cell>
          <cell r="CB591">
            <v>24.25</v>
          </cell>
          <cell r="CC591">
            <v>24.1</v>
          </cell>
          <cell r="CD591">
            <v>25.45</v>
          </cell>
          <cell r="CE591">
            <v>22.8</v>
          </cell>
          <cell r="CF591">
            <v>22.8</v>
          </cell>
        </row>
        <row r="592">
          <cell r="C592" t="str">
            <v>Santa Maria</v>
          </cell>
          <cell r="D592">
            <v>7.2999999999999989</v>
          </cell>
          <cell r="E592">
            <v>22.800000000000004</v>
          </cell>
          <cell r="F592">
            <v>0.6</v>
          </cell>
          <cell r="G592">
            <v>0</v>
          </cell>
          <cell r="H592">
            <v>1</v>
          </cell>
          <cell r="I592">
            <v>1</v>
          </cell>
          <cell r="J592">
            <v>1</v>
          </cell>
          <cell r="K592">
            <v>1</v>
          </cell>
          <cell r="L592">
            <v>1</v>
          </cell>
          <cell r="M592">
            <v>0.6</v>
          </cell>
          <cell r="N592">
            <v>0.1</v>
          </cell>
          <cell r="O592">
            <v>1</v>
          </cell>
          <cell r="P592">
            <v>1</v>
          </cell>
          <cell r="Q592">
            <v>1</v>
          </cell>
          <cell r="R592">
            <v>1</v>
          </cell>
          <cell r="S592">
            <v>1</v>
          </cell>
          <cell r="T592">
            <v>0</v>
          </cell>
          <cell r="U592">
            <v>0.1</v>
          </cell>
          <cell r="V592">
            <v>1</v>
          </cell>
          <cell r="W592">
            <v>1</v>
          </cell>
          <cell r="X592">
            <v>1</v>
          </cell>
          <cell r="Y592">
            <v>1</v>
          </cell>
          <cell r="Z592">
            <v>1</v>
          </cell>
          <cell r="AA592">
            <v>0.6</v>
          </cell>
          <cell r="AB592">
            <v>0.1</v>
          </cell>
          <cell r="AC592">
            <v>1</v>
          </cell>
          <cell r="AD592">
            <v>1</v>
          </cell>
          <cell r="AE592">
            <v>1</v>
          </cell>
          <cell r="AF592">
            <v>1</v>
          </cell>
          <cell r="AG592">
            <v>1</v>
          </cell>
          <cell r="AH592">
            <v>0.6</v>
          </cell>
          <cell r="AI592">
            <v>0.1</v>
          </cell>
          <cell r="AJ592">
            <v>0</v>
          </cell>
          <cell r="BI592">
            <v>24.8</v>
          </cell>
          <cell r="BJ592">
            <v>20.3</v>
          </cell>
          <cell r="BK592">
            <v>23.4</v>
          </cell>
          <cell r="BL592">
            <v>24.7</v>
          </cell>
          <cell r="BM592">
            <v>22.4</v>
          </cell>
          <cell r="BN592">
            <v>23.5</v>
          </cell>
          <cell r="BO592">
            <v>25.8</v>
          </cell>
          <cell r="BP592">
            <v>25.4</v>
          </cell>
          <cell r="BQ592">
            <v>22.3</v>
          </cell>
          <cell r="BR592">
            <v>25.2</v>
          </cell>
          <cell r="BS592">
            <v>22.8</v>
          </cell>
          <cell r="BT592">
            <v>21</v>
          </cell>
          <cell r="BU592">
            <v>24.8</v>
          </cell>
          <cell r="BV592">
            <v>22.8</v>
          </cell>
          <cell r="BW592">
            <v>21.5</v>
          </cell>
          <cell r="BX592">
            <v>22.7</v>
          </cell>
          <cell r="BY592">
            <v>23.8</v>
          </cell>
          <cell r="BZ592">
            <v>20.8</v>
          </cell>
          <cell r="CA592">
            <v>24.7</v>
          </cell>
          <cell r="CB592">
            <v>24.5</v>
          </cell>
          <cell r="CC592">
            <v>24.1</v>
          </cell>
          <cell r="CD592">
            <v>25.7</v>
          </cell>
          <cell r="CE592">
            <v>22.8</v>
          </cell>
          <cell r="CF592">
            <v>22.8</v>
          </cell>
        </row>
        <row r="593">
          <cell r="C593" t="str">
            <v>Cruz Alta</v>
          </cell>
          <cell r="D593">
            <v>7.2999999999999989</v>
          </cell>
          <cell r="E593">
            <v>22.800000000000004</v>
          </cell>
          <cell r="F593">
            <v>0.6</v>
          </cell>
          <cell r="G593">
            <v>0</v>
          </cell>
          <cell r="H593">
            <v>1</v>
          </cell>
          <cell r="I593">
            <v>1</v>
          </cell>
          <cell r="J593">
            <v>1</v>
          </cell>
          <cell r="K593">
            <v>1</v>
          </cell>
          <cell r="L593">
            <v>1</v>
          </cell>
          <cell r="M593">
            <v>0.6</v>
          </cell>
          <cell r="N593">
            <v>0.1</v>
          </cell>
          <cell r="O593">
            <v>1</v>
          </cell>
          <cell r="P593">
            <v>1</v>
          </cell>
          <cell r="Q593">
            <v>1</v>
          </cell>
          <cell r="R593">
            <v>1</v>
          </cell>
          <cell r="S593">
            <v>1</v>
          </cell>
          <cell r="T593">
            <v>0</v>
          </cell>
          <cell r="U593">
            <v>0.1</v>
          </cell>
          <cell r="V593">
            <v>1</v>
          </cell>
          <cell r="W593">
            <v>1</v>
          </cell>
          <cell r="X593">
            <v>1</v>
          </cell>
          <cell r="Y593">
            <v>1</v>
          </cell>
          <cell r="Z593">
            <v>1</v>
          </cell>
          <cell r="AA593">
            <v>0.6</v>
          </cell>
          <cell r="AB593">
            <v>0.1</v>
          </cell>
          <cell r="AC593">
            <v>1</v>
          </cell>
          <cell r="AD593">
            <v>1</v>
          </cell>
          <cell r="AE593">
            <v>1</v>
          </cell>
          <cell r="AF593">
            <v>1</v>
          </cell>
          <cell r="AG593">
            <v>1</v>
          </cell>
          <cell r="AH593">
            <v>0.6</v>
          </cell>
          <cell r="AI593">
            <v>0.1</v>
          </cell>
          <cell r="AJ593">
            <v>0</v>
          </cell>
          <cell r="BI593">
            <v>24.8</v>
          </cell>
          <cell r="BJ593">
            <v>20.3</v>
          </cell>
          <cell r="BK593">
            <v>23.4</v>
          </cell>
          <cell r="BL593">
            <v>24.7</v>
          </cell>
          <cell r="BM593">
            <v>23.4</v>
          </cell>
          <cell r="BN593">
            <v>23.5</v>
          </cell>
          <cell r="BO593">
            <v>25.8</v>
          </cell>
          <cell r="BP593">
            <v>25.3</v>
          </cell>
          <cell r="BQ593">
            <v>22.3</v>
          </cell>
          <cell r="BR593">
            <v>25.2</v>
          </cell>
          <cell r="BS593">
            <v>22.8</v>
          </cell>
          <cell r="BT593">
            <v>21.1</v>
          </cell>
          <cell r="BU593">
            <v>24.8</v>
          </cell>
          <cell r="BV593">
            <v>22.8</v>
          </cell>
          <cell r="BW593">
            <v>21.5</v>
          </cell>
          <cell r="BX593">
            <v>22.7</v>
          </cell>
          <cell r="BY593">
            <v>24.4</v>
          </cell>
          <cell r="BZ593">
            <v>20.8</v>
          </cell>
          <cell r="CA593">
            <v>24.7</v>
          </cell>
          <cell r="CB593">
            <v>23.5</v>
          </cell>
          <cell r="CC593">
            <v>24.1</v>
          </cell>
          <cell r="CD593">
            <v>25.7</v>
          </cell>
          <cell r="CE593">
            <v>22.8</v>
          </cell>
          <cell r="CF593">
            <v>22.8</v>
          </cell>
        </row>
        <row r="594">
          <cell r="C594" t="str">
            <v>Santa Cruz Do Sul</v>
          </cell>
          <cell r="D594">
            <v>7.2999999999999989</v>
          </cell>
          <cell r="E594">
            <v>22.800000000000004</v>
          </cell>
          <cell r="F594">
            <v>0.6</v>
          </cell>
          <cell r="G594">
            <v>0</v>
          </cell>
          <cell r="H594">
            <v>1</v>
          </cell>
          <cell r="I594">
            <v>1</v>
          </cell>
          <cell r="J594">
            <v>1</v>
          </cell>
          <cell r="K594">
            <v>1</v>
          </cell>
          <cell r="L594">
            <v>1</v>
          </cell>
          <cell r="M594">
            <v>0.6</v>
          </cell>
          <cell r="N594">
            <v>0.1</v>
          </cell>
          <cell r="O594">
            <v>1</v>
          </cell>
          <cell r="P594">
            <v>1</v>
          </cell>
          <cell r="Q594">
            <v>1</v>
          </cell>
          <cell r="R594">
            <v>1</v>
          </cell>
          <cell r="S594">
            <v>1</v>
          </cell>
          <cell r="T594">
            <v>0</v>
          </cell>
          <cell r="U594">
            <v>0.1</v>
          </cell>
          <cell r="V594">
            <v>1</v>
          </cell>
          <cell r="W594">
            <v>1</v>
          </cell>
          <cell r="X594">
            <v>1</v>
          </cell>
          <cell r="Y594">
            <v>1</v>
          </cell>
          <cell r="Z594">
            <v>1</v>
          </cell>
          <cell r="AA594">
            <v>0.6</v>
          </cell>
          <cell r="AB594">
            <v>0.1</v>
          </cell>
          <cell r="AC594">
            <v>1</v>
          </cell>
          <cell r="AD594">
            <v>1</v>
          </cell>
          <cell r="AE594">
            <v>1</v>
          </cell>
          <cell r="AF594">
            <v>1</v>
          </cell>
          <cell r="AG594">
            <v>1</v>
          </cell>
          <cell r="AH594">
            <v>0.6</v>
          </cell>
          <cell r="AI594">
            <v>0.1</v>
          </cell>
          <cell r="AJ594">
            <v>0</v>
          </cell>
          <cell r="BI594">
            <v>24.8</v>
          </cell>
          <cell r="BJ594">
            <v>20.3</v>
          </cell>
          <cell r="BK594">
            <v>23.4</v>
          </cell>
          <cell r="BL594">
            <v>24.7</v>
          </cell>
          <cell r="BM594">
            <v>23.4</v>
          </cell>
          <cell r="BN594">
            <v>23.5</v>
          </cell>
          <cell r="BO594">
            <v>25.8</v>
          </cell>
          <cell r="BP594">
            <v>25.4</v>
          </cell>
          <cell r="BQ594">
            <v>22.3</v>
          </cell>
          <cell r="BR594">
            <v>25.2</v>
          </cell>
          <cell r="BS594">
            <v>22.8</v>
          </cell>
          <cell r="BT594">
            <v>21.1</v>
          </cell>
          <cell r="BU594">
            <v>24.8</v>
          </cell>
          <cell r="BV594">
            <v>22.8</v>
          </cell>
          <cell r="BW594">
            <v>21.5</v>
          </cell>
          <cell r="BX594">
            <v>22.7</v>
          </cell>
          <cell r="BY594">
            <v>24.4</v>
          </cell>
          <cell r="BZ594">
            <v>20.8</v>
          </cell>
          <cell r="CA594">
            <v>23.7</v>
          </cell>
          <cell r="CB594">
            <v>24.5</v>
          </cell>
          <cell r="CC594">
            <v>24.1</v>
          </cell>
          <cell r="CD594">
            <v>25.7</v>
          </cell>
          <cell r="CE594">
            <v>22.8</v>
          </cell>
          <cell r="CF594">
            <v>22.8</v>
          </cell>
        </row>
        <row r="595">
          <cell r="C595" t="str">
            <v>Lajeado</v>
          </cell>
          <cell r="D595">
            <v>7.2999999999999989</v>
          </cell>
          <cell r="E595">
            <v>22.800000000000004</v>
          </cell>
          <cell r="F595">
            <v>0.6</v>
          </cell>
          <cell r="G595">
            <v>0</v>
          </cell>
          <cell r="H595">
            <v>1</v>
          </cell>
          <cell r="I595">
            <v>1</v>
          </cell>
          <cell r="J595">
            <v>1</v>
          </cell>
          <cell r="K595">
            <v>1</v>
          </cell>
          <cell r="L595">
            <v>1</v>
          </cell>
          <cell r="M595">
            <v>0.6</v>
          </cell>
          <cell r="N595">
            <v>0.1</v>
          </cell>
          <cell r="O595">
            <v>1</v>
          </cell>
          <cell r="P595">
            <v>1</v>
          </cell>
          <cell r="Q595">
            <v>1</v>
          </cell>
          <cell r="R595">
            <v>1</v>
          </cell>
          <cell r="S595">
            <v>1</v>
          </cell>
          <cell r="T595">
            <v>0</v>
          </cell>
          <cell r="U595">
            <v>0.1</v>
          </cell>
          <cell r="V595">
            <v>1</v>
          </cell>
          <cell r="W595">
            <v>1</v>
          </cell>
          <cell r="X595">
            <v>1</v>
          </cell>
          <cell r="Y595">
            <v>1</v>
          </cell>
          <cell r="Z595">
            <v>1</v>
          </cell>
          <cell r="AA595">
            <v>0.6</v>
          </cell>
          <cell r="AB595">
            <v>0.1</v>
          </cell>
          <cell r="AC595">
            <v>1</v>
          </cell>
          <cell r="AD595">
            <v>1</v>
          </cell>
          <cell r="AE595">
            <v>1</v>
          </cell>
          <cell r="AF595">
            <v>1</v>
          </cell>
          <cell r="AG595">
            <v>1</v>
          </cell>
          <cell r="AH595">
            <v>0.6</v>
          </cell>
          <cell r="AI595">
            <v>0.1</v>
          </cell>
          <cell r="AJ595">
            <v>0</v>
          </cell>
          <cell r="BI595">
            <v>24.8</v>
          </cell>
          <cell r="BJ595">
            <v>20.3</v>
          </cell>
          <cell r="BK595">
            <v>23.4</v>
          </cell>
          <cell r="BL595">
            <v>24.7</v>
          </cell>
          <cell r="BM595">
            <v>23.4</v>
          </cell>
          <cell r="BN595">
            <v>23.5</v>
          </cell>
          <cell r="BO595">
            <v>25.8</v>
          </cell>
          <cell r="BP595">
            <v>25.4</v>
          </cell>
          <cell r="BQ595">
            <v>22.3</v>
          </cell>
          <cell r="BR595">
            <v>25.2</v>
          </cell>
          <cell r="BS595">
            <v>22.8</v>
          </cell>
          <cell r="BT595">
            <v>21.1</v>
          </cell>
          <cell r="BU595">
            <v>24.8</v>
          </cell>
          <cell r="BV595">
            <v>22.8</v>
          </cell>
          <cell r="BW595">
            <v>21.5</v>
          </cell>
          <cell r="BX595">
            <v>22.7</v>
          </cell>
          <cell r="BY595">
            <v>24.4</v>
          </cell>
          <cell r="BZ595">
            <v>20.8</v>
          </cell>
          <cell r="CA595">
            <v>24.7</v>
          </cell>
          <cell r="CB595">
            <v>24.5</v>
          </cell>
          <cell r="CC595">
            <v>24.1</v>
          </cell>
          <cell r="CD595">
            <v>24.7</v>
          </cell>
          <cell r="CE595">
            <v>22.8</v>
          </cell>
          <cell r="CF595">
            <v>22.8</v>
          </cell>
        </row>
        <row r="596">
          <cell r="C596" t="str">
            <v>Cluster Vale do Itajaí</v>
          </cell>
          <cell r="D596">
            <v>7.2999999999999989</v>
          </cell>
          <cell r="E596">
            <v>22.800000000000004</v>
          </cell>
          <cell r="F596">
            <v>0.6</v>
          </cell>
          <cell r="G596">
            <v>0</v>
          </cell>
          <cell r="H596">
            <v>1</v>
          </cell>
          <cell r="I596">
            <v>1</v>
          </cell>
          <cell r="J596">
            <v>1</v>
          </cell>
          <cell r="K596">
            <v>1</v>
          </cell>
          <cell r="L596">
            <v>1</v>
          </cell>
          <cell r="M596">
            <v>0.6</v>
          </cell>
          <cell r="N596">
            <v>0.10000000000000002</v>
          </cell>
          <cell r="O596">
            <v>1</v>
          </cell>
          <cell r="P596">
            <v>1</v>
          </cell>
          <cell r="Q596">
            <v>1</v>
          </cell>
          <cell r="R596">
            <v>1</v>
          </cell>
          <cell r="S596">
            <v>1</v>
          </cell>
          <cell r="T596">
            <v>0</v>
          </cell>
          <cell r="U596">
            <v>0.10000000000000002</v>
          </cell>
          <cell r="V596">
            <v>1</v>
          </cell>
          <cell r="W596">
            <v>1</v>
          </cell>
          <cell r="X596">
            <v>1</v>
          </cell>
          <cell r="Y596">
            <v>1</v>
          </cell>
          <cell r="Z596">
            <v>1</v>
          </cell>
          <cell r="AA596">
            <v>0.6</v>
          </cell>
          <cell r="AB596">
            <v>0.10000000000000002</v>
          </cell>
          <cell r="AC596">
            <v>1</v>
          </cell>
          <cell r="AD596">
            <v>1</v>
          </cell>
          <cell r="AE596">
            <v>1</v>
          </cell>
          <cell r="AF596">
            <v>1</v>
          </cell>
          <cell r="AG596">
            <v>1</v>
          </cell>
          <cell r="AH596">
            <v>0.6</v>
          </cell>
          <cell r="AI596">
            <v>0.10000000000000002</v>
          </cell>
          <cell r="AJ596">
            <v>0</v>
          </cell>
          <cell r="BI596">
            <v>24.8</v>
          </cell>
          <cell r="BJ596">
            <v>20.3</v>
          </cell>
          <cell r="BK596">
            <v>23.399999999999995</v>
          </cell>
          <cell r="BL596">
            <v>24.7</v>
          </cell>
          <cell r="BM596">
            <v>23.399999999999995</v>
          </cell>
          <cell r="BN596">
            <v>23.3</v>
          </cell>
          <cell r="BO596">
            <v>25.599999999999998</v>
          </cell>
          <cell r="BP596">
            <v>25.099999999999998</v>
          </cell>
          <cell r="BQ596">
            <v>22.966666666666669</v>
          </cell>
          <cell r="BR596">
            <v>25.2</v>
          </cell>
          <cell r="BS596">
            <v>22.8</v>
          </cell>
          <cell r="BT596">
            <v>21.1</v>
          </cell>
          <cell r="BU596">
            <v>24.8</v>
          </cell>
          <cell r="BV596">
            <v>22.8</v>
          </cell>
          <cell r="BW596">
            <v>21.5</v>
          </cell>
          <cell r="BX596">
            <v>22.7</v>
          </cell>
          <cell r="BY596">
            <v>24.399999999999995</v>
          </cell>
          <cell r="BZ596">
            <v>20.766666666666666</v>
          </cell>
          <cell r="CA596">
            <v>24.666666666666668</v>
          </cell>
          <cell r="CB596">
            <v>24.5</v>
          </cell>
          <cell r="CC596">
            <v>24.366666666666664</v>
          </cell>
          <cell r="CD596">
            <v>25.7</v>
          </cell>
          <cell r="CE596">
            <v>22.8</v>
          </cell>
          <cell r="CF596">
            <v>22.8</v>
          </cell>
        </row>
        <row r="597">
          <cell r="C597" t="str">
            <v>Blumenau</v>
          </cell>
          <cell r="D597">
            <v>7.2999999999999989</v>
          </cell>
          <cell r="E597">
            <v>22.800000000000004</v>
          </cell>
          <cell r="F597">
            <v>0.6</v>
          </cell>
          <cell r="G597">
            <v>0</v>
          </cell>
          <cell r="H597">
            <v>1</v>
          </cell>
          <cell r="I597">
            <v>1</v>
          </cell>
          <cell r="J597">
            <v>1</v>
          </cell>
          <cell r="K597">
            <v>1</v>
          </cell>
          <cell r="L597">
            <v>1</v>
          </cell>
          <cell r="M597">
            <v>0.6</v>
          </cell>
          <cell r="N597">
            <v>0.1</v>
          </cell>
          <cell r="O597">
            <v>1</v>
          </cell>
          <cell r="P597">
            <v>1</v>
          </cell>
          <cell r="Q597">
            <v>1</v>
          </cell>
          <cell r="R597">
            <v>1</v>
          </cell>
          <cell r="S597">
            <v>1</v>
          </cell>
          <cell r="T597">
            <v>0</v>
          </cell>
          <cell r="U597">
            <v>0.1</v>
          </cell>
          <cell r="V597">
            <v>1</v>
          </cell>
          <cell r="W597">
            <v>1</v>
          </cell>
          <cell r="X597">
            <v>1</v>
          </cell>
          <cell r="Y597">
            <v>1</v>
          </cell>
          <cell r="Z597">
            <v>1</v>
          </cell>
          <cell r="AA597">
            <v>0.6</v>
          </cell>
          <cell r="AB597">
            <v>0.1</v>
          </cell>
          <cell r="AC597">
            <v>1</v>
          </cell>
          <cell r="AD597">
            <v>1</v>
          </cell>
          <cell r="AE597">
            <v>1</v>
          </cell>
          <cell r="AF597">
            <v>1</v>
          </cell>
          <cell r="AG597">
            <v>1</v>
          </cell>
          <cell r="AH597">
            <v>0.6</v>
          </cell>
          <cell r="AI597">
            <v>0.1</v>
          </cell>
          <cell r="AJ597">
            <v>0</v>
          </cell>
          <cell r="BI597">
            <v>24.8</v>
          </cell>
          <cell r="BJ597">
            <v>20.3</v>
          </cell>
          <cell r="BK597">
            <v>23.4</v>
          </cell>
          <cell r="BL597">
            <v>24.7</v>
          </cell>
          <cell r="BM597">
            <v>23.4</v>
          </cell>
          <cell r="BN597">
            <v>23.5</v>
          </cell>
          <cell r="BO597">
            <v>25.8</v>
          </cell>
          <cell r="BP597">
            <v>25.3</v>
          </cell>
          <cell r="BQ597">
            <v>22.3</v>
          </cell>
          <cell r="BR597">
            <v>25.2</v>
          </cell>
          <cell r="BS597">
            <v>22.8</v>
          </cell>
          <cell r="BT597">
            <v>21.1</v>
          </cell>
          <cell r="BU597">
            <v>24.8</v>
          </cell>
          <cell r="BV597">
            <v>22.8</v>
          </cell>
          <cell r="BW597">
            <v>21.5</v>
          </cell>
          <cell r="BX597">
            <v>22.7</v>
          </cell>
          <cell r="BY597">
            <v>24.4</v>
          </cell>
          <cell r="BZ597">
            <v>20.8</v>
          </cell>
          <cell r="CA597">
            <v>24.7</v>
          </cell>
          <cell r="CB597">
            <v>24.5</v>
          </cell>
          <cell r="CC597">
            <v>23.7</v>
          </cell>
          <cell r="CD597">
            <v>25.7</v>
          </cell>
          <cell r="CE597">
            <v>22.8</v>
          </cell>
          <cell r="CF597">
            <v>22.8</v>
          </cell>
        </row>
        <row r="598">
          <cell r="C598" t="str">
            <v>Itajaí</v>
          </cell>
          <cell r="D598">
            <v>7.2999999999999989</v>
          </cell>
          <cell r="E598">
            <v>22.800000000000004</v>
          </cell>
          <cell r="F598">
            <v>0.6</v>
          </cell>
          <cell r="G598">
            <v>0</v>
          </cell>
          <cell r="H598">
            <v>1</v>
          </cell>
          <cell r="I598">
            <v>1</v>
          </cell>
          <cell r="J598">
            <v>1</v>
          </cell>
          <cell r="K598">
            <v>1</v>
          </cell>
          <cell r="L598">
            <v>1</v>
          </cell>
          <cell r="M598">
            <v>0.6</v>
          </cell>
          <cell r="N598">
            <v>0.1</v>
          </cell>
          <cell r="O598">
            <v>1</v>
          </cell>
          <cell r="P598">
            <v>1</v>
          </cell>
          <cell r="Q598">
            <v>1</v>
          </cell>
          <cell r="R598">
            <v>1</v>
          </cell>
          <cell r="S598">
            <v>1</v>
          </cell>
          <cell r="T598">
            <v>0</v>
          </cell>
          <cell r="U598">
            <v>0.1</v>
          </cell>
          <cell r="V598">
            <v>1</v>
          </cell>
          <cell r="W598">
            <v>1</v>
          </cell>
          <cell r="X598">
            <v>1</v>
          </cell>
          <cell r="Y598">
            <v>1</v>
          </cell>
          <cell r="Z598">
            <v>1</v>
          </cell>
          <cell r="AA598">
            <v>0.6</v>
          </cell>
          <cell r="AB598">
            <v>0.1</v>
          </cell>
          <cell r="AC598">
            <v>1</v>
          </cell>
          <cell r="AD598">
            <v>1</v>
          </cell>
          <cell r="AE598">
            <v>1</v>
          </cell>
          <cell r="AF598">
            <v>1</v>
          </cell>
          <cell r="AG598">
            <v>1</v>
          </cell>
          <cell r="AH598">
            <v>0.6</v>
          </cell>
          <cell r="AI598">
            <v>0.1</v>
          </cell>
          <cell r="AJ598">
            <v>0</v>
          </cell>
          <cell r="BI598">
            <v>24.8</v>
          </cell>
          <cell r="BJ598">
            <v>20.3</v>
          </cell>
          <cell r="BK598">
            <v>23.4</v>
          </cell>
          <cell r="BL598">
            <v>24.7</v>
          </cell>
          <cell r="BM598">
            <v>23.4</v>
          </cell>
          <cell r="BN598">
            <v>22.9</v>
          </cell>
          <cell r="BO598">
            <v>25.8</v>
          </cell>
          <cell r="BP598">
            <v>25</v>
          </cell>
          <cell r="BQ598">
            <v>23.3</v>
          </cell>
          <cell r="BR598">
            <v>25.2</v>
          </cell>
          <cell r="BS598">
            <v>22.8</v>
          </cell>
          <cell r="BT598">
            <v>21.1</v>
          </cell>
          <cell r="BU598">
            <v>24.8</v>
          </cell>
          <cell r="BV598">
            <v>22.8</v>
          </cell>
          <cell r="BW598">
            <v>21.5</v>
          </cell>
          <cell r="BX598">
            <v>22.7</v>
          </cell>
          <cell r="BY598">
            <v>24.4</v>
          </cell>
          <cell r="BZ598">
            <v>20.7</v>
          </cell>
          <cell r="CA598">
            <v>24.7</v>
          </cell>
          <cell r="CB598">
            <v>24.5</v>
          </cell>
          <cell r="CC598">
            <v>24.7</v>
          </cell>
          <cell r="CD598">
            <v>25.7</v>
          </cell>
          <cell r="CE598">
            <v>22.8</v>
          </cell>
          <cell r="CF598">
            <v>22.8</v>
          </cell>
        </row>
        <row r="599">
          <cell r="C599" t="str">
            <v>Balneário Camboriú</v>
          </cell>
          <cell r="D599">
            <v>7.2999999999999989</v>
          </cell>
          <cell r="E599">
            <v>22.800000000000004</v>
          </cell>
          <cell r="F599">
            <v>0.6</v>
          </cell>
          <cell r="G599">
            <v>0</v>
          </cell>
          <cell r="H599">
            <v>1</v>
          </cell>
          <cell r="I599">
            <v>1</v>
          </cell>
          <cell r="J599">
            <v>1</v>
          </cell>
          <cell r="K599">
            <v>1</v>
          </cell>
          <cell r="L599">
            <v>1</v>
          </cell>
          <cell r="M599">
            <v>0.6</v>
          </cell>
          <cell r="N599">
            <v>0.1</v>
          </cell>
          <cell r="O599">
            <v>1</v>
          </cell>
          <cell r="P599">
            <v>1</v>
          </cell>
          <cell r="Q599">
            <v>1</v>
          </cell>
          <cell r="R599">
            <v>1</v>
          </cell>
          <cell r="S599">
            <v>1</v>
          </cell>
          <cell r="T599">
            <v>0</v>
          </cell>
          <cell r="U599">
            <v>0.1</v>
          </cell>
          <cell r="V599">
            <v>1</v>
          </cell>
          <cell r="W599">
            <v>1</v>
          </cell>
          <cell r="X599">
            <v>1</v>
          </cell>
          <cell r="Y599">
            <v>1</v>
          </cell>
          <cell r="Z599">
            <v>1</v>
          </cell>
          <cell r="AA599">
            <v>0.6</v>
          </cell>
          <cell r="AB599">
            <v>0.1</v>
          </cell>
          <cell r="AC599">
            <v>1</v>
          </cell>
          <cell r="AD599">
            <v>1</v>
          </cell>
          <cell r="AE599">
            <v>1</v>
          </cell>
          <cell r="AF599">
            <v>1</v>
          </cell>
          <cell r="AG599">
            <v>1</v>
          </cell>
          <cell r="AH599">
            <v>0.6</v>
          </cell>
          <cell r="AI599">
            <v>0.1</v>
          </cell>
          <cell r="AJ599">
            <v>0</v>
          </cell>
          <cell r="BI599">
            <v>24.8</v>
          </cell>
          <cell r="BJ599">
            <v>20.3</v>
          </cell>
          <cell r="BK599">
            <v>23.4</v>
          </cell>
          <cell r="BL599">
            <v>24.7</v>
          </cell>
          <cell r="BM599">
            <v>23.4</v>
          </cell>
          <cell r="BN599">
            <v>23.5</v>
          </cell>
          <cell r="BO599">
            <v>25.2</v>
          </cell>
          <cell r="BP599">
            <v>25</v>
          </cell>
          <cell r="BQ599">
            <v>23.3</v>
          </cell>
          <cell r="BR599">
            <v>25.2</v>
          </cell>
          <cell r="BS599">
            <v>22.8</v>
          </cell>
          <cell r="BT599">
            <v>21.1</v>
          </cell>
          <cell r="BU599">
            <v>24.8</v>
          </cell>
          <cell r="BV599">
            <v>22.8</v>
          </cell>
          <cell r="BW599">
            <v>21.5</v>
          </cell>
          <cell r="BX599">
            <v>22.7</v>
          </cell>
          <cell r="BY599">
            <v>24.4</v>
          </cell>
          <cell r="BZ599">
            <v>20.8</v>
          </cell>
          <cell r="CA599">
            <v>24.6</v>
          </cell>
          <cell r="CB599">
            <v>24.5</v>
          </cell>
          <cell r="CC599">
            <v>24.7</v>
          </cell>
          <cell r="CD599">
            <v>25.7</v>
          </cell>
          <cell r="CE599">
            <v>22.8</v>
          </cell>
          <cell r="CF599">
            <v>22.8</v>
          </cell>
        </row>
        <row r="600">
          <cell r="C600" t="str">
            <v>Brusque</v>
          </cell>
          <cell r="D600">
            <v>7.2999999999999989</v>
          </cell>
          <cell r="E600">
            <v>22.800000000000004</v>
          </cell>
          <cell r="F600">
            <v>0.6</v>
          </cell>
          <cell r="G600">
            <v>0</v>
          </cell>
          <cell r="H600">
            <v>1</v>
          </cell>
          <cell r="I600">
            <v>1</v>
          </cell>
          <cell r="J600">
            <v>1</v>
          </cell>
          <cell r="K600">
            <v>1</v>
          </cell>
          <cell r="L600">
            <v>1</v>
          </cell>
          <cell r="M600">
            <v>0.6</v>
          </cell>
          <cell r="N600">
            <v>0.1</v>
          </cell>
          <cell r="O600">
            <v>1</v>
          </cell>
          <cell r="P600">
            <v>1</v>
          </cell>
          <cell r="Q600">
            <v>1</v>
          </cell>
          <cell r="R600">
            <v>1</v>
          </cell>
          <cell r="S600">
            <v>1</v>
          </cell>
          <cell r="T600">
            <v>0</v>
          </cell>
          <cell r="U600">
            <v>0.1</v>
          </cell>
          <cell r="V600">
            <v>1</v>
          </cell>
          <cell r="W600">
            <v>1</v>
          </cell>
          <cell r="X600">
            <v>1</v>
          </cell>
          <cell r="Y600">
            <v>1</v>
          </cell>
          <cell r="Z600">
            <v>1</v>
          </cell>
          <cell r="AA600">
            <v>0.6</v>
          </cell>
          <cell r="AB600">
            <v>0.1</v>
          </cell>
          <cell r="AC600">
            <v>1</v>
          </cell>
          <cell r="AD600">
            <v>1</v>
          </cell>
          <cell r="AE600">
            <v>1</v>
          </cell>
          <cell r="AF600">
            <v>1</v>
          </cell>
          <cell r="AG600">
            <v>1</v>
          </cell>
          <cell r="AH600">
            <v>0.6</v>
          </cell>
          <cell r="AI600">
            <v>0.1</v>
          </cell>
          <cell r="AJ600">
            <v>0</v>
          </cell>
          <cell r="BI600">
            <v>24.8</v>
          </cell>
          <cell r="BJ600">
            <v>20.3</v>
          </cell>
          <cell r="BK600">
            <v>23.4</v>
          </cell>
          <cell r="BL600">
            <v>24.7</v>
          </cell>
          <cell r="BM600">
            <v>23.4</v>
          </cell>
          <cell r="BN600">
            <v>23.5</v>
          </cell>
          <cell r="BO600">
            <v>25.2</v>
          </cell>
          <cell r="BP600">
            <v>25</v>
          </cell>
          <cell r="BQ600">
            <v>23.3</v>
          </cell>
          <cell r="BR600">
            <v>25.2</v>
          </cell>
          <cell r="BS600">
            <v>22.8</v>
          </cell>
          <cell r="BT600">
            <v>21.1</v>
          </cell>
          <cell r="BU600">
            <v>24.8</v>
          </cell>
          <cell r="BV600">
            <v>22.8</v>
          </cell>
          <cell r="BW600">
            <v>21.5</v>
          </cell>
          <cell r="BX600">
            <v>22.7</v>
          </cell>
          <cell r="BY600">
            <v>24.4</v>
          </cell>
          <cell r="BZ600">
            <v>20.8</v>
          </cell>
          <cell r="CA600">
            <v>24.6</v>
          </cell>
          <cell r="CB600">
            <v>24.5</v>
          </cell>
          <cell r="CC600">
            <v>24.7</v>
          </cell>
          <cell r="CD600">
            <v>25.7</v>
          </cell>
          <cell r="CE600">
            <v>22.8</v>
          </cell>
          <cell r="CF600">
            <v>22.8</v>
          </cell>
        </row>
        <row r="601">
          <cell r="C601" t="str">
            <v>Gaspar</v>
          </cell>
          <cell r="D601">
            <v>7.2999999999999989</v>
          </cell>
          <cell r="E601">
            <v>22.800000000000004</v>
          </cell>
          <cell r="F601">
            <v>0.6</v>
          </cell>
          <cell r="G601">
            <v>0</v>
          </cell>
          <cell r="H601">
            <v>1</v>
          </cell>
          <cell r="I601">
            <v>1</v>
          </cell>
          <cell r="J601">
            <v>1</v>
          </cell>
          <cell r="K601">
            <v>1</v>
          </cell>
          <cell r="L601">
            <v>1</v>
          </cell>
          <cell r="M601">
            <v>0.6</v>
          </cell>
          <cell r="N601">
            <v>0.1</v>
          </cell>
          <cell r="O601">
            <v>1</v>
          </cell>
          <cell r="P601">
            <v>1</v>
          </cell>
          <cell r="Q601">
            <v>1</v>
          </cell>
          <cell r="R601">
            <v>1</v>
          </cell>
          <cell r="S601">
            <v>1</v>
          </cell>
          <cell r="T601">
            <v>0</v>
          </cell>
          <cell r="U601">
            <v>0.1</v>
          </cell>
          <cell r="V601">
            <v>1</v>
          </cell>
          <cell r="W601">
            <v>1</v>
          </cell>
          <cell r="X601">
            <v>1</v>
          </cell>
          <cell r="Y601">
            <v>1</v>
          </cell>
          <cell r="Z601">
            <v>1</v>
          </cell>
          <cell r="AA601">
            <v>0.6</v>
          </cell>
          <cell r="AB601">
            <v>0.1</v>
          </cell>
          <cell r="AC601">
            <v>1</v>
          </cell>
          <cell r="AD601">
            <v>1</v>
          </cell>
          <cell r="AE601">
            <v>1</v>
          </cell>
          <cell r="AF601">
            <v>1</v>
          </cell>
          <cell r="AG601">
            <v>1</v>
          </cell>
          <cell r="AH601">
            <v>0.6</v>
          </cell>
          <cell r="AI601">
            <v>0.1</v>
          </cell>
          <cell r="AJ601">
            <v>0</v>
          </cell>
          <cell r="BI601">
            <v>24.8</v>
          </cell>
          <cell r="BJ601">
            <v>20.3</v>
          </cell>
          <cell r="BK601">
            <v>23.4</v>
          </cell>
          <cell r="BL601">
            <v>24.7</v>
          </cell>
          <cell r="BM601">
            <v>23.4</v>
          </cell>
          <cell r="BN601">
            <v>23.5</v>
          </cell>
          <cell r="BO601">
            <v>25.2</v>
          </cell>
          <cell r="BP601">
            <v>25</v>
          </cell>
          <cell r="BQ601">
            <v>23.3</v>
          </cell>
          <cell r="BR601">
            <v>25.2</v>
          </cell>
          <cell r="BS601">
            <v>22.8</v>
          </cell>
          <cell r="BT601">
            <v>21.1</v>
          </cell>
          <cell r="BU601">
            <v>24.8</v>
          </cell>
          <cell r="BV601">
            <v>22.8</v>
          </cell>
          <cell r="BW601">
            <v>21.5</v>
          </cell>
          <cell r="BX601">
            <v>22.7</v>
          </cell>
          <cell r="BY601">
            <v>24.4</v>
          </cell>
          <cell r="BZ601">
            <v>20.8</v>
          </cell>
          <cell r="CA601">
            <v>24.6</v>
          </cell>
          <cell r="CB601">
            <v>24.5</v>
          </cell>
          <cell r="CC601">
            <v>24.7</v>
          </cell>
          <cell r="CD601">
            <v>25.7</v>
          </cell>
          <cell r="CE601">
            <v>22.8</v>
          </cell>
          <cell r="CF601">
            <v>22.8</v>
          </cell>
        </row>
        <row r="602">
          <cell r="C602" t="str">
            <v>Cluster Passo Fundo</v>
          </cell>
          <cell r="D602">
            <v>7.2999999999999989</v>
          </cell>
          <cell r="E602">
            <v>22.800000000000004</v>
          </cell>
          <cell r="F602">
            <v>0.6</v>
          </cell>
          <cell r="G602">
            <v>0</v>
          </cell>
          <cell r="H602">
            <v>1</v>
          </cell>
          <cell r="I602">
            <v>1</v>
          </cell>
          <cell r="J602">
            <v>1</v>
          </cell>
          <cell r="K602">
            <v>1</v>
          </cell>
          <cell r="L602">
            <v>1</v>
          </cell>
          <cell r="M602">
            <v>0.6</v>
          </cell>
          <cell r="N602">
            <v>0.10000000000000002</v>
          </cell>
          <cell r="O602">
            <v>1</v>
          </cell>
          <cell r="P602">
            <v>1</v>
          </cell>
          <cell r="Q602">
            <v>1</v>
          </cell>
          <cell r="R602">
            <v>1</v>
          </cell>
          <cell r="S602">
            <v>1</v>
          </cell>
          <cell r="T602">
            <v>0</v>
          </cell>
          <cell r="U602">
            <v>0.10000000000000002</v>
          </cell>
          <cell r="V602">
            <v>1</v>
          </cell>
          <cell r="W602">
            <v>1</v>
          </cell>
          <cell r="X602">
            <v>1</v>
          </cell>
          <cell r="Y602">
            <v>1</v>
          </cell>
          <cell r="Z602">
            <v>1</v>
          </cell>
          <cell r="AA602">
            <v>0.6</v>
          </cell>
          <cell r="AB602">
            <v>0.10000000000000002</v>
          </cell>
          <cell r="AC602">
            <v>1</v>
          </cell>
          <cell r="AD602">
            <v>1</v>
          </cell>
          <cell r="AE602">
            <v>1</v>
          </cell>
          <cell r="AF602">
            <v>1</v>
          </cell>
          <cell r="AG602">
            <v>1</v>
          </cell>
          <cell r="AH602">
            <v>0.6</v>
          </cell>
          <cell r="AI602">
            <v>0.10000000000000002</v>
          </cell>
          <cell r="AJ602">
            <v>0</v>
          </cell>
          <cell r="BI602">
            <v>24.8</v>
          </cell>
          <cell r="BJ602">
            <v>20.099999999999998</v>
          </cell>
          <cell r="BK602">
            <v>23.399999999999995</v>
          </cell>
          <cell r="BL602">
            <v>24.7</v>
          </cell>
          <cell r="BM602">
            <v>23.399999999999995</v>
          </cell>
          <cell r="BN602">
            <v>23.5</v>
          </cell>
          <cell r="BO602">
            <v>25.8</v>
          </cell>
          <cell r="BP602">
            <v>25.033333333333331</v>
          </cell>
          <cell r="BQ602">
            <v>22.3</v>
          </cell>
          <cell r="BR602">
            <v>25.2</v>
          </cell>
          <cell r="BS602">
            <v>22.8</v>
          </cell>
          <cell r="BT602">
            <v>21.066666666666666</v>
          </cell>
          <cell r="BU602">
            <v>24.8</v>
          </cell>
          <cell r="BV602">
            <v>22.766666666666666</v>
          </cell>
          <cell r="BW602">
            <v>21.5</v>
          </cell>
          <cell r="BX602">
            <v>22.366666666666664</v>
          </cell>
          <cell r="BY602">
            <v>24.399999999999995</v>
          </cell>
          <cell r="BZ602">
            <v>20.8</v>
          </cell>
          <cell r="CA602">
            <v>24.7</v>
          </cell>
          <cell r="CB602">
            <v>23.833333333333332</v>
          </cell>
          <cell r="CC602">
            <v>24.3</v>
          </cell>
          <cell r="CD602">
            <v>25.7</v>
          </cell>
          <cell r="CE602">
            <v>22.8</v>
          </cell>
          <cell r="CF602">
            <v>22.466666666666669</v>
          </cell>
        </row>
        <row r="603">
          <cell r="C603" t="str">
            <v>Passo Fundo</v>
          </cell>
          <cell r="D603">
            <v>7.2999999999999989</v>
          </cell>
          <cell r="E603">
            <v>22.800000000000004</v>
          </cell>
          <cell r="F603">
            <v>0.6</v>
          </cell>
          <cell r="G603">
            <v>0</v>
          </cell>
          <cell r="H603">
            <v>1</v>
          </cell>
          <cell r="I603">
            <v>1</v>
          </cell>
          <cell r="J603">
            <v>1</v>
          </cell>
          <cell r="K603">
            <v>1</v>
          </cell>
          <cell r="L603">
            <v>1</v>
          </cell>
          <cell r="M603">
            <v>0.6</v>
          </cell>
          <cell r="N603">
            <v>0.1</v>
          </cell>
          <cell r="O603">
            <v>1</v>
          </cell>
          <cell r="P603">
            <v>1</v>
          </cell>
          <cell r="Q603">
            <v>1</v>
          </cell>
          <cell r="R603">
            <v>1</v>
          </cell>
          <cell r="S603">
            <v>1</v>
          </cell>
          <cell r="T603">
            <v>0</v>
          </cell>
          <cell r="U603">
            <v>0.1</v>
          </cell>
          <cell r="V603">
            <v>1</v>
          </cell>
          <cell r="W603">
            <v>1</v>
          </cell>
          <cell r="X603">
            <v>1</v>
          </cell>
          <cell r="Y603">
            <v>1</v>
          </cell>
          <cell r="Z603">
            <v>1</v>
          </cell>
          <cell r="AA603">
            <v>0.6</v>
          </cell>
          <cell r="AB603">
            <v>0.1</v>
          </cell>
          <cell r="AC603">
            <v>1</v>
          </cell>
          <cell r="AD603">
            <v>1</v>
          </cell>
          <cell r="AE603">
            <v>1</v>
          </cell>
          <cell r="AF603">
            <v>1</v>
          </cell>
          <cell r="AG603">
            <v>1</v>
          </cell>
          <cell r="AH603">
            <v>0.6</v>
          </cell>
          <cell r="AI603">
            <v>0.1</v>
          </cell>
          <cell r="AJ603">
            <v>0</v>
          </cell>
          <cell r="BI603">
            <v>24.8</v>
          </cell>
          <cell r="BJ603">
            <v>19.7</v>
          </cell>
          <cell r="BK603">
            <v>23.4</v>
          </cell>
          <cell r="BL603">
            <v>24.7</v>
          </cell>
          <cell r="BM603">
            <v>23.4</v>
          </cell>
          <cell r="BN603">
            <v>23.5</v>
          </cell>
          <cell r="BO603">
            <v>25.8</v>
          </cell>
          <cell r="BP603">
            <v>24.4</v>
          </cell>
          <cell r="BQ603">
            <v>22.3</v>
          </cell>
          <cell r="BR603">
            <v>25.2</v>
          </cell>
          <cell r="BS603">
            <v>22.8</v>
          </cell>
          <cell r="BT603">
            <v>21</v>
          </cell>
          <cell r="BU603">
            <v>24.8</v>
          </cell>
          <cell r="BV603">
            <v>22.7</v>
          </cell>
          <cell r="BW603">
            <v>21.5</v>
          </cell>
          <cell r="BX603">
            <v>22.7</v>
          </cell>
          <cell r="BY603">
            <v>24.4</v>
          </cell>
          <cell r="BZ603">
            <v>20.8</v>
          </cell>
          <cell r="CA603">
            <v>24.7</v>
          </cell>
          <cell r="CB603">
            <v>23.5</v>
          </cell>
          <cell r="CC603">
            <v>24.1</v>
          </cell>
          <cell r="CD603">
            <v>25.7</v>
          </cell>
          <cell r="CE603">
            <v>22.8</v>
          </cell>
          <cell r="CF603">
            <v>21.8</v>
          </cell>
        </row>
        <row r="604">
          <cell r="C604" t="str">
            <v>Chapecó</v>
          </cell>
          <cell r="D604">
            <v>7.2999999999999989</v>
          </cell>
          <cell r="E604">
            <v>22.800000000000004</v>
          </cell>
          <cell r="F604">
            <v>0.6</v>
          </cell>
          <cell r="G604">
            <v>0</v>
          </cell>
          <cell r="H604">
            <v>1</v>
          </cell>
          <cell r="I604">
            <v>1</v>
          </cell>
          <cell r="J604">
            <v>1</v>
          </cell>
          <cell r="K604">
            <v>1</v>
          </cell>
          <cell r="L604">
            <v>1</v>
          </cell>
          <cell r="M604">
            <v>0.6</v>
          </cell>
          <cell r="N604">
            <v>0.1</v>
          </cell>
          <cell r="O604">
            <v>1</v>
          </cell>
          <cell r="P604">
            <v>1</v>
          </cell>
          <cell r="Q604">
            <v>1</v>
          </cell>
          <cell r="R604">
            <v>1</v>
          </cell>
          <cell r="S604">
            <v>1</v>
          </cell>
          <cell r="T604">
            <v>0</v>
          </cell>
          <cell r="U604">
            <v>0.1</v>
          </cell>
          <cell r="V604">
            <v>1</v>
          </cell>
          <cell r="W604">
            <v>1</v>
          </cell>
          <cell r="X604">
            <v>1</v>
          </cell>
          <cell r="Y604">
            <v>1</v>
          </cell>
          <cell r="Z604">
            <v>1</v>
          </cell>
          <cell r="AA604">
            <v>0.6</v>
          </cell>
          <cell r="AB604">
            <v>0.1</v>
          </cell>
          <cell r="AC604">
            <v>1</v>
          </cell>
          <cell r="AD604">
            <v>1</v>
          </cell>
          <cell r="AE604">
            <v>1</v>
          </cell>
          <cell r="AF604">
            <v>1</v>
          </cell>
          <cell r="AG604">
            <v>1</v>
          </cell>
          <cell r="AH604">
            <v>0.6</v>
          </cell>
          <cell r="AI604">
            <v>0.1</v>
          </cell>
          <cell r="AJ604">
            <v>0</v>
          </cell>
          <cell r="BI604">
            <v>24.8</v>
          </cell>
          <cell r="BJ604">
            <v>20.3</v>
          </cell>
          <cell r="BK604">
            <v>23.4</v>
          </cell>
          <cell r="BL604">
            <v>24.7</v>
          </cell>
          <cell r="BM604">
            <v>23.4</v>
          </cell>
          <cell r="BN604">
            <v>23.5</v>
          </cell>
          <cell r="BO604">
            <v>25.8</v>
          </cell>
          <cell r="BP604">
            <v>25.3</v>
          </cell>
          <cell r="BQ604">
            <v>22.3</v>
          </cell>
          <cell r="BR604">
            <v>25.2</v>
          </cell>
          <cell r="BS604">
            <v>22.8</v>
          </cell>
          <cell r="BT604">
            <v>21.1</v>
          </cell>
          <cell r="BU604">
            <v>24.8</v>
          </cell>
          <cell r="BV604">
            <v>22.8</v>
          </cell>
          <cell r="BW604">
            <v>21.5</v>
          </cell>
          <cell r="BX604">
            <v>22.7</v>
          </cell>
          <cell r="BY604">
            <v>24.4</v>
          </cell>
          <cell r="BZ604">
            <v>20.8</v>
          </cell>
          <cell r="CA604">
            <v>24.7</v>
          </cell>
          <cell r="CB604">
            <v>23.5</v>
          </cell>
          <cell r="CC604">
            <v>24.7</v>
          </cell>
          <cell r="CD604">
            <v>25.7</v>
          </cell>
          <cell r="CE604">
            <v>22.8</v>
          </cell>
          <cell r="CF604">
            <v>22.8</v>
          </cell>
        </row>
        <row r="605">
          <cell r="C605" t="str">
            <v>Erechim</v>
          </cell>
          <cell r="D605">
            <v>7.2999999999999989</v>
          </cell>
          <cell r="E605">
            <v>22.800000000000004</v>
          </cell>
          <cell r="F605">
            <v>0.6</v>
          </cell>
          <cell r="G605">
            <v>0</v>
          </cell>
          <cell r="H605">
            <v>1</v>
          </cell>
          <cell r="I605">
            <v>1</v>
          </cell>
          <cell r="J605">
            <v>1</v>
          </cell>
          <cell r="K605">
            <v>1</v>
          </cell>
          <cell r="L605">
            <v>1</v>
          </cell>
          <cell r="M605">
            <v>0.6</v>
          </cell>
          <cell r="N605">
            <v>0.1</v>
          </cell>
          <cell r="O605">
            <v>1</v>
          </cell>
          <cell r="P605">
            <v>1</v>
          </cell>
          <cell r="Q605">
            <v>1</v>
          </cell>
          <cell r="R605">
            <v>1</v>
          </cell>
          <cell r="S605">
            <v>1</v>
          </cell>
          <cell r="T605">
            <v>0</v>
          </cell>
          <cell r="U605">
            <v>0.1</v>
          </cell>
          <cell r="V605">
            <v>1</v>
          </cell>
          <cell r="W605">
            <v>1</v>
          </cell>
          <cell r="X605">
            <v>1</v>
          </cell>
          <cell r="Y605">
            <v>1</v>
          </cell>
          <cell r="Z605">
            <v>1</v>
          </cell>
          <cell r="AA605">
            <v>0.6</v>
          </cell>
          <cell r="AB605">
            <v>0.1</v>
          </cell>
          <cell r="AC605">
            <v>1</v>
          </cell>
          <cell r="AD605">
            <v>1</v>
          </cell>
          <cell r="AE605">
            <v>1</v>
          </cell>
          <cell r="AF605">
            <v>1</v>
          </cell>
          <cell r="AG605">
            <v>1</v>
          </cell>
          <cell r="AH605">
            <v>0.6</v>
          </cell>
          <cell r="AI605">
            <v>0.1</v>
          </cell>
          <cell r="AJ605">
            <v>0</v>
          </cell>
          <cell r="BI605">
            <v>24.8</v>
          </cell>
          <cell r="BJ605">
            <v>20.3</v>
          </cell>
          <cell r="BK605">
            <v>23.4</v>
          </cell>
          <cell r="BL605">
            <v>24.7</v>
          </cell>
          <cell r="BM605">
            <v>23.4</v>
          </cell>
          <cell r="BN605">
            <v>23.5</v>
          </cell>
          <cell r="BO605">
            <v>25.8</v>
          </cell>
          <cell r="BP605">
            <v>25.4</v>
          </cell>
          <cell r="BQ605">
            <v>22.3</v>
          </cell>
          <cell r="BR605">
            <v>25.2</v>
          </cell>
          <cell r="BS605">
            <v>22.8</v>
          </cell>
          <cell r="BT605">
            <v>21.1</v>
          </cell>
          <cell r="BU605">
            <v>24.8</v>
          </cell>
          <cell r="BV605">
            <v>22.8</v>
          </cell>
          <cell r="BW605">
            <v>21.5</v>
          </cell>
          <cell r="BX605">
            <v>21.7</v>
          </cell>
          <cell r="BY605">
            <v>24.4</v>
          </cell>
          <cell r="BZ605">
            <v>20.8</v>
          </cell>
          <cell r="CA605">
            <v>24.7</v>
          </cell>
          <cell r="CB605">
            <v>24.5</v>
          </cell>
          <cell r="CC605">
            <v>24.1</v>
          </cell>
          <cell r="CD605">
            <v>25.7</v>
          </cell>
          <cell r="CE605">
            <v>22.8</v>
          </cell>
          <cell r="CF605">
            <v>22.8</v>
          </cell>
        </row>
        <row r="606">
          <cell r="C606" t="str">
            <v>Cluster Ponta Grossa</v>
          </cell>
          <cell r="D606">
            <v>7.2999999999999989</v>
          </cell>
          <cell r="E606">
            <v>22.800000000000004</v>
          </cell>
          <cell r="F606">
            <v>0.6</v>
          </cell>
          <cell r="G606">
            <v>0</v>
          </cell>
          <cell r="H606">
            <v>1</v>
          </cell>
          <cell r="I606">
            <v>1</v>
          </cell>
          <cell r="J606">
            <v>1</v>
          </cell>
          <cell r="K606">
            <v>1</v>
          </cell>
          <cell r="L606">
            <v>1</v>
          </cell>
          <cell r="M606">
            <v>0.6</v>
          </cell>
          <cell r="N606">
            <v>0.1</v>
          </cell>
          <cell r="O606">
            <v>1</v>
          </cell>
          <cell r="P606">
            <v>1</v>
          </cell>
          <cell r="Q606">
            <v>1</v>
          </cell>
          <cell r="R606">
            <v>1</v>
          </cell>
          <cell r="S606">
            <v>1</v>
          </cell>
          <cell r="T606">
            <v>0</v>
          </cell>
          <cell r="U606">
            <v>0.1</v>
          </cell>
          <cell r="V606">
            <v>1</v>
          </cell>
          <cell r="W606">
            <v>1</v>
          </cell>
          <cell r="X606">
            <v>1</v>
          </cell>
          <cell r="Y606">
            <v>1</v>
          </cell>
          <cell r="Z606">
            <v>1</v>
          </cell>
          <cell r="AA606">
            <v>0.6</v>
          </cell>
          <cell r="AB606">
            <v>0.1</v>
          </cell>
          <cell r="AC606">
            <v>1</v>
          </cell>
          <cell r="AD606">
            <v>1</v>
          </cell>
          <cell r="AE606">
            <v>1</v>
          </cell>
          <cell r="AF606">
            <v>1</v>
          </cell>
          <cell r="AG606">
            <v>1</v>
          </cell>
          <cell r="AH606">
            <v>0.6</v>
          </cell>
          <cell r="AI606">
            <v>0.1</v>
          </cell>
          <cell r="AJ606">
            <v>0</v>
          </cell>
          <cell r="BI606">
            <v>24.8</v>
          </cell>
          <cell r="BJ606">
            <v>20</v>
          </cell>
          <cell r="BK606">
            <v>23.4</v>
          </cell>
          <cell r="BL606">
            <v>24.7</v>
          </cell>
          <cell r="BM606">
            <v>23.4</v>
          </cell>
          <cell r="BN606">
            <v>23.5</v>
          </cell>
          <cell r="BO606">
            <v>25.8</v>
          </cell>
          <cell r="BP606">
            <v>25.4</v>
          </cell>
          <cell r="BQ606">
            <v>23.3</v>
          </cell>
          <cell r="BR606">
            <v>25.2</v>
          </cell>
          <cell r="BS606">
            <v>22.3</v>
          </cell>
          <cell r="BT606">
            <v>19.2</v>
          </cell>
          <cell r="BU606">
            <v>24.8</v>
          </cell>
          <cell r="BV606">
            <v>22.75</v>
          </cell>
          <cell r="BW606">
            <v>21.5</v>
          </cell>
          <cell r="BX606">
            <v>22.7</v>
          </cell>
          <cell r="BY606">
            <v>24.4</v>
          </cell>
          <cell r="BZ606">
            <v>20.8</v>
          </cell>
          <cell r="CA606">
            <v>24.7</v>
          </cell>
          <cell r="CB606">
            <v>24.5</v>
          </cell>
          <cell r="CC606">
            <v>24.2</v>
          </cell>
          <cell r="CD606">
            <v>25.7</v>
          </cell>
          <cell r="CE606">
            <v>22.8</v>
          </cell>
          <cell r="CF606">
            <v>22.3</v>
          </cell>
        </row>
        <row r="607">
          <cell r="C607" t="str">
            <v>Ponta Grossa</v>
          </cell>
          <cell r="D607">
            <v>7.2999999999999989</v>
          </cell>
          <cell r="E607">
            <v>22.800000000000004</v>
          </cell>
          <cell r="F607">
            <v>0.6</v>
          </cell>
          <cell r="G607">
            <v>0</v>
          </cell>
          <cell r="H607">
            <v>1</v>
          </cell>
          <cell r="I607">
            <v>1</v>
          </cell>
          <cell r="J607">
            <v>1</v>
          </cell>
          <cell r="K607">
            <v>1</v>
          </cell>
          <cell r="L607">
            <v>1</v>
          </cell>
          <cell r="M607">
            <v>0.6</v>
          </cell>
          <cell r="N607">
            <v>0.1</v>
          </cell>
          <cell r="O607">
            <v>1</v>
          </cell>
          <cell r="P607">
            <v>1</v>
          </cell>
          <cell r="Q607">
            <v>1</v>
          </cell>
          <cell r="R607">
            <v>1</v>
          </cell>
          <cell r="S607">
            <v>1</v>
          </cell>
          <cell r="T607">
            <v>0</v>
          </cell>
          <cell r="U607">
            <v>0.1</v>
          </cell>
          <cell r="V607">
            <v>1</v>
          </cell>
          <cell r="W607">
            <v>1</v>
          </cell>
          <cell r="X607">
            <v>1</v>
          </cell>
          <cell r="Y607">
            <v>1</v>
          </cell>
          <cell r="Z607">
            <v>1</v>
          </cell>
          <cell r="AA607">
            <v>0.6</v>
          </cell>
          <cell r="AB607">
            <v>0.1</v>
          </cell>
          <cell r="AC607">
            <v>1</v>
          </cell>
          <cell r="AD607">
            <v>1</v>
          </cell>
          <cell r="AE607">
            <v>1</v>
          </cell>
          <cell r="AF607">
            <v>1</v>
          </cell>
          <cell r="AG607">
            <v>1</v>
          </cell>
          <cell r="AH607">
            <v>0.6</v>
          </cell>
          <cell r="AI607">
            <v>0.1</v>
          </cell>
          <cell r="AJ607">
            <v>0</v>
          </cell>
          <cell r="BI607">
            <v>24.8</v>
          </cell>
          <cell r="BJ607">
            <v>20.3</v>
          </cell>
          <cell r="BK607">
            <v>23.4</v>
          </cell>
          <cell r="BL607">
            <v>24.7</v>
          </cell>
          <cell r="BM607">
            <v>23.4</v>
          </cell>
          <cell r="BN607">
            <v>23.5</v>
          </cell>
          <cell r="BO607">
            <v>25.8</v>
          </cell>
          <cell r="BP607">
            <v>25.4</v>
          </cell>
          <cell r="BQ607">
            <v>23.3</v>
          </cell>
          <cell r="BR607">
            <v>25.2</v>
          </cell>
          <cell r="BS607">
            <v>22.8</v>
          </cell>
          <cell r="BT607">
            <v>19.7</v>
          </cell>
          <cell r="BU607">
            <v>24.8</v>
          </cell>
          <cell r="BV607">
            <v>22.8</v>
          </cell>
          <cell r="BW607">
            <v>21.5</v>
          </cell>
          <cell r="BX607">
            <v>22.7</v>
          </cell>
          <cell r="BY607">
            <v>24.4</v>
          </cell>
          <cell r="BZ607">
            <v>20.8</v>
          </cell>
          <cell r="CA607">
            <v>24.7</v>
          </cell>
          <cell r="CB607">
            <v>24.5</v>
          </cell>
          <cell r="CC607">
            <v>23.7</v>
          </cell>
          <cell r="CD607">
            <v>25.7</v>
          </cell>
          <cell r="CE607">
            <v>22.8</v>
          </cell>
          <cell r="CF607">
            <v>22.8</v>
          </cell>
        </row>
        <row r="608">
          <cell r="C608" t="str">
            <v>Guarapuava</v>
          </cell>
          <cell r="D608">
            <v>7.2999999999999989</v>
          </cell>
          <cell r="E608">
            <v>22.800000000000004</v>
          </cell>
          <cell r="F608">
            <v>0.6</v>
          </cell>
          <cell r="G608">
            <v>0</v>
          </cell>
          <cell r="H608">
            <v>1</v>
          </cell>
          <cell r="I608">
            <v>1</v>
          </cell>
          <cell r="J608">
            <v>1</v>
          </cell>
          <cell r="K608">
            <v>1</v>
          </cell>
          <cell r="L608">
            <v>1</v>
          </cell>
          <cell r="M608">
            <v>0.6</v>
          </cell>
          <cell r="N608">
            <v>0.1</v>
          </cell>
          <cell r="O608">
            <v>1</v>
          </cell>
          <cell r="P608">
            <v>1</v>
          </cell>
          <cell r="Q608">
            <v>1</v>
          </cell>
          <cell r="R608">
            <v>1</v>
          </cell>
          <cell r="S608">
            <v>1</v>
          </cell>
          <cell r="T608">
            <v>0</v>
          </cell>
          <cell r="U608">
            <v>0.1</v>
          </cell>
          <cell r="V608">
            <v>1</v>
          </cell>
          <cell r="W608">
            <v>1</v>
          </cell>
          <cell r="X608">
            <v>1</v>
          </cell>
          <cell r="Y608">
            <v>1</v>
          </cell>
          <cell r="Z608">
            <v>1</v>
          </cell>
          <cell r="AA608">
            <v>0.6</v>
          </cell>
          <cell r="AB608">
            <v>0.1</v>
          </cell>
          <cell r="AC608">
            <v>1</v>
          </cell>
          <cell r="AD608">
            <v>1</v>
          </cell>
          <cell r="AE608">
            <v>1</v>
          </cell>
          <cell r="AF608">
            <v>1</v>
          </cell>
          <cell r="AG608">
            <v>1</v>
          </cell>
          <cell r="AH608">
            <v>0.6</v>
          </cell>
          <cell r="AI608">
            <v>0.1</v>
          </cell>
          <cell r="AJ608">
            <v>0</v>
          </cell>
          <cell r="BI608">
            <v>24.8</v>
          </cell>
          <cell r="BJ608">
            <v>19.7</v>
          </cell>
          <cell r="BK608">
            <v>23.4</v>
          </cell>
          <cell r="BL608">
            <v>24.7</v>
          </cell>
          <cell r="BM608">
            <v>23.4</v>
          </cell>
          <cell r="BN608">
            <v>23.5</v>
          </cell>
          <cell r="BO608">
            <v>25.8</v>
          </cell>
          <cell r="BP608">
            <v>25.4</v>
          </cell>
          <cell r="BQ608">
            <v>23.3</v>
          </cell>
          <cell r="BR608">
            <v>25.2</v>
          </cell>
          <cell r="BS608">
            <v>21.8</v>
          </cell>
          <cell r="BT608">
            <v>18.7</v>
          </cell>
          <cell r="BU608">
            <v>24.8</v>
          </cell>
          <cell r="BV608">
            <v>22.7</v>
          </cell>
          <cell r="BW608">
            <v>21.5</v>
          </cell>
          <cell r="BX608">
            <v>22.7</v>
          </cell>
          <cell r="BY608">
            <v>24.4</v>
          </cell>
          <cell r="BZ608">
            <v>20.8</v>
          </cell>
          <cell r="CA608">
            <v>24.7</v>
          </cell>
          <cell r="CB608">
            <v>24.5</v>
          </cell>
          <cell r="CC608">
            <v>24.7</v>
          </cell>
          <cell r="CD608">
            <v>25.7</v>
          </cell>
          <cell r="CE608">
            <v>22.8</v>
          </cell>
          <cell r="CF608">
            <v>21.8</v>
          </cell>
        </row>
        <row r="609">
          <cell r="C609" t="str">
            <v>Bagé</v>
          </cell>
          <cell r="D609">
            <v>7.2999999999999989</v>
          </cell>
          <cell r="E609">
            <v>22.800000000000004</v>
          </cell>
          <cell r="F609">
            <v>0.6</v>
          </cell>
          <cell r="G609">
            <v>0</v>
          </cell>
          <cell r="H609">
            <v>1</v>
          </cell>
          <cell r="I609">
            <v>1</v>
          </cell>
          <cell r="J609">
            <v>1</v>
          </cell>
          <cell r="K609">
            <v>1</v>
          </cell>
          <cell r="L609">
            <v>1</v>
          </cell>
          <cell r="M609">
            <v>0.6</v>
          </cell>
          <cell r="N609">
            <v>0.1</v>
          </cell>
          <cell r="O609">
            <v>1</v>
          </cell>
          <cell r="P609">
            <v>1</v>
          </cell>
          <cell r="Q609">
            <v>1</v>
          </cell>
          <cell r="R609">
            <v>1</v>
          </cell>
          <cell r="S609">
            <v>1</v>
          </cell>
          <cell r="T609">
            <v>0</v>
          </cell>
          <cell r="U609">
            <v>0.1</v>
          </cell>
          <cell r="V609">
            <v>1</v>
          </cell>
          <cell r="W609">
            <v>1</v>
          </cell>
          <cell r="X609">
            <v>1</v>
          </cell>
          <cell r="Y609">
            <v>1</v>
          </cell>
          <cell r="Z609">
            <v>1</v>
          </cell>
          <cell r="AA609">
            <v>0.6</v>
          </cell>
          <cell r="AB609">
            <v>0.1</v>
          </cell>
          <cell r="AC609">
            <v>1</v>
          </cell>
          <cell r="AD609">
            <v>1</v>
          </cell>
          <cell r="AE609">
            <v>1</v>
          </cell>
          <cell r="AF609">
            <v>1</v>
          </cell>
          <cell r="AG609">
            <v>1</v>
          </cell>
          <cell r="AH609">
            <v>0.6</v>
          </cell>
          <cell r="AI609">
            <v>0.1</v>
          </cell>
          <cell r="AJ609">
            <v>0</v>
          </cell>
          <cell r="BI609">
            <v>24.7</v>
          </cell>
          <cell r="BJ609">
            <v>20.3</v>
          </cell>
          <cell r="BK609">
            <v>23.4</v>
          </cell>
          <cell r="BL609">
            <v>24.7</v>
          </cell>
          <cell r="BM609">
            <v>22.4</v>
          </cell>
          <cell r="BN609">
            <v>23.5</v>
          </cell>
          <cell r="BO609">
            <v>25.8</v>
          </cell>
          <cell r="BP609">
            <v>25.4</v>
          </cell>
          <cell r="BQ609">
            <v>22.3</v>
          </cell>
          <cell r="BR609">
            <v>25.2</v>
          </cell>
          <cell r="BS609">
            <v>22.8</v>
          </cell>
          <cell r="BT609">
            <v>21.1</v>
          </cell>
          <cell r="BU609">
            <v>23.8</v>
          </cell>
          <cell r="BV609">
            <v>22.8</v>
          </cell>
          <cell r="BW609">
            <v>21.5</v>
          </cell>
          <cell r="BX609">
            <v>22.7</v>
          </cell>
          <cell r="BY609">
            <v>23.8</v>
          </cell>
          <cell r="BZ609">
            <v>20.8</v>
          </cell>
          <cell r="CA609">
            <v>23.7</v>
          </cell>
          <cell r="CB609">
            <v>24.5</v>
          </cell>
          <cell r="CC609">
            <v>24.1</v>
          </cell>
          <cell r="CD609">
            <v>25.7</v>
          </cell>
          <cell r="CE609">
            <v>22.8</v>
          </cell>
          <cell r="CF609">
            <v>22.8</v>
          </cell>
        </row>
        <row r="610">
          <cell r="C610" t="str">
            <v>Joinville</v>
          </cell>
          <cell r="D610">
            <v>7.2999999999999989</v>
          </cell>
          <cell r="E610">
            <v>22.800000000000004</v>
          </cell>
          <cell r="F610">
            <v>0.6</v>
          </cell>
          <cell r="G610">
            <v>0</v>
          </cell>
          <cell r="H610">
            <v>1</v>
          </cell>
          <cell r="I610">
            <v>1</v>
          </cell>
          <cell r="J610">
            <v>1</v>
          </cell>
          <cell r="K610">
            <v>1</v>
          </cell>
          <cell r="L610">
            <v>1</v>
          </cell>
          <cell r="M610">
            <v>0.6</v>
          </cell>
          <cell r="N610">
            <v>0.1</v>
          </cell>
          <cell r="O610">
            <v>1</v>
          </cell>
          <cell r="P610">
            <v>1</v>
          </cell>
          <cell r="Q610">
            <v>1</v>
          </cell>
          <cell r="R610">
            <v>1</v>
          </cell>
          <cell r="S610">
            <v>1</v>
          </cell>
          <cell r="T610">
            <v>0</v>
          </cell>
          <cell r="U610">
            <v>0.1</v>
          </cell>
          <cell r="V610">
            <v>1</v>
          </cell>
          <cell r="W610">
            <v>1</v>
          </cell>
          <cell r="X610">
            <v>1</v>
          </cell>
          <cell r="Y610">
            <v>1</v>
          </cell>
          <cell r="Z610">
            <v>1</v>
          </cell>
          <cell r="AA610">
            <v>0.6</v>
          </cell>
          <cell r="AB610">
            <v>0.1</v>
          </cell>
          <cell r="AC610">
            <v>1</v>
          </cell>
          <cell r="AD610">
            <v>1</v>
          </cell>
          <cell r="AE610">
            <v>1</v>
          </cell>
          <cell r="AF610">
            <v>1</v>
          </cell>
          <cell r="AG610">
            <v>1</v>
          </cell>
          <cell r="AH610">
            <v>0.6</v>
          </cell>
          <cell r="AI610">
            <v>0.1</v>
          </cell>
          <cell r="AJ610">
            <v>0</v>
          </cell>
          <cell r="BI610">
            <v>24.8</v>
          </cell>
          <cell r="BJ610">
            <v>20.3</v>
          </cell>
          <cell r="BK610">
            <v>22.8</v>
          </cell>
          <cell r="BL610">
            <v>24.7</v>
          </cell>
          <cell r="BM610">
            <v>23.4</v>
          </cell>
          <cell r="BN610">
            <v>23.5</v>
          </cell>
          <cell r="BO610">
            <v>25.8</v>
          </cell>
          <cell r="BP610">
            <v>25.3</v>
          </cell>
          <cell r="BQ610">
            <v>23.3</v>
          </cell>
          <cell r="BR610">
            <v>25.2</v>
          </cell>
          <cell r="BS610">
            <v>22.8</v>
          </cell>
          <cell r="BT610">
            <v>21.1</v>
          </cell>
          <cell r="BU610">
            <v>24.8</v>
          </cell>
          <cell r="BV610">
            <v>22.8</v>
          </cell>
          <cell r="BW610">
            <v>21.4</v>
          </cell>
          <cell r="BX610">
            <v>22.7</v>
          </cell>
          <cell r="BY610">
            <v>24.4</v>
          </cell>
          <cell r="BZ610">
            <v>20.8</v>
          </cell>
          <cell r="CA610">
            <v>24.7</v>
          </cell>
          <cell r="CB610">
            <v>24.5</v>
          </cell>
          <cell r="CC610">
            <v>24.7</v>
          </cell>
          <cell r="CD610">
            <v>25.7</v>
          </cell>
          <cell r="CE610">
            <v>22.8</v>
          </cell>
          <cell r="CF610">
            <v>22.8</v>
          </cell>
        </row>
        <row r="611">
          <cell r="C611" t="str">
            <v>Criciúma</v>
          </cell>
          <cell r="D611">
            <v>7.2999999999999989</v>
          </cell>
          <cell r="E611">
            <v>22.800000000000004</v>
          </cell>
          <cell r="F611">
            <v>0.6</v>
          </cell>
          <cell r="G611">
            <v>0</v>
          </cell>
          <cell r="H611">
            <v>1</v>
          </cell>
          <cell r="I611">
            <v>1</v>
          </cell>
          <cell r="J611">
            <v>1</v>
          </cell>
          <cell r="K611">
            <v>1</v>
          </cell>
          <cell r="L611">
            <v>1</v>
          </cell>
          <cell r="M611">
            <v>0.6</v>
          </cell>
          <cell r="N611">
            <v>0.1</v>
          </cell>
          <cell r="O611">
            <v>1</v>
          </cell>
          <cell r="P611">
            <v>1</v>
          </cell>
          <cell r="Q611">
            <v>1</v>
          </cell>
          <cell r="R611">
            <v>1</v>
          </cell>
          <cell r="S611">
            <v>1</v>
          </cell>
          <cell r="T611">
            <v>0</v>
          </cell>
          <cell r="U611">
            <v>0.1</v>
          </cell>
          <cell r="V611">
            <v>1</v>
          </cell>
          <cell r="W611">
            <v>1</v>
          </cell>
          <cell r="X611">
            <v>1</v>
          </cell>
          <cell r="Y611">
            <v>1</v>
          </cell>
          <cell r="Z611">
            <v>1</v>
          </cell>
          <cell r="AA611">
            <v>0.6</v>
          </cell>
          <cell r="AB611">
            <v>0.1</v>
          </cell>
          <cell r="AC611">
            <v>1</v>
          </cell>
          <cell r="AD611">
            <v>1</v>
          </cell>
          <cell r="AE611">
            <v>1</v>
          </cell>
          <cell r="AF611">
            <v>1</v>
          </cell>
          <cell r="AG611">
            <v>1</v>
          </cell>
          <cell r="AH611">
            <v>0.6</v>
          </cell>
          <cell r="AI611">
            <v>0.1</v>
          </cell>
          <cell r="AJ611">
            <v>0</v>
          </cell>
          <cell r="BI611">
            <v>24.7</v>
          </cell>
          <cell r="BJ611">
            <v>20.3</v>
          </cell>
          <cell r="BK611">
            <v>23.4</v>
          </cell>
          <cell r="BL611">
            <v>24.7</v>
          </cell>
          <cell r="BM611">
            <v>23.4</v>
          </cell>
          <cell r="BN611">
            <v>23.5</v>
          </cell>
          <cell r="BO611">
            <v>25.8</v>
          </cell>
          <cell r="BP611">
            <v>25.3</v>
          </cell>
          <cell r="BQ611">
            <v>23.3</v>
          </cell>
          <cell r="BR611">
            <v>25.2</v>
          </cell>
          <cell r="BS611">
            <v>22.8</v>
          </cell>
          <cell r="BT611">
            <v>20.100000000000001</v>
          </cell>
          <cell r="BU611">
            <v>23.8</v>
          </cell>
          <cell r="BV611">
            <v>22.8</v>
          </cell>
          <cell r="BW611">
            <v>21.5</v>
          </cell>
          <cell r="BX611">
            <v>22.7</v>
          </cell>
          <cell r="BY611">
            <v>24.4</v>
          </cell>
          <cell r="BZ611">
            <v>20.8</v>
          </cell>
          <cell r="CA611">
            <v>24.7</v>
          </cell>
          <cell r="CB611">
            <v>24.5</v>
          </cell>
          <cell r="CC611">
            <v>24.7</v>
          </cell>
          <cell r="CD611">
            <v>25.7</v>
          </cell>
          <cell r="CE611">
            <v>22.8</v>
          </cell>
          <cell r="CF611">
            <v>21.8</v>
          </cell>
        </row>
        <row r="612">
          <cell r="C612" t="str">
            <v>Cascavel</v>
          </cell>
          <cell r="D612">
            <v>7.2999999999999989</v>
          </cell>
          <cell r="E612">
            <v>21.8</v>
          </cell>
          <cell r="F612">
            <v>0.6</v>
          </cell>
          <cell r="G612">
            <v>0</v>
          </cell>
          <cell r="H612">
            <v>1</v>
          </cell>
          <cell r="I612">
            <v>1</v>
          </cell>
          <cell r="J612">
            <v>1</v>
          </cell>
          <cell r="K612">
            <v>1</v>
          </cell>
          <cell r="L612">
            <v>1</v>
          </cell>
          <cell r="M612">
            <v>0.6</v>
          </cell>
          <cell r="N612">
            <v>0.1</v>
          </cell>
          <cell r="O612">
            <v>1</v>
          </cell>
          <cell r="P612">
            <v>1</v>
          </cell>
          <cell r="Q612">
            <v>1</v>
          </cell>
          <cell r="R612">
            <v>1</v>
          </cell>
          <cell r="S612">
            <v>0</v>
          </cell>
          <cell r="T612">
            <v>0</v>
          </cell>
          <cell r="U612">
            <v>0.1</v>
          </cell>
          <cell r="V612">
            <v>1</v>
          </cell>
          <cell r="W612">
            <v>1</v>
          </cell>
          <cell r="X612">
            <v>1</v>
          </cell>
          <cell r="Y612">
            <v>1</v>
          </cell>
          <cell r="Z612">
            <v>1</v>
          </cell>
          <cell r="AA612">
            <v>0.6</v>
          </cell>
          <cell r="AB612">
            <v>0.1</v>
          </cell>
          <cell r="AC612">
            <v>1</v>
          </cell>
          <cell r="AD612">
            <v>1</v>
          </cell>
          <cell r="AE612">
            <v>1</v>
          </cell>
          <cell r="AF612">
            <v>1</v>
          </cell>
          <cell r="AG612">
            <v>1</v>
          </cell>
          <cell r="AH612">
            <v>0.6</v>
          </cell>
          <cell r="AI612">
            <v>0.1</v>
          </cell>
          <cell r="AJ612">
            <v>0</v>
          </cell>
          <cell r="BI612">
            <v>24.8</v>
          </cell>
          <cell r="BJ612">
            <v>20.3</v>
          </cell>
          <cell r="BK612">
            <v>23.4</v>
          </cell>
          <cell r="BL612">
            <v>24.7</v>
          </cell>
          <cell r="BM612">
            <v>23.4</v>
          </cell>
          <cell r="BN612">
            <v>23.5</v>
          </cell>
          <cell r="BO612">
            <v>25.8</v>
          </cell>
          <cell r="BP612">
            <v>25.4</v>
          </cell>
          <cell r="BQ612">
            <v>23.3</v>
          </cell>
          <cell r="BR612">
            <v>25.2</v>
          </cell>
          <cell r="BS612">
            <v>22.8</v>
          </cell>
          <cell r="BT612">
            <v>19.7</v>
          </cell>
          <cell r="BU612">
            <v>24.8</v>
          </cell>
          <cell r="BV612">
            <v>22.8</v>
          </cell>
          <cell r="BW612">
            <v>21.5</v>
          </cell>
          <cell r="BX612">
            <v>22.7</v>
          </cell>
          <cell r="BY612">
            <v>24.4</v>
          </cell>
          <cell r="BZ612">
            <v>20.8</v>
          </cell>
          <cell r="CA612">
            <v>24.7</v>
          </cell>
          <cell r="CB612">
            <v>24.5</v>
          </cell>
          <cell r="CC612">
            <v>24.7</v>
          </cell>
          <cell r="CD612">
            <v>25.7</v>
          </cell>
          <cell r="CE612">
            <v>21.8</v>
          </cell>
          <cell r="CF612">
            <v>22.8</v>
          </cell>
        </row>
        <row r="613">
          <cell r="C613" t="str">
            <v>Uruguaiana</v>
          </cell>
          <cell r="D613">
            <v>7.2999999999999989</v>
          </cell>
          <cell r="E613">
            <v>22.800000000000004</v>
          </cell>
          <cell r="F613">
            <v>0.6</v>
          </cell>
          <cell r="G613">
            <v>0</v>
          </cell>
          <cell r="H613">
            <v>1</v>
          </cell>
          <cell r="I613">
            <v>1</v>
          </cell>
          <cell r="J613">
            <v>1</v>
          </cell>
          <cell r="K613">
            <v>1</v>
          </cell>
          <cell r="L613">
            <v>1</v>
          </cell>
          <cell r="M613">
            <v>0.6</v>
          </cell>
          <cell r="N613">
            <v>0.1</v>
          </cell>
          <cell r="O613">
            <v>1</v>
          </cell>
          <cell r="P613">
            <v>1</v>
          </cell>
          <cell r="Q613">
            <v>1</v>
          </cell>
          <cell r="R613">
            <v>1</v>
          </cell>
          <cell r="S613">
            <v>1</v>
          </cell>
          <cell r="T613">
            <v>0</v>
          </cell>
          <cell r="U613">
            <v>0.1</v>
          </cell>
          <cell r="V613">
            <v>1</v>
          </cell>
          <cell r="W613">
            <v>1</v>
          </cell>
          <cell r="X613">
            <v>1</v>
          </cell>
          <cell r="Y613">
            <v>1</v>
          </cell>
          <cell r="Z613">
            <v>1</v>
          </cell>
          <cell r="AA613">
            <v>0.6</v>
          </cell>
          <cell r="AB613">
            <v>0.1</v>
          </cell>
          <cell r="AC613">
            <v>1</v>
          </cell>
          <cell r="AD613">
            <v>1</v>
          </cell>
          <cell r="AE613">
            <v>1</v>
          </cell>
          <cell r="AF613">
            <v>1</v>
          </cell>
          <cell r="AG613">
            <v>1</v>
          </cell>
          <cell r="AH613">
            <v>0.6</v>
          </cell>
          <cell r="AI613">
            <v>0.1</v>
          </cell>
          <cell r="AJ613">
            <v>0</v>
          </cell>
          <cell r="BI613">
            <v>24.8</v>
          </cell>
          <cell r="BJ613">
            <v>20.3</v>
          </cell>
          <cell r="BK613">
            <v>23.4</v>
          </cell>
          <cell r="BL613">
            <v>24.7</v>
          </cell>
          <cell r="BM613">
            <v>23.4</v>
          </cell>
          <cell r="BN613">
            <v>23.5</v>
          </cell>
          <cell r="BO613">
            <v>24.8</v>
          </cell>
          <cell r="BP613">
            <v>25.4</v>
          </cell>
          <cell r="BQ613">
            <v>22.3</v>
          </cell>
          <cell r="BR613">
            <v>25.2</v>
          </cell>
          <cell r="BS613">
            <v>22.8</v>
          </cell>
          <cell r="BT613">
            <v>21.1</v>
          </cell>
          <cell r="BU613">
            <v>24.8</v>
          </cell>
          <cell r="BV613">
            <v>21.8</v>
          </cell>
          <cell r="BW613">
            <v>21.5</v>
          </cell>
          <cell r="BX613">
            <v>22.7</v>
          </cell>
          <cell r="BY613">
            <v>24.4</v>
          </cell>
          <cell r="BZ613">
            <v>20.8</v>
          </cell>
          <cell r="CA613">
            <v>24.1</v>
          </cell>
          <cell r="CB613">
            <v>24.5</v>
          </cell>
          <cell r="CC613">
            <v>24.1</v>
          </cell>
          <cell r="CD613">
            <v>25.7</v>
          </cell>
          <cell r="CE613">
            <v>22.8</v>
          </cell>
          <cell r="CF613">
            <v>22.8</v>
          </cell>
        </row>
        <row r="630">
          <cell r="B630">
            <v>41640</v>
          </cell>
          <cell r="C630">
            <v>0</v>
          </cell>
        </row>
        <row r="631">
          <cell r="B631">
            <v>41702</v>
          </cell>
          <cell r="C631">
            <v>0</v>
          </cell>
        </row>
        <row r="632">
          <cell r="B632">
            <v>41747</v>
          </cell>
          <cell r="C632">
            <v>0</v>
          </cell>
        </row>
        <row r="633">
          <cell r="B633">
            <v>41750</v>
          </cell>
          <cell r="C633">
            <v>0</v>
          </cell>
        </row>
        <row r="634">
          <cell r="B634">
            <v>41760</v>
          </cell>
          <cell r="C634">
            <v>0</v>
          </cell>
        </row>
        <row r="635">
          <cell r="B635">
            <v>41809</v>
          </cell>
          <cell r="C635">
            <v>0</v>
          </cell>
        </row>
        <row r="636">
          <cell r="B636">
            <v>41889</v>
          </cell>
          <cell r="C636">
            <v>0</v>
          </cell>
        </row>
        <row r="637">
          <cell r="B637">
            <v>41924</v>
          </cell>
          <cell r="C637">
            <v>0</v>
          </cell>
        </row>
        <row r="638">
          <cell r="B638">
            <v>41945</v>
          </cell>
          <cell r="C638">
            <v>0</v>
          </cell>
        </row>
        <row r="639">
          <cell r="B639">
            <v>41958</v>
          </cell>
          <cell r="C639">
            <v>0</v>
          </cell>
        </row>
        <row r="640">
          <cell r="B640">
            <v>41998</v>
          </cell>
          <cell r="C640">
            <v>0</v>
          </cell>
        </row>
        <row r="641">
          <cell r="B641">
            <v>41802</v>
          </cell>
          <cell r="C641">
            <v>0</v>
          </cell>
        </row>
        <row r="642">
          <cell r="B642">
            <v>41807</v>
          </cell>
          <cell r="C642">
            <v>0</v>
          </cell>
        </row>
        <row r="643">
          <cell r="B643">
            <v>41813</v>
          </cell>
          <cell r="C643">
            <v>0</v>
          </cell>
        </row>
        <row r="644">
          <cell r="B644">
            <v>41824</v>
          </cell>
          <cell r="C644">
            <v>0</v>
          </cell>
        </row>
        <row r="645">
          <cell r="B645">
            <v>41828</v>
          </cell>
          <cell r="C645">
            <v>0</v>
          </cell>
        </row>
      </sheetData>
      <sheetData sheetId="3">
        <row r="51">
          <cell r="F51">
            <v>41953</v>
          </cell>
        </row>
      </sheetData>
      <sheetData sheetId="4" refreshError="1"/>
      <sheetData sheetId="5" refreshError="1"/>
      <sheetData sheetId="6">
        <row r="3193">
          <cell r="F3193" t="str">
            <v>Net Serviços</v>
          </cell>
        </row>
      </sheetData>
      <sheetData sheetId="7">
        <row r="1054">
          <cell r="D1054" t="str">
            <v>Total</v>
          </cell>
        </row>
        <row r="1058">
          <cell r="C1058" t="str">
            <v>Total</v>
          </cell>
        </row>
        <row r="1059">
          <cell r="C1059" t="str">
            <v>Receptivo</v>
          </cell>
        </row>
        <row r="1060">
          <cell r="C1060" t="str">
            <v>Receptivo</v>
          </cell>
        </row>
        <row r="1061">
          <cell r="C1061" t="str">
            <v>Receptivo Flex</v>
          </cell>
        </row>
        <row r="1062">
          <cell r="C1062" t="str">
            <v>CRN</v>
          </cell>
        </row>
        <row r="1063">
          <cell r="C1063" t="str">
            <v>Vendas Pessoais</v>
          </cell>
        </row>
        <row r="1064">
          <cell r="C1064" t="str">
            <v>D2D - Condomínio</v>
          </cell>
        </row>
        <row r="1065">
          <cell r="C1065" t="str">
            <v>D2D - PJ</v>
          </cell>
        </row>
        <row r="1066">
          <cell r="C1066" t="str">
            <v>D2D - PME</v>
          </cell>
        </row>
        <row r="1067">
          <cell r="C1067" t="str">
            <v>D2D - Tecnico</v>
          </cell>
        </row>
        <row r="1068">
          <cell r="C1068" t="str">
            <v>D2D - Vendas Pessoais</v>
          </cell>
        </row>
        <row r="1069">
          <cell r="C1069" t="str">
            <v>Ativo</v>
          </cell>
        </row>
        <row r="1070">
          <cell r="C1070" t="str">
            <v>Ativo Gestao de Clientes</v>
          </cell>
        </row>
        <row r="1071">
          <cell r="C1071" t="str">
            <v>Ativo Local Próprio</v>
          </cell>
        </row>
        <row r="1072">
          <cell r="C1072" t="str">
            <v>Ativo Local Terceiro</v>
          </cell>
        </row>
        <row r="1073">
          <cell r="C1073" t="str">
            <v>Ativo Especial</v>
          </cell>
        </row>
        <row r="1074">
          <cell r="C1074" t="str">
            <v>Pos Venda</v>
          </cell>
        </row>
        <row r="1075">
          <cell r="C1075" t="str">
            <v>Agente Autorizado</v>
          </cell>
        </row>
        <row r="1076">
          <cell r="C1076" t="str">
            <v>Agente Autorizado</v>
          </cell>
        </row>
        <row r="1077">
          <cell r="C1077" t="str">
            <v>Agente Autorizado - PME</v>
          </cell>
        </row>
        <row r="1078">
          <cell r="C1078" t="str">
            <v>Agente Autorizado - Nacional</v>
          </cell>
        </row>
        <row r="1079">
          <cell r="C1079" t="str">
            <v>Agente Autorizado - Key Account</v>
          </cell>
        </row>
        <row r="1080">
          <cell r="C1080" t="str">
            <v>Agente Autorizado Claro</v>
          </cell>
        </row>
        <row r="1081">
          <cell r="C1081" t="str">
            <v>Lojas</v>
          </cell>
        </row>
        <row r="1082">
          <cell r="C1082" t="str">
            <v>ATP</v>
          </cell>
        </row>
        <row r="1083">
          <cell r="C1083" t="str">
            <v>Lojas</v>
          </cell>
        </row>
        <row r="1084">
          <cell r="C1084" t="str">
            <v>Canais Eletrônicos</v>
          </cell>
        </row>
        <row r="1085">
          <cell r="C1085" t="str">
            <v>Internet</v>
          </cell>
        </row>
        <row r="1086">
          <cell r="C1086" t="str">
            <v>SMS</v>
          </cell>
        </row>
        <row r="1087">
          <cell r="C1087" t="str">
            <v>Novos Canais</v>
          </cell>
        </row>
        <row r="1088">
          <cell r="C1088" t="str">
            <v>Outros</v>
          </cell>
        </row>
        <row r="1089">
          <cell r="C1089" t="str">
            <v>D2D - Conversão MDU</v>
          </cell>
        </row>
        <row r="1090">
          <cell r="C1090" t="str">
            <v>Outros</v>
          </cell>
        </row>
        <row r="1091">
          <cell r="C1091" t="str">
            <v>Embratel PME</v>
          </cell>
        </row>
        <row r="1092">
          <cell r="C1092" t="str">
            <v>MGM</v>
          </cell>
        </row>
      </sheetData>
      <sheetData sheetId="8">
        <row r="699">
          <cell r="Q699" t="str">
            <v>201309</v>
          </cell>
        </row>
        <row r="1043">
          <cell r="D1043" t="str">
            <v>Novos Domicílios</v>
          </cell>
        </row>
        <row r="1047">
          <cell r="C1047" t="str">
            <v>Novos Domicílios</v>
          </cell>
        </row>
        <row r="1048">
          <cell r="C1048" t="str">
            <v>Triple play s/ conexao</v>
          </cell>
        </row>
        <row r="1049">
          <cell r="C1049" t="str">
            <v>Triple play conexao</v>
          </cell>
        </row>
        <row r="1050">
          <cell r="C1050" t="str">
            <v>Double - Paytv + Virtua</v>
          </cell>
        </row>
        <row r="1051">
          <cell r="C1051" t="str">
            <v>Double - Paytv + Fone</v>
          </cell>
        </row>
        <row r="1052">
          <cell r="C1052" t="str">
            <v>Double - Virtua + Fone</v>
          </cell>
        </row>
        <row r="1053">
          <cell r="C1053" t="str">
            <v>Single - Paytv</v>
          </cell>
        </row>
        <row r="1054">
          <cell r="C1054" t="str">
            <v>Single - Virtua</v>
          </cell>
        </row>
        <row r="1055">
          <cell r="C1055" t="str">
            <v>Single - Fone</v>
          </cell>
        </row>
      </sheetData>
      <sheetData sheetId="9">
        <row r="2575">
          <cell r="F2575" t="str">
            <v>Net Serviços</v>
          </cell>
        </row>
      </sheetData>
      <sheetData sheetId="10">
        <row r="1054">
          <cell r="D1054" t="str">
            <v>Total</v>
          </cell>
        </row>
        <row r="1058">
          <cell r="C1058" t="str">
            <v>Total</v>
          </cell>
        </row>
        <row r="1059">
          <cell r="C1059" t="str">
            <v>Receptivo</v>
          </cell>
        </row>
        <row r="1060">
          <cell r="C1060" t="str">
            <v>Receptivo</v>
          </cell>
        </row>
        <row r="1061">
          <cell r="C1061" t="str">
            <v>Receptivo Flex</v>
          </cell>
        </row>
        <row r="1062">
          <cell r="C1062" t="str">
            <v>CRN</v>
          </cell>
        </row>
        <row r="1063">
          <cell r="C1063" t="str">
            <v>Vendas Pessoais</v>
          </cell>
        </row>
        <row r="1064">
          <cell r="C1064" t="str">
            <v>D2D - Condomínio</v>
          </cell>
        </row>
        <row r="1065">
          <cell r="C1065" t="str">
            <v>D2D - PJ</v>
          </cell>
        </row>
        <row r="1066">
          <cell r="C1066" t="str">
            <v>D2D - PME</v>
          </cell>
        </row>
        <row r="1067">
          <cell r="C1067" t="str">
            <v>D2D - Tecnico</v>
          </cell>
        </row>
        <row r="1068">
          <cell r="C1068" t="str">
            <v>D2D - Vendas Pessoais</v>
          </cell>
        </row>
        <row r="1069">
          <cell r="C1069" t="str">
            <v>Ativo</v>
          </cell>
        </row>
        <row r="1070">
          <cell r="C1070" t="str">
            <v>Ativo Gestao de Clientes</v>
          </cell>
        </row>
        <row r="1071">
          <cell r="C1071" t="str">
            <v>Ativo Local Próprio</v>
          </cell>
        </row>
        <row r="1072">
          <cell r="C1072" t="str">
            <v>Ativo Local Terceiro</v>
          </cell>
        </row>
        <row r="1073">
          <cell r="C1073" t="str">
            <v>Ativo Especial</v>
          </cell>
        </row>
        <row r="1074">
          <cell r="C1074" t="str">
            <v>Pos Venda</v>
          </cell>
        </row>
        <row r="1075">
          <cell r="C1075" t="str">
            <v>Agente Autorizado</v>
          </cell>
        </row>
        <row r="1076">
          <cell r="C1076" t="str">
            <v>Agente Autorizado</v>
          </cell>
        </row>
        <row r="1077">
          <cell r="C1077" t="str">
            <v>Agente Autorizado - PME</v>
          </cell>
        </row>
        <row r="1078">
          <cell r="C1078" t="str">
            <v>Agente Autorizado - Nacional</v>
          </cell>
        </row>
        <row r="1079">
          <cell r="C1079" t="str">
            <v>Agente Autorizado - Key Account</v>
          </cell>
        </row>
        <row r="1080">
          <cell r="C1080" t="str">
            <v>Agente Autorizado Claro</v>
          </cell>
        </row>
        <row r="1081">
          <cell r="C1081" t="str">
            <v>Lojas</v>
          </cell>
        </row>
        <row r="1082">
          <cell r="C1082" t="str">
            <v>ATP</v>
          </cell>
        </row>
        <row r="1083">
          <cell r="C1083" t="str">
            <v>Lojas</v>
          </cell>
        </row>
        <row r="1084">
          <cell r="C1084" t="str">
            <v>Canais Eletrônicos</v>
          </cell>
        </row>
        <row r="1085">
          <cell r="C1085" t="str">
            <v>Internet</v>
          </cell>
        </row>
        <row r="1086">
          <cell r="C1086" t="str">
            <v>SMS</v>
          </cell>
        </row>
        <row r="1087">
          <cell r="C1087" t="str">
            <v>Novos Canais</v>
          </cell>
        </row>
        <row r="1088">
          <cell r="C1088" t="str">
            <v>Outros</v>
          </cell>
        </row>
        <row r="1089">
          <cell r="C1089" t="str">
            <v>D2D - Conversão MDU</v>
          </cell>
        </row>
        <row r="1090">
          <cell r="C1090" t="str">
            <v>Outros</v>
          </cell>
        </row>
        <row r="1091">
          <cell r="C1091" t="str">
            <v>Embratel PME</v>
          </cell>
        </row>
        <row r="1092">
          <cell r="C1092" t="str">
            <v>MGM</v>
          </cell>
        </row>
      </sheetData>
      <sheetData sheetId="11">
        <row r="700">
          <cell r="Q700" t="str">
            <v>201309</v>
          </cell>
        </row>
        <row r="1047">
          <cell r="C1047" t="str">
            <v>Total</v>
          </cell>
        </row>
        <row r="1048">
          <cell r="C1048" t="str">
            <v>Paytv s/ conexao</v>
          </cell>
        </row>
        <row r="1049">
          <cell r="C1049" t="str">
            <v>conexao</v>
          </cell>
        </row>
        <row r="1050">
          <cell r="C1050" t="str">
            <v>Virtua</v>
          </cell>
        </row>
        <row r="1051">
          <cell r="C1051" t="str">
            <v>Fone</v>
          </cell>
        </row>
      </sheetData>
      <sheetData sheetId="12" refreshError="1"/>
      <sheetData sheetId="13" refreshError="1"/>
      <sheetData sheetId="14">
        <row r="700">
          <cell r="Q700" t="str">
            <v>201401</v>
          </cell>
        </row>
      </sheetData>
      <sheetData sheetId="15">
        <row r="3">
          <cell r="B3" t="str">
            <v>201301</v>
          </cell>
          <cell r="D3" t="str">
            <v>Net Serviços</v>
          </cell>
        </row>
        <row r="4">
          <cell r="B4" t="str">
            <v>201302</v>
          </cell>
          <cell r="D4" t="str">
            <v>Regional São Paulo</v>
          </cell>
          <cell r="E4" t="str">
            <v>NM_REGIONAL</v>
          </cell>
        </row>
        <row r="5">
          <cell r="B5" t="str">
            <v>201303</v>
          </cell>
          <cell r="D5" t="str">
            <v>Cluster São Paulo</v>
          </cell>
          <cell r="E5" t="str">
            <v>NM_CLUSTER</v>
          </cell>
        </row>
        <row r="6">
          <cell r="B6" t="str">
            <v>201304</v>
          </cell>
          <cell r="D6" t="str">
            <v>São Paulo</v>
          </cell>
          <cell r="E6" t="str">
            <v>NM_CIDADE</v>
          </cell>
        </row>
        <row r="7">
          <cell r="B7" t="str">
            <v>201305</v>
          </cell>
          <cell r="D7" t="str">
            <v>SPO - Black</v>
          </cell>
          <cell r="E7" t="str">
            <v xml:space="preserve"> NM_AREA_GEO </v>
          </cell>
        </row>
        <row r="8">
          <cell r="B8" t="str">
            <v>201306</v>
          </cell>
          <cell r="D8" t="str">
            <v>SPO - Sul</v>
          </cell>
          <cell r="E8" t="str">
            <v xml:space="preserve"> NM_AREA_GEO </v>
          </cell>
        </row>
        <row r="9">
          <cell r="B9" t="str">
            <v>201307</v>
          </cell>
          <cell r="D9" t="str">
            <v>SPO - Leste1</v>
          </cell>
          <cell r="E9" t="str">
            <v xml:space="preserve"> NM_AREA_GEO </v>
          </cell>
        </row>
        <row r="10">
          <cell r="B10" t="str">
            <v>201308</v>
          </cell>
          <cell r="D10" t="str">
            <v>SPO - Leste2</v>
          </cell>
          <cell r="E10" t="str">
            <v xml:space="preserve"> NM_AREA_GEO </v>
          </cell>
        </row>
        <row r="11">
          <cell r="B11" t="str">
            <v>201309</v>
          </cell>
          <cell r="D11" t="str">
            <v>SPO - Norte1</v>
          </cell>
          <cell r="E11" t="str">
            <v xml:space="preserve"> NM_AREA_GEO </v>
          </cell>
        </row>
        <row r="12">
          <cell r="B12" t="str">
            <v>201310</v>
          </cell>
          <cell r="D12" t="str">
            <v>SPO - Norte2</v>
          </cell>
          <cell r="E12" t="str">
            <v xml:space="preserve"> NM_AREA_GEO </v>
          </cell>
        </row>
        <row r="13">
          <cell r="B13" t="str">
            <v>201311</v>
          </cell>
          <cell r="D13" t="str">
            <v>SPO - Não Identificado</v>
          </cell>
          <cell r="E13" t="str">
            <v xml:space="preserve"> NM_AREA_GEO </v>
          </cell>
        </row>
        <row r="14">
          <cell r="B14" t="str">
            <v>201312</v>
          </cell>
          <cell r="D14" t="str">
            <v>Subcluster ABCDM</v>
          </cell>
          <cell r="E14" t="str">
            <v>NM_SUBCLUSTER</v>
          </cell>
        </row>
        <row r="15">
          <cell r="B15" t="str">
            <v>201401</v>
          </cell>
          <cell r="D15" t="str">
            <v>Santo André</v>
          </cell>
          <cell r="E15" t="str">
            <v>NM_CIDADE</v>
          </cell>
        </row>
        <row r="16">
          <cell r="B16" t="str">
            <v>201402</v>
          </cell>
          <cell r="D16" t="str">
            <v>São Bernardo do Campo</v>
          </cell>
          <cell r="E16" t="str">
            <v>NM_CIDADE</v>
          </cell>
        </row>
        <row r="17">
          <cell r="B17" t="str">
            <v>201403</v>
          </cell>
          <cell r="D17" t="str">
            <v>São Caetano do Sul</v>
          </cell>
          <cell r="E17" t="str">
            <v>NM_CIDADE</v>
          </cell>
        </row>
        <row r="18">
          <cell r="B18" t="str">
            <v>201404</v>
          </cell>
          <cell r="D18" t="str">
            <v>Diadema</v>
          </cell>
          <cell r="E18" t="str">
            <v>NM_CIDADE</v>
          </cell>
        </row>
        <row r="19">
          <cell r="B19" t="str">
            <v>201405</v>
          </cell>
          <cell r="D19" t="str">
            <v>Mauá</v>
          </cell>
          <cell r="E19" t="str">
            <v>NM_CIDADE</v>
          </cell>
        </row>
        <row r="20">
          <cell r="B20" t="str">
            <v>201406</v>
          </cell>
          <cell r="D20" t="str">
            <v>Ribeirão Pires</v>
          </cell>
          <cell r="E20" t="str">
            <v>NM_CIDADE</v>
          </cell>
        </row>
        <row r="21">
          <cell r="B21" t="str">
            <v>201407</v>
          </cell>
          <cell r="D21" t="str">
            <v>Subcluster SP Oeste</v>
          </cell>
          <cell r="E21" t="str">
            <v>NM_SUBCLUSTER</v>
          </cell>
        </row>
        <row r="22">
          <cell r="B22" t="str">
            <v>201408</v>
          </cell>
          <cell r="D22" t="str">
            <v>Osasco</v>
          </cell>
          <cell r="E22" t="str">
            <v>NM_CIDADE</v>
          </cell>
        </row>
        <row r="23">
          <cell r="B23" t="str">
            <v>201409</v>
          </cell>
          <cell r="D23" t="str">
            <v>Barueri</v>
          </cell>
          <cell r="E23" t="str">
            <v>NM_CIDADE</v>
          </cell>
        </row>
        <row r="24">
          <cell r="B24" t="str">
            <v>201410</v>
          </cell>
          <cell r="D24" t="str">
            <v>Carapicuíba</v>
          </cell>
          <cell r="E24" t="str">
            <v>NM_CIDADE</v>
          </cell>
        </row>
        <row r="25">
          <cell r="B25" t="str">
            <v>201411</v>
          </cell>
          <cell r="D25" t="str">
            <v>Cotia</v>
          </cell>
          <cell r="E25" t="str">
            <v>NM_CIDADE</v>
          </cell>
        </row>
        <row r="26">
          <cell r="B26" t="str">
            <v>201412</v>
          </cell>
          <cell r="D26" t="str">
            <v>Embu</v>
          </cell>
          <cell r="E26" t="str">
            <v>NM_CIDADE</v>
          </cell>
        </row>
        <row r="27">
          <cell r="D27" t="str">
            <v>Santana De Parnaiba</v>
          </cell>
          <cell r="E27" t="str">
            <v>NM_CIDADE</v>
          </cell>
        </row>
        <row r="28">
          <cell r="D28" t="str">
            <v>Taboão da Serra</v>
          </cell>
          <cell r="E28" t="str">
            <v>NM_CIDADE</v>
          </cell>
        </row>
        <row r="29">
          <cell r="D29" t="str">
            <v>Itapecerica da Serra</v>
          </cell>
          <cell r="E29" t="str">
            <v>NM_CIDADE</v>
          </cell>
        </row>
        <row r="30">
          <cell r="D30" t="str">
            <v>Jandira</v>
          </cell>
          <cell r="E30" t="str">
            <v>NM_CIDADE</v>
          </cell>
        </row>
        <row r="31">
          <cell r="D31" t="str">
            <v>Itapevi</v>
          </cell>
          <cell r="E31" t="str">
            <v>NM_CIDADE</v>
          </cell>
        </row>
        <row r="32">
          <cell r="D32" t="str">
            <v>Vargem Grande Paulista</v>
          </cell>
          <cell r="E32" t="str">
            <v>NM_CIDADE</v>
          </cell>
        </row>
        <row r="33">
          <cell r="D33" t="str">
            <v>Guarulhos</v>
          </cell>
          <cell r="E33" t="str">
            <v>NM_CIDADE</v>
          </cell>
        </row>
        <row r="34">
          <cell r="D34" t="str">
            <v>Mogi das Cruzes</v>
          </cell>
          <cell r="E34" t="str">
            <v>NM_CIDADE</v>
          </cell>
        </row>
        <row r="35">
          <cell r="D35" t="str">
            <v>SubCluster SP Leste</v>
          </cell>
          <cell r="E35" t="str">
            <v>NM_SUBCLUSTER</v>
          </cell>
        </row>
        <row r="36">
          <cell r="D36" t="str">
            <v>Itaquaquecetuba</v>
          </cell>
          <cell r="E36" t="str">
            <v>NM_CIDADE</v>
          </cell>
        </row>
        <row r="37">
          <cell r="D37" t="str">
            <v>Suzano</v>
          </cell>
          <cell r="E37" t="str">
            <v>NM_CIDADE</v>
          </cell>
        </row>
        <row r="38">
          <cell r="D38" t="str">
            <v>Poá</v>
          </cell>
          <cell r="E38" t="str">
            <v>NM_CIDADE</v>
          </cell>
        </row>
        <row r="39">
          <cell r="D39" t="str">
            <v>Cluster Grande Campinas</v>
          </cell>
          <cell r="E39" t="str">
            <v>NM_CLUSTER</v>
          </cell>
        </row>
        <row r="40">
          <cell r="D40" t="str">
            <v>Subcluster Campinas</v>
          </cell>
          <cell r="E40" t="str">
            <v>NM_SUBCLUSTER</v>
          </cell>
        </row>
        <row r="41">
          <cell r="D41" t="str">
            <v>Campinas</v>
          </cell>
          <cell r="E41" t="str">
            <v>NM_CIDADE</v>
          </cell>
        </row>
        <row r="42">
          <cell r="D42" t="str">
            <v>Indaiatuba</v>
          </cell>
          <cell r="E42" t="str">
            <v>NM_CIDADE</v>
          </cell>
        </row>
        <row r="43">
          <cell r="D43" t="str">
            <v>Valinhos</v>
          </cell>
          <cell r="E43" t="str">
            <v>NM_CIDADE</v>
          </cell>
        </row>
        <row r="44">
          <cell r="D44" t="str">
            <v>SubCluster Americana</v>
          </cell>
          <cell r="E44" t="str">
            <v>NM_SUBCLUSTER</v>
          </cell>
        </row>
        <row r="45">
          <cell r="D45" t="str">
            <v>Americana</v>
          </cell>
          <cell r="E45" t="str">
            <v>NM_CIDADE</v>
          </cell>
        </row>
        <row r="46">
          <cell r="D46" t="str">
            <v>Santa Bárbara d Oeste</v>
          </cell>
          <cell r="E46" t="str">
            <v>NM_CIDADE</v>
          </cell>
        </row>
        <row r="47">
          <cell r="D47" t="str">
            <v>Hortolândia</v>
          </cell>
          <cell r="E47" t="str">
            <v>NM_CIDADE</v>
          </cell>
        </row>
        <row r="48">
          <cell r="D48" t="str">
            <v>Sumaré</v>
          </cell>
          <cell r="E48" t="str">
            <v>NM_CIDADE</v>
          </cell>
        </row>
        <row r="49">
          <cell r="D49" t="str">
            <v>Nova Odessa</v>
          </cell>
          <cell r="E49" t="str">
            <v>NM_CIDADE</v>
          </cell>
        </row>
        <row r="50">
          <cell r="D50" t="str">
            <v>SubCluster Limeira</v>
          </cell>
          <cell r="E50" t="str">
            <v>NM_SUBCLUSTER</v>
          </cell>
        </row>
        <row r="51">
          <cell r="D51" t="str">
            <v>Limeira</v>
          </cell>
          <cell r="E51" t="str">
            <v>NM_CIDADE</v>
          </cell>
        </row>
        <row r="52">
          <cell r="D52" t="str">
            <v>Rio Claro</v>
          </cell>
          <cell r="E52" t="str">
            <v>NM_CIDADE</v>
          </cell>
        </row>
        <row r="53">
          <cell r="D53" t="str">
            <v>Araras</v>
          </cell>
          <cell r="E53" t="str">
            <v>NM_CIDADE</v>
          </cell>
        </row>
        <row r="54">
          <cell r="D54" t="str">
            <v>SubCluster Bragança Paulista</v>
          </cell>
          <cell r="E54" t="str">
            <v>NM_SUBCLUSTER</v>
          </cell>
        </row>
        <row r="55">
          <cell r="D55" t="str">
            <v>Atibaia</v>
          </cell>
          <cell r="E55" t="str">
            <v>NM_CIDADE</v>
          </cell>
        </row>
        <row r="56">
          <cell r="D56" t="str">
            <v>Bragança Paulista</v>
          </cell>
          <cell r="E56" t="str">
            <v>NM_CIDADE</v>
          </cell>
        </row>
        <row r="57">
          <cell r="D57" t="str">
            <v>SubCluster Mogi</v>
          </cell>
          <cell r="E57" t="str">
            <v>NM_SUBCLUSTER</v>
          </cell>
        </row>
        <row r="58">
          <cell r="D58" t="str">
            <v>Mogi Guaçú</v>
          </cell>
          <cell r="E58" t="str">
            <v>NM_CIDADE</v>
          </cell>
        </row>
        <row r="59">
          <cell r="D59" t="str">
            <v>Mogi Mirim</v>
          </cell>
          <cell r="E59" t="str">
            <v>NM_CIDADE</v>
          </cell>
        </row>
        <row r="60">
          <cell r="D60" t="str">
            <v>SubCluster Salto</v>
          </cell>
          <cell r="E60" t="str">
            <v>NM_SUBCLUSTER</v>
          </cell>
        </row>
        <row r="61">
          <cell r="D61" t="str">
            <v>Porto Feliz</v>
          </cell>
          <cell r="E61" t="str">
            <v>NM_CIDADE</v>
          </cell>
        </row>
        <row r="62">
          <cell r="D62" t="str">
            <v>Rafard</v>
          </cell>
          <cell r="E62" t="str">
            <v>NM_CIDADE</v>
          </cell>
        </row>
        <row r="63">
          <cell r="D63" t="str">
            <v>Tietê</v>
          </cell>
          <cell r="E63" t="str">
            <v>NM_CIDADE</v>
          </cell>
        </row>
        <row r="64">
          <cell r="D64" t="str">
            <v>Capivari</v>
          </cell>
          <cell r="E64" t="str">
            <v>NM_CIDADE</v>
          </cell>
        </row>
        <row r="65">
          <cell r="D65" t="str">
            <v>Elias Fausto</v>
          </cell>
          <cell r="E65" t="str">
            <v>NM_CIDADE</v>
          </cell>
        </row>
        <row r="66">
          <cell r="D66" t="str">
            <v>Monte Mor</v>
          </cell>
          <cell r="E66" t="str">
            <v>NM_CIDADE</v>
          </cell>
        </row>
        <row r="67">
          <cell r="D67" t="str">
            <v>Salto</v>
          </cell>
          <cell r="E67" t="str">
            <v>NM_CIDADE</v>
          </cell>
        </row>
        <row r="68">
          <cell r="D68" t="str">
            <v>SubCluster Paulinia</v>
          </cell>
          <cell r="E68" t="str">
            <v>NM_SUBCLUSTER</v>
          </cell>
        </row>
        <row r="69">
          <cell r="D69" t="str">
            <v>Paulínia</v>
          </cell>
          <cell r="E69" t="str">
            <v>NM_CIDADE</v>
          </cell>
        </row>
        <row r="70">
          <cell r="D70" t="str">
            <v>Artur Nogueira</v>
          </cell>
          <cell r="E70" t="str">
            <v>NM_CIDADE</v>
          </cell>
        </row>
        <row r="71">
          <cell r="D71" t="str">
            <v>Cosmópolis</v>
          </cell>
          <cell r="E71" t="str">
            <v>NM_CIDADE</v>
          </cell>
        </row>
        <row r="72">
          <cell r="D72" t="str">
            <v>Jundiaí</v>
          </cell>
          <cell r="E72" t="str">
            <v>NM_CIDADE</v>
          </cell>
        </row>
        <row r="73">
          <cell r="D73" t="str">
            <v>Itu</v>
          </cell>
          <cell r="E73" t="str">
            <v>NM_CIDADE</v>
          </cell>
        </row>
        <row r="74">
          <cell r="D74" t="str">
            <v>Cluster Baixada Santista</v>
          </cell>
          <cell r="E74" t="str">
            <v>NM_CLUSTER</v>
          </cell>
        </row>
        <row r="75">
          <cell r="D75" t="str">
            <v>Santos</v>
          </cell>
          <cell r="E75" t="str">
            <v>NM_CIDADE</v>
          </cell>
        </row>
        <row r="76">
          <cell r="D76" t="str">
            <v>Guarujá</v>
          </cell>
          <cell r="E76" t="str">
            <v>NM_CIDADE</v>
          </cell>
        </row>
        <row r="77">
          <cell r="D77" t="str">
            <v>São Vicente</v>
          </cell>
          <cell r="E77" t="str">
            <v>NM_CIDADE</v>
          </cell>
        </row>
        <row r="78">
          <cell r="D78" t="str">
            <v>Praia Grande</v>
          </cell>
          <cell r="E78" t="str">
            <v>NM_CIDADE</v>
          </cell>
        </row>
        <row r="79">
          <cell r="D79" t="str">
            <v>Cubatão</v>
          </cell>
          <cell r="E79" t="str">
            <v>NM_CIDADE</v>
          </cell>
        </row>
        <row r="80">
          <cell r="D80" t="str">
            <v>Bertioga</v>
          </cell>
          <cell r="E80" t="str">
            <v>NM_CIDADE</v>
          </cell>
        </row>
        <row r="81">
          <cell r="D81" t="str">
            <v>Cluster Grande São José</v>
          </cell>
          <cell r="E81" t="str">
            <v>NM_CLUSTER</v>
          </cell>
        </row>
        <row r="82">
          <cell r="D82" t="str">
            <v>SubCluster São José dos Campos</v>
          </cell>
          <cell r="E82" t="str">
            <v>NM_SUBCLUSTER</v>
          </cell>
        </row>
        <row r="83">
          <cell r="D83" t="str">
            <v>São José dos Campos</v>
          </cell>
          <cell r="E83" t="str">
            <v>NM_CIDADE</v>
          </cell>
        </row>
        <row r="84">
          <cell r="D84" t="str">
            <v>Jacareí</v>
          </cell>
          <cell r="E84" t="str">
            <v>NM_CIDADE</v>
          </cell>
        </row>
        <row r="85">
          <cell r="D85" t="str">
            <v>Santa Branca</v>
          </cell>
          <cell r="E85" t="str">
            <v>NM_CIDADE</v>
          </cell>
        </row>
        <row r="86">
          <cell r="D86" t="str">
            <v>SubCluster Taubaté</v>
          </cell>
          <cell r="E86" t="str">
            <v>NM_SUBCLUSTER</v>
          </cell>
        </row>
        <row r="87">
          <cell r="D87" t="str">
            <v>Taubaté</v>
          </cell>
          <cell r="E87" t="str">
            <v>NM_CIDADE</v>
          </cell>
        </row>
        <row r="88">
          <cell r="D88" t="str">
            <v>Pindamonhangaba</v>
          </cell>
          <cell r="E88" t="str">
            <v>NM_CIDADE</v>
          </cell>
        </row>
        <row r="89">
          <cell r="D89" t="str">
            <v>Caçapava</v>
          </cell>
          <cell r="E89" t="str">
            <v>NM_CIDADE</v>
          </cell>
        </row>
        <row r="90">
          <cell r="D90" t="str">
            <v>SubCluster Vale</v>
          </cell>
          <cell r="E90" t="str">
            <v>NM_SUBCLUSTER</v>
          </cell>
        </row>
        <row r="91">
          <cell r="D91" t="str">
            <v>Guaratinguetá</v>
          </cell>
          <cell r="E91" t="str">
            <v>NM_CIDADE</v>
          </cell>
        </row>
        <row r="92">
          <cell r="D92" t="str">
            <v>Lorena</v>
          </cell>
          <cell r="E92" t="str">
            <v>NM_CIDADE</v>
          </cell>
        </row>
        <row r="93">
          <cell r="D93" t="str">
            <v>Aparecida</v>
          </cell>
          <cell r="E93" t="str">
            <v>NM_CIDADE</v>
          </cell>
        </row>
        <row r="94">
          <cell r="D94" t="str">
            <v>Cruzeiro</v>
          </cell>
          <cell r="E94" t="str">
            <v>NM_CIDADE</v>
          </cell>
        </row>
        <row r="95">
          <cell r="D95" t="str">
            <v>Potim</v>
          </cell>
          <cell r="E95" t="str">
            <v>NM_CIDADE</v>
          </cell>
        </row>
        <row r="96">
          <cell r="D96" t="str">
            <v>Cachoeira Paulista</v>
          </cell>
          <cell r="E96" t="str">
            <v>NM_CIDADE</v>
          </cell>
        </row>
        <row r="97">
          <cell r="D97" t="str">
            <v>Cluster Ribeirão Preto</v>
          </cell>
          <cell r="E97" t="str">
            <v>NM_CLUSTER</v>
          </cell>
        </row>
        <row r="98">
          <cell r="D98" t="str">
            <v>SubCluster Ribeirão Preto</v>
          </cell>
          <cell r="E98" t="str">
            <v>NM_SUBCLUSTER</v>
          </cell>
        </row>
        <row r="99">
          <cell r="D99" t="str">
            <v>Ribeirão Preto</v>
          </cell>
          <cell r="E99" t="str">
            <v>NM_CIDADE</v>
          </cell>
        </row>
        <row r="100">
          <cell r="D100" t="str">
            <v>Sertãozinho</v>
          </cell>
          <cell r="E100" t="str">
            <v>NM_CIDADE</v>
          </cell>
        </row>
        <row r="101">
          <cell r="D101" t="str">
            <v>Franca</v>
          </cell>
          <cell r="E101" t="str">
            <v>NM_CIDADE</v>
          </cell>
        </row>
        <row r="102">
          <cell r="D102" t="str">
            <v>Cluster Sorocaba</v>
          </cell>
          <cell r="E102" t="str">
            <v>NM_CLUSTER</v>
          </cell>
        </row>
        <row r="103">
          <cell r="D103" t="str">
            <v>Sorocaba</v>
          </cell>
          <cell r="E103" t="str">
            <v>NM_CIDADE</v>
          </cell>
        </row>
        <row r="104">
          <cell r="D104" t="str">
            <v>Itapetininga</v>
          </cell>
          <cell r="E104" t="str">
            <v>NM_CIDADE</v>
          </cell>
        </row>
        <row r="105">
          <cell r="D105" t="str">
            <v>Cluster Bauru</v>
          </cell>
          <cell r="E105" t="str">
            <v>NM_CLUSTER</v>
          </cell>
        </row>
        <row r="106">
          <cell r="D106" t="str">
            <v>Bauru</v>
          </cell>
          <cell r="E106" t="str">
            <v>NM_CIDADE</v>
          </cell>
        </row>
        <row r="107">
          <cell r="D107" t="str">
            <v>Jaú</v>
          </cell>
          <cell r="E107" t="str">
            <v>NM_CIDADE</v>
          </cell>
        </row>
        <row r="108">
          <cell r="D108" t="str">
            <v>Botucatu</v>
          </cell>
          <cell r="E108" t="str">
            <v>NM_CIDADE</v>
          </cell>
        </row>
        <row r="109">
          <cell r="D109" t="str">
            <v>Cluster São Carlos</v>
          </cell>
          <cell r="E109" t="str">
            <v>NM_CLUSTER</v>
          </cell>
        </row>
        <row r="110">
          <cell r="D110" t="str">
            <v>São Carlos</v>
          </cell>
          <cell r="E110" t="str">
            <v>NM_CIDADE</v>
          </cell>
        </row>
        <row r="111">
          <cell r="D111" t="str">
            <v>Araraquara</v>
          </cell>
          <cell r="E111" t="str">
            <v>NM_CIDADE</v>
          </cell>
        </row>
        <row r="112">
          <cell r="D112" t="str">
            <v>São José do Rio Preto</v>
          </cell>
          <cell r="E112" t="str">
            <v>NM_CIDADE</v>
          </cell>
        </row>
        <row r="113">
          <cell r="D113" t="str">
            <v>Piracicaba</v>
          </cell>
          <cell r="E113" t="str">
            <v>NM_CIDADE</v>
          </cell>
        </row>
        <row r="114">
          <cell r="D114" t="str">
            <v>Marília</v>
          </cell>
          <cell r="E114" t="str">
            <v>NM_CIDADE</v>
          </cell>
        </row>
        <row r="115">
          <cell r="D115" t="str">
            <v>Araçatuba</v>
          </cell>
          <cell r="E115" t="str">
            <v>NM_CIDADE</v>
          </cell>
        </row>
        <row r="116">
          <cell r="D116" t="str">
            <v>Regional Leste</v>
          </cell>
          <cell r="E116" t="str">
            <v>NM_REGIONAL</v>
          </cell>
        </row>
        <row r="117">
          <cell r="D117" t="str">
            <v>Rio de Janeiro</v>
          </cell>
          <cell r="E117" t="str">
            <v>NM_CIDADE</v>
          </cell>
        </row>
        <row r="118">
          <cell r="D118" t="str">
            <v>RJO - Centro</v>
          </cell>
          <cell r="E118" t="str">
            <v xml:space="preserve"> NM_AREA_GEO </v>
          </cell>
        </row>
        <row r="119">
          <cell r="D119" t="str">
            <v>RJO - Norte</v>
          </cell>
          <cell r="E119" t="str">
            <v xml:space="preserve"> NM_AREA_GEO </v>
          </cell>
        </row>
        <row r="120">
          <cell r="D120" t="str">
            <v>RJO - Sul</v>
          </cell>
          <cell r="E120" t="str">
            <v xml:space="preserve"> NM_AREA_GEO </v>
          </cell>
        </row>
        <row r="121">
          <cell r="D121" t="str">
            <v>RJO - Não Identificado</v>
          </cell>
          <cell r="E121" t="str">
            <v xml:space="preserve"> NM_AREA_GEO </v>
          </cell>
        </row>
        <row r="122">
          <cell r="D122" t="str">
            <v>Cluster Rio Interior</v>
          </cell>
          <cell r="E122" t="str">
            <v>NM_CLUSTER</v>
          </cell>
        </row>
        <row r="123">
          <cell r="D123" t="str">
            <v>SubCluster Baixada Fluminense</v>
          </cell>
          <cell r="E123" t="str">
            <v>NM_SUBCLUSTER</v>
          </cell>
        </row>
        <row r="124">
          <cell r="D124" t="str">
            <v>Nova Iguacu</v>
          </cell>
          <cell r="E124" t="str">
            <v>NM_CIDADE</v>
          </cell>
        </row>
        <row r="125">
          <cell r="D125" t="str">
            <v>Mesquita</v>
          </cell>
          <cell r="E125" t="str">
            <v>NM_CIDADE</v>
          </cell>
        </row>
        <row r="126">
          <cell r="D126" t="str">
            <v>Duque de Caxias</v>
          </cell>
          <cell r="E126" t="str">
            <v>NM_CIDADE</v>
          </cell>
        </row>
        <row r="127">
          <cell r="D127" t="str">
            <v>Belford Roxo</v>
          </cell>
          <cell r="E127" t="str">
            <v>NM_CIDADE</v>
          </cell>
        </row>
        <row r="128">
          <cell r="D128" t="str">
            <v>Nilópolis</v>
          </cell>
          <cell r="E128" t="str">
            <v>NM_CIDADE</v>
          </cell>
        </row>
        <row r="129">
          <cell r="D129" t="str">
            <v>São João de Meriti</v>
          </cell>
          <cell r="E129" t="str">
            <v>NM_CIDADE</v>
          </cell>
        </row>
        <row r="130">
          <cell r="D130" t="str">
            <v>SubCluster Niterói e Campos</v>
          </cell>
          <cell r="E130" t="str">
            <v>NM_SUBCLUSTER</v>
          </cell>
        </row>
        <row r="131">
          <cell r="D131" t="str">
            <v>Niterói</v>
          </cell>
          <cell r="E131" t="str">
            <v>NM_CIDADE</v>
          </cell>
        </row>
        <row r="132">
          <cell r="D132" t="str">
            <v>São Gonçalo</v>
          </cell>
          <cell r="E132" t="str">
            <v>NM_CIDADE</v>
          </cell>
        </row>
        <row r="133">
          <cell r="D133" t="str">
            <v>Campos dos Goytacazes</v>
          </cell>
          <cell r="E133" t="str">
            <v>NM_CIDADE</v>
          </cell>
        </row>
        <row r="134">
          <cell r="D134" t="str">
            <v>Macaé</v>
          </cell>
          <cell r="E134" t="str">
            <v>NM_CIDADE</v>
          </cell>
        </row>
        <row r="135">
          <cell r="D135" t="str">
            <v>Rio das Ostras</v>
          </cell>
          <cell r="E135" t="str">
            <v>NM_CIDADE</v>
          </cell>
        </row>
        <row r="136">
          <cell r="D136" t="str">
            <v>SubCluster Resende e Serrana</v>
          </cell>
          <cell r="E136" t="str">
            <v>NM_SUBCLUSTER</v>
          </cell>
        </row>
        <row r="137">
          <cell r="D137" t="str">
            <v>Resende</v>
          </cell>
          <cell r="E137" t="str">
            <v>NM_CIDADE</v>
          </cell>
        </row>
        <row r="138">
          <cell r="D138" t="str">
            <v>Barra Mansa</v>
          </cell>
          <cell r="E138" t="str">
            <v>NM_CIDADE</v>
          </cell>
        </row>
        <row r="139">
          <cell r="D139" t="str">
            <v>Volta Redonda</v>
          </cell>
          <cell r="E139" t="str">
            <v>NM_CIDADE</v>
          </cell>
        </row>
        <row r="140">
          <cell r="D140" t="str">
            <v>Petrópolis</v>
          </cell>
          <cell r="E140" t="str">
            <v>NM_CIDADE</v>
          </cell>
        </row>
        <row r="141">
          <cell r="D141" t="str">
            <v>Teresópolis</v>
          </cell>
          <cell r="E141" t="str">
            <v>NM_CIDADE</v>
          </cell>
        </row>
        <row r="142">
          <cell r="D142" t="str">
            <v>Nova Friburgo</v>
          </cell>
          <cell r="E142" t="str">
            <v>NM_CIDADE</v>
          </cell>
        </row>
        <row r="143">
          <cell r="D143" t="str">
            <v>Cluster Minas Gerais</v>
          </cell>
          <cell r="E143" t="str">
            <v>NM_CLUSTER</v>
          </cell>
        </row>
        <row r="144">
          <cell r="D144" t="str">
            <v>Belo Horizonte</v>
          </cell>
          <cell r="E144" t="str">
            <v>NM_CIDADE</v>
          </cell>
        </row>
        <row r="145">
          <cell r="D145" t="str">
            <v>SubCluster BH Conurbadas</v>
          </cell>
          <cell r="E145" t="str">
            <v>NM_SUBCLUSTER</v>
          </cell>
        </row>
        <row r="146">
          <cell r="D146" t="str">
            <v>Sabará</v>
          </cell>
          <cell r="E146" t="str">
            <v>NM_CIDADE</v>
          </cell>
        </row>
        <row r="147">
          <cell r="D147" t="str">
            <v>Nova Lima</v>
          </cell>
          <cell r="E147" t="str">
            <v>NM_CIDADE</v>
          </cell>
        </row>
        <row r="148">
          <cell r="D148" t="str">
            <v>Contagem</v>
          </cell>
          <cell r="E148" t="str">
            <v>NM_CIDADE</v>
          </cell>
        </row>
        <row r="149">
          <cell r="D149" t="str">
            <v>Betim</v>
          </cell>
          <cell r="E149" t="str">
            <v>NM_CIDADE</v>
          </cell>
        </row>
        <row r="150">
          <cell r="D150" t="str">
            <v>Vespasiano</v>
          </cell>
          <cell r="E150" t="str">
            <v>NM_CIDADE</v>
          </cell>
        </row>
        <row r="151">
          <cell r="D151" t="str">
            <v>Lagoa Santa</v>
          </cell>
          <cell r="E151" t="str">
            <v>NM_CIDADE</v>
          </cell>
        </row>
        <row r="152">
          <cell r="D152" t="str">
            <v>SubCluster Novas MG</v>
          </cell>
          <cell r="E152" t="str">
            <v>NM_SUBCLUSTER</v>
          </cell>
        </row>
        <row r="153">
          <cell r="D153" t="str">
            <v>Governador Valadares</v>
          </cell>
          <cell r="E153" t="str">
            <v>NM_CIDADE</v>
          </cell>
        </row>
        <row r="154">
          <cell r="D154" t="str">
            <v>Ipatinga</v>
          </cell>
          <cell r="E154" t="str">
            <v>NM_CIDADE</v>
          </cell>
        </row>
        <row r="155">
          <cell r="D155" t="str">
            <v>Montes Claros</v>
          </cell>
          <cell r="E155" t="str">
            <v>NM_CIDADE</v>
          </cell>
        </row>
        <row r="156">
          <cell r="D156" t="str">
            <v>Divinópolis</v>
          </cell>
          <cell r="E156" t="str">
            <v>NM_CIDADE</v>
          </cell>
        </row>
        <row r="157">
          <cell r="D157" t="str">
            <v>Sete Lagoas</v>
          </cell>
          <cell r="E157" t="str">
            <v>NM_CIDADE</v>
          </cell>
        </row>
        <row r="158">
          <cell r="D158" t="str">
            <v>Juiz de Fora</v>
          </cell>
          <cell r="E158" t="str">
            <v>NM_CIDADE</v>
          </cell>
        </row>
        <row r="159">
          <cell r="D159" t="str">
            <v>SubCluster Triangulo Mineiro</v>
          </cell>
          <cell r="E159" t="str">
            <v>NM_SUBCLUSTER</v>
          </cell>
        </row>
        <row r="160">
          <cell r="D160" t="str">
            <v>Uberaba</v>
          </cell>
          <cell r="E160" t="str">
            <v>NM_CIDADE</v>
          </cell>
        </row>
        <row r="161">
          <cell r="D161" t="str">
            <v>Uberlândia</v>
          </cell>
          <cell r="E161" t="str">
            <v>NM_CIDADE</v>
          </cell>
        </row>
        <row r="162">
          <cell r="D162" t="str">
            <v>Araguari</v>
          </cell>
          <cell r="E162" t="str">
            <v>NM_CIDADE</v>
          </cell>
        </row>
        <row r="163">
          <cell r="D163" t="str">
            <v>Cluster Vitória e Serra</v>
          </cell>
          <cell r="E163" t="str">
            <v>NM_CLUSTER</v>
          </cell>
        </row>
        <row r="164">
          <cell r="D164" t="str">
            <v>SubCluster Vitória</v>
          </cell>
          <cell r="E164" t="str">
            <v>NM_SUBCLUSTER</v>
          </cell>
        </row>
        <row r="165">
          <cell r="D165" t="str">
            <v>Vitória</v>
          </cell>
          <cell r="E165" t="str">
            <v>NM_CIDADE</v>
          </cell>
        </row>
        <row r="166">
          <cell r="D166" t="str">
            <v>Vila Velha</v>
          </cell>
          <cell r="E166" t="str">
            <v>NM_CIDADE</v>
          </cell>
        </row>
        <row r="167">
          <cell r="D167" t="str">
            <v>SubCluster Serra</v>
          </cell>
          <cell r="E167" t="str">
            <v>NM_SUBCLUSTER</v>
          </cell>
        </row>
        <row r="168">
          <cell r="D168" t="str">
            <v>Serra</v>
          </cell>
          <cell r="E168" t="str">
            <v>NM_CIDADE</v>
          </cell>
        </row>
        <row r="169">
          <cell r="D169" t="str">
            <v>Cariacica</v>
          </cell>
          <cell r="E169" t="str">
            <v>NM_CIDADE</v>
          </cell>
        </row>
        <row r="170">
          <cell r="D170" t="str">
            <v>Cluster Centro Oeste</v>
          </cell>
          <cell r="E170" t="str">
            <v>NM_CLUSTER</v>
          </cell>
        </row>
        <row r="171">
          <cell r="D171" t="str">
            <v>Brasília</v>
          </cell>
          <cell r="E171" t="str">
            <v>NM_CIDADE</v>
          </cell>
        </row>
        <row r="172">
          <cell r="D172" t="str">
            <v>Palmas</v>
          </cell>
          <cell r="E172" t="str">
            <v>NM_CIDADE</v>
          </cell>
        </row>
        <row r="173">
          <cell r="D173" t="str">
            <v>SubCluster Cuiabá</v>
          </cell>
          <cell r="E173" t="str">
            <v>NM_SUBCLUSTER</v>
          </cell>
        </row>
        <row r="174">
          <cell r="D174" t="str">
            <v>Cuiabá</v>
          </cell>
          <cell r="E174" t="str">
            <v>NM_CIDADE</v>
          </cell>
        </row>
        <row r="175">
          <cell r="D175" t="str">
            <v>Varzea Grande</v>
          </cell>
          <cell r="E175" t="str">
            <v>NM_CIDADE</v>
          </cell>
        </row>
        <row r="176">
          <cell r="D176" t="str">
            <v>Cluster Goiânia</v>
          </cell>
          <cell r="E176" t="str">
            <v>NM_CLUSTER</v>
          </cell>
        </row>
        <row r="177">
          <cell r="D177" t="str">
            <v>Goiânia</v>
          </cell>
          <cell r="E177" t="str">
            <v>NM_CIDADE</v>
          </cell>
        </row>
        <row r="178">
          <cell r="D178" t="str">
            <v>Anápolis</v>
          </cell>
          <cell r="E178" t="str">
            <v>NM_CIDADE</v>
          </cell>
        </row>
        <row r="179">
          <cell r="D179" t="str">
            <v>Aparecida de Goiânia</v>
          </cell>
          <cell r="E179" t="str">
            <v>NM_CIDADE</v>
          </cell>
        </row>
        <row r="180">
          <cell r="D180" t="str">
            <v>Campo Grande</v>
          </cell>
          <cell r="E180" t="str">
            <v>NM_CIDADE</v>
          </cell>
        </row>
        <row r="181">
          <cell r="D181" t="str">
            <v>Cluster Salvador</v>
          </cell>
          <cell r="E181" t="str">
            <v>NM_CLUSTER</v>
          </cell>
        </row>
        <row r="182">
          <cell r="D182" t="str">
            <v>SubCluster Salvador</v>
          </cell>
          <cell r="E182" t="str">
            <v>NM_SUBCLUSTER</v>
          </cell>
        </row>
        <row r="183">
          <cell r="D183" t="str">
            <v>Salvador</v>
          </cell>
          <cell r="E183" t="str">
            <v>NM_CIDADE</v>
          </cell>
        </row>
        <row r="184">
          <cell r="D184" t="str">
            <v>Lauro de Freitas</v>
          </cell>
          <cell r="E184" t="str">
            <v>NM_CIDADE</v>
          </cell>
        </row>
        <row r="185">
          <cell r="D185" t="str">
            <v>Aracajú</v>
          </cell>
          <cell r="E185" t="str">
            <v>NM_CIDADE</v>
          </cell>
        </row>
        <row r="186">
          <cell r="D186" t="str">
            <v>Camaçari</v>
          </cell>
          <cell r="E186" t="str">
            <v>NM_CIDADE</v>
          </cell>
        </row>
        <row r="187">
          <cell r="D187" t="str">
            <v>Feira de Santana</v>
          </cell>
          <cell r="E187" t="str">
            <v>NM_CIDADE</v>
          </cell>
        </row>
        <row r="188">
          <cell r="D188" t="str">
            <v>Vitória da Conquista</v>
          </cell>
          <cell r="E188" t="str">
            <v>NM_CIDADE</v>
          </cell>
        </row>
        <row r="189">
          <cell r="D189" t="str">
            <v>Cluster Recife</v>
          </cell>
          <cell r="E189" t="str">
            <v>NM_CLUSTER</v>
          </cell>
        </row>
        <row r="190">
          <cell r="D190" t="str">
            <v>SubCluster Recife</v>
          </cell>
          <cell r="E190" t="str">
            <v>NM_SUBCLUSTER</v>
          </cell>
        </row>
        <row r="191">
          <cell r="D191" t="str">
            <v>Recife</v>
          </cell>
          <cell r="E191" t="str">
            <v>NM_CIDADE</v>
          </cell>
        </row>
        <row r="192">
          <cell r="D192" t="str">
            <v>Jaboatão dos Guararapes</v>
          </cell>
          <cell r="E192" t="str">
            <v>NM_CIDADE</v>
          </cell>
        </row>
        <row r="193">
          <cell r="D193" t="str">
            <v>Olinda</v>
          </cell>
          <cell r="E193" t="str">
            <v>NM_CIDADE</v>
          </cell>
        </row>
        <row r="194">
          <cell r="D194" t="str">
            <v>Paulista</v>
          </cell>
          <cell r="E194" t="str">
            <v>NM_CIDADE</v>
          </cell>
        </row>
        <row r="195">
          <cell r="D195" t="str">
            <v>SubCluster Natal</v>
          </cell>
          <cell r="E195" t="str">
            <v>NM_SUBCLUSTER</v>
          </cell>
        </row>
        <row r="196">
          <cell r="D196" t="str">
            <v>Natal</v>
          </cell>
          <cell r="E196" t="str">
            <v>NM_CIDADE</v>
          </cell>
        </row>
        <row r="197">
          <cell r="D197" t="str">
            <v>Parnamirim</v>
          </cell>
          <cell r="E197" t="str">
            <v>NM_CIDADE</v>
          </cell>
        </row>
        <row r="198">
          <cell r="D198" t="str">
            <v>SubCluster João Pessoa</v>
          </cell>
          <cell r="E198" t="str">
            <v>NM_SUBCLUSTER</v>
          </cell>
        </row>
        <row r="199">
          <cell r="D199" t="str">
            <v>João Pessoa</v>
          </cell>
          <cell r="E199" t="str">
            <v>NM_CIDADE</v>
          </cell>
        </row>
        <row r="200">
          <cell r="D200" t="str">
            <v>Cabedelo</v>
          </cell>
          <cell r="E200" t="str">
            <v>NM_CIDADE</v>
          </cell>
        </row>
        <row r="201">
          <cell r="D201" t="str">
            <v>Maceió</v>
          </cell>
          <cell r="E201" t="str">
            <v>NM_CIDADE</v>
          </cell>
        </row>
        <row r="202">
          <cell r="D202" t="str">
            <v>Caruaru</v>
          </cell>
          <cell r="E202" t="str">
            <v>NM_CIDADE</v>
          </cell>
        </row>
        <row r="203">
          <cell r="D203" t="str">
            <v>Campina Grande</v>
          </cell>
          <cell r="E203" t="str">
            <v>NM_CIDADE</v>
          </cell>
        </row>
        <row r="204">
          <cell r="D204" t="str">
            <v>Cluster Fortaleza</v>
          </cell>
          <cell r="E204" t="str">
            <v>NM_CLUSTER</v>
          </cell>
        </row>
        <row r="205">
          <cell r="D205" t="str">
            <v>Fortaleza</v>
          </cell>
          <cell r="E205" t="str">
            <v>NM_CIDADE</v>
          </cell>
        </row>
        <row r="206">
          <cell r="D206" t="str">
            <v>São Luis</v>
          </cell>
          <cell r="E206" t="str">
            <v>NM_CIDADE</v>
          </cell>
        </row>
        <row r="207">
          <cell r="D207" t="str">
            <v>Teresina</v>
          </cell>
          <cell r="E207" t="str">
            <v>NM_CIDADE</v>
          </cell>
        </row>
        <row r="208">
          <cell r="D208" t="str">
            <v>Cluster Belém</v>
          </cell>
          <cell r="E208" t="str">
            <v>NM_CLUSTER</v>
          </cell>
        </row>
        <row r="209">
          <cell r="D209" t="str">
            <v>Belém</v>
          </cell>
          <cell r="E209" t="str">
            <v>NM_CIDADE</v>
          </cell>
        </row>
        <row r="210">
          <cell r="D210" t="str">
            <v>Ananindeua</v>
          </cell>
          <cell r="E210" t="str">
            <v>NM_CIDADE</v>
          </cell>
        </row>
        <row r="211">
          <cell r="D211" t="str">
            <v>Cluster Manaus</v>
          </cell>
          <cell r="E211" t="str">
            <v>NM_CLUSTER</v>
          </cell>
        </row>
        <row r="212">
          <cell r="D212" t="str">
            <v>Manaus</v>
          </cell>
          <cell r="E212" t="str">
            <v>NM_CIDADE</v>
          </cell>
        </row>
        <row r="213">
          <cell r="D213" t="str">
            <v>Porto Velho</v>
          </cell>
          <cell r="E213" t="str">
            <v>NM_CIDADE</v>
          </cell>
        </row>
        <row r="214">
          <cell r="D214" t="str">
            <v>Rio Branco</v>
          </cell>
          <cell r="E214" t="str">
            <v>NM_CIDADE</v>
          </cell>
        </row>
        <row r="215">
          <cell r="D215" t="str">
            <v>Regional Sul</v>
          </cell>
          <cell r="E215" t="str">
            <v>NM_REGIONAL</v>
          </cell>
        </row>
        <row r="216">
          <cell r="D216" t="str">
            <v>Cluster Porto Alegre</v>
          </cell>
          <cell r="E216" t="str">
            <v>NM_CLUSTER</v>
          </cell>
        </row>
        <row r="217">
          <cell r="D217" t="str">
            <v>SubCluster Porto Alegre</v>
          </cell>
          <cell r="E217" t="str">
            <v>NM_SUBCLUSTER</v>
          </cell>
        </row>
        <row r="218">
          <cell r="D218" t="str">
            <v>Porto Alegre - Cabo</v>
          </cell>
          <cell r="E218" t="str">
            <v>NM_CIDADE</v>
          </cell>
        </row>
        <row r="219">
          <cell r="D219" t="str">
            <v>Litoral</v>
          </cell>
          <cell r="E219" t="str">
            <v>NM_CIDADE</v>
          </cell>
        </row>
        <row r="220">
          <cell r="D220" t="str">
            <v>Novo Hamburgo - Cabo</v>
          </cell>
          <cell r="E220" t="str">
            <v>NM_CIDADE</v>
          </cell>
        </row>
        <row r="221">
          <cell r="D221" t="str">
            <v>Porto Alegre MMDS</v>
          </cell>
          <cell r="E221" t="str">
            <v>NM_CIDADE</v>
          </cell>
        </row>
        <row r="222">
          <cell r="D222" t="str">
            <v>SubCluster Grande Porto Alegre</v>
          </cell>
          <cell r="E222" t="str">
            <v>NM_SUBCLUSTER</v>
          </cell>
        </row>
        <row r="223">
          <cell r="D223" t="str">
            <v>Canoas</v>
          </cell>
          <cell r="E223" t="str">
            <v>NM_CIDADE</v>
          </cell>
        </row>
        <row r="224">
          <cell r="D224" t="str">
            <v>São Leopoldo - Cabo</v>
          </cell>
          <cell r="E224" t="str">
            <v>NM_CIDADE</v>
          </cell>
        </row>
        <row r="225">
          <cell r="D225" t="str">
            <v>Sapucaia do Sul</v>
          </cell>
          <cell r="E225" t="str">
            <v>NM_CIDADE</v>
          </cell>
        </row>
        <row r="226">
          <cell r="D226" t="str">
            <v>Esteio</v>
          </cell>
          <cell r="E226" t="str">
            <v>NM_CIDADE</v>
          </cell>
        </row>
        <row r="227">
          <cell r="D227" t="str">
            <v>Campo Bom</v>
          </cell>
          <cell r="E227" t="str">
            <v>NM_CIDADE</v>
          </cell>
        </row>
        <row r="228">
          <cell r="D228" t="str">
            <v>Estância Velha</v>
          </cell>
          <cell r="E228" t="str">
            <v>NM_CIDADE</v>
          </cell>
        </row>
        <row r="229">
          <cell r="D229" t="str">
            <v>Sapiranga</v>
          </cell>
          <cell r="E229" t="str">
            <v>NM_CIDADE</v>
          </cell>
        </row>
        <row r="230">
          <cell r="D230" t="str">
            <v>Cluster Curitiba</v>
          </cell>
          <cell r="E230" t="str">
            <v>NM_CLUSTER</v>
          </cell>
        </row>
        <row r="231">
          <cell r="D231" t="str">
            <v>Curitiba - Cabo</v>
          </cell>
          <cell r="E231" t="str">
            <v>NM_CIDADE</v>
          </cell>
        </row>
        <row r="232">
          <cell r="D232" t="str">
            <v>Curitiba - MMDS</v>
          </cell>
          <cell r="E232" t="str">
            <v>NM_CIDADE</v>
          </cell>
        </row>
        <row r="233">
          <cell r="D233" t="str">
            <v>SubCluster Grande Curitiba</v>
          </cell>
          <cell r="E233" t="str">
            <v>NM_SUBCLUSTER</v>
          </cell>
        </row>
        <row r="234">
          <cell r="D234" t="str">
            <v>São José dos Pinhais</v>
          </cell>
          <cell r="E234" t="str">
            <v>NM_CIDADE</v>
          </cell>
        </row>
        <row r="235">
          <cell r="D235" t="str">
            <v>Colombo</v>
          </cell>
          <cell r="E235" t="str">
            <v>NM_CIDADE</v>
          </cell>
        </row>
        <row r="236">
          <cell r="D236" t="str">
            <v>Pinhais</v>
          </cell>
          <cell r="E236" t="str">
            <v>NM_CIDADE</v>
          </cell>
        </row>
        <row r="237">
          <cell r="D237" t="str">
            <v>Araucária</v>
          </cell>
          <cell r="E237" t="str">
            <v>NM_CIDADE</v>
          </cell>
        </row>
        <row r="238">
          <cell r="D238" t="str">
            <v>Campo Largo</v>
          </cell>
          <cell r="E238" t="str">
            <v>NM_CIDADE</v>
          </cell>
        </row>
        <row r="239">
          <cell r="D239" t="str">
            <v>Almirante Tamandaré</v>
          </cell>
          <cell r="E239" t="str">
            <v>NM_CIDADE</v>
          </cell>
        </row>
        <row r="240">
          <cell r="D240" t="str">
            <v>Cluster Florianópolis</v>
          </cell>
          <cell r="E240" t="str">
            <v>NM_CLUSTER</v>
          </cell>
        </row>
        <row r="241">
          <cell r="D241" t="str">
            <v>Florianópolis</v>
          </cell>
          <cell r="E241" t="str">
            <v>NM_CIDADE</v>
          </cell>
        </row>
        <row r="242">
          <cell r="D242" t="str">
            <v>SubCluster Grande Florianópolis</v>
          </cell>
          <cell r="E242" t="str">
            <v>NM_SUBCLUSTER</v>
          </cell>
        </row>
        <row r="243">
          <cell r="D243" t="str">
            <v>São José</v>
          </cell>
          <cell r="E243" t="str">
            <v>NM_CIDADE</v>
          </cell>
        </row>
        <row r="244">
          <cell r="D244" t="str">
            <v>Palhoça</v>
          </cell>
          <cell r="E244" t="str">
            <v>NM_CIDADE</v>
          </cell>
        </row>
        <row r="245">
          <cell r="D245" t="str">
            <v>Cluster Norte do Paraná</v>
          </cell>
          <cell r="E245" t="str">
            <v>NM_CLUSTER</v>
          </cell>
        </row>
        <row r="246">
          <cell r="D246" t="str">
            <v>SubCluster Londrina</v>
          </cell>
          <cell r="E246" t="str">
            <v>NM_SUBCLUSTER</v>
          </cell>
        </row>
        <row r="247">
          <cell r="D247" t="str">
            <v>Londrina</v>
          </cell>
          <cell r="E247" t="str">
            <v>NM_CIDADE</v>
          </cell>
        </row>
        <row r="248">
          <cell r="D248" t="str">
            <v>Arapongas</v>
          </cell>
          <cell r="E248" t="str">
            <v>NM_CIDADE</v>
          </cell>
        </row>
        <row r="249">
          <cell r="D249" t="str">
            <v>SubCluster Maringá</v>
          </cell>
          <cell r="E249" t="str">
            <v>NM_SUBCLUSTER</v>
          </cell>
        </row>
        <row r="250">
          <cell r="D250" t="str">
            <v>Maringá</v>
          </cell>
          <cell r="E250" t="str">
            <v>NM_CIDADE</v>
          </cell>
        </row>
        <row r="251">
          <cell r="D251" t="str">
            <v>Cianorte</v>
          </cell>
          <cell r="E251" t="str">
            <v>NM_CIDADE</v>
          </cell>
        </row>
        <row r="252">
          <cell r="D252" t="str">
            <v>Cluster Pelotas</v>
          </cell>
          <cell r="E252" t="str">
            <v>NM_CLUSTER</v>
          </cell>
        </row>
        <row r="253">
          <cell r="D253" t="str">
            <v>Pelotas</v>
          </cell>
          <cell r="E253" t="str">
            <v>NM_CIDADE</v>
          </cell>
        </row>
        <row r="254">
          <cell r="D254" t="str">
            <v>Rio Grande</v>
          </cell>
          <cell r="E254" t="str">
            <v>NM_CIDADE</v>
          </cell>
        </row>
        <row r="255">
          <cell r="D255" t="str">
            <v>Cluster Caxias do Sul</v>
          </cell>
          <cell r="E255" t="str">
            <v>NM_CLUSTER</v>
          </cell>
        </row>
        <row r="256">
          <cell r="D256" t="str">
            <v>Caxias do Sul</v>
          </cell>
          <cell r="E256" t="str">
            <v>NM_CIDADE</v>
          </cell>
        </row>
        <row r="257">
          <cell r="D257" t="str">
            <v>Bento Gonçalves</v>
          </cell>
          <cell r="E257" t="str">
            <v>NM_CIDADE</v>
          </cell>
        </row>
        <row r="258">
          <cell r="D258" t="str">
            <v>Farroupilha</v>
          </cell>
          <cell r="E258" t="str">
            <v>NM_CIDADE</v>
          </cell>
        </row>
        <row r="259">
          <cell r="D259" t="str">
            <v>Cluster Santa Maria</v>
          </cell>
          <cell r="E259" t="str">
            <v>NM_CLUSTER</v>
          </cell>
        </row>
        <row r="260">
          <cell r="D260" t="str">
            <v>Santa Maria</v>
          </cell>
          <cell r="E260" t="str">
            <v>NM_CIDADE</v>
          </cell>
        </row>
        <row r="261">
          <cell r="D261" t="str">
            <v>Cruz Alta</v>
          </cell>
          <cell r="E261" t="str">
            <v>NM_CIDADE</v>
          </cell>
        </row>
        <row r="262">
          <cell r="D262" t="str">
            <v>Santa Cruz Do Sul</v>
          </cell>
          <cell r="E262" t="str">
            <v>NM_CIDADE</v>
          </cell>
        </row>
        <row r="263">
          <cell r="D263" t="str">
            <v>Lajeado</v>
          </cell>
          <cell r="E263" t="str">
            <v>NM_CIDADE</v>
          </cell>
        </row>
        <row r="264">
          <cell r="D264" t="str">
            <v>Cluster Vale do Itajaí</v>
          </cell>
          <cell r="E264" t="str">
            <v>NM_CLUSTER</v>
          </cell>
        </row>
        <row r="265">
          <cell r="D265" t="str">
            <v>Blumenau</v>
          </cell>
          <cell r="E265" t="str">
            <v>NM_CIDADE</v>
          </cell>
        </row>
        <row r="266">
          <cell r="D266" t="str">
            <v>Itajaí</v>
          </cell>
          <cell r="E266" t="str">
            <v>NM_CIDADE</v>
          </cell>
        </row>
        <row r="267">
          <cell r="D267" t="str">
            <v>Balneario Camboriú</v>
          </cell>
          <cell r="E267" t="str">
            <v>NM_CIDADE</v>
          </cell>
        </row>
        <row r="268">
          <cell r="D268" t="str">
            <v>Brusque</v>
          </cell>
          <cell r="E268" t="str">
            <v>NM_CIDADE</v>
          </cell>
        </row>
        <row r="269">
          <cell r="D269" t="str">
            <v>Gaspar</v>
          </cell>
          <cell r="E269" t="str">
            <v>NM_CIDADE</v>
          </cell>
        </row>
        <row r="270">
          <cell r="D270" t="str">
            <v>Cluster Passo Fundo</v>
          </cell>
          <cell r="E270" t="str">
            <v>NM_CLUSTER</v>
          </cell>
        </row>
        <row r="271">
          <cell r="D271" t="str">
            <v>Passo Fundo</v>
          </cell>
          <cell r="E271" t="str">
            <v>NM_CIDADE</v>
          </cell>
        </row>
        <row r="272">
          <cell r="D272" t="str">
            <v>Chapecó</v>
          </cell>
          <cell r="E272" t="str">
            <v>NM_CIDADE</v>
          </cell>
        </row>
        <row r="273">
          <cell r="D273" t="str">
            <v>Erechim</v>
          </cell>
          <cell r="E273" t="str">
            <v>NM_CIDADE</v>
          </cell>
        </row>
        <row r="274">
          <cell r="D274" t="str">
            <v>Cluster Ponta Grossa</v>
          </cell>
          <cell r="E274" t="str">
            <v>NM_CLUSTER</v>
          </cell>
        </row>
        <row r="275">
          <cell r="D275" t="str">
            <v>Ponta Grossa</v>
          </cell>
          <cell r="E275" t="str">
            <v>NM_CIDADE</v>
          </cell>
        </row>
        <row r="276">
          <cell r="D276" t="str">
            <v>Guarapuava</v>
          </cell>
          <cell r="E276" t="str">
            <v>NM_CIDADE</v>
          </cell>
        </row>
        <row r="277">
          <cell r="D277" t="str">
            <v>Bagé</v>
          </cell>
          <cell r="E277" t="str">
            <v>NM_CIDADE</v>
          </cell>
        </row>
        <row r="278">
          <cell r="D278" t="str">
            <v>Joinville</v>
          </cell>
          <cell r="E278" t="str">
            <v>NM_CIDADE</v>
          </cell>
        </row>
        <row r="279">
          <cell r="D279" t="str">
            <v>Criciúma</v>
          </cell>
          <cell r="E279" t="str">
            <v>NM_CIDADE</v>
          </cell>
        </row>
        <row r="280">
          <cell r="D280" t="str">
            <v>Cascavel</v>
          </cell>
          <cell r="E280" t="str">
            <v>NM_CIDADE</v>
          </cell>
        </row>
        <row r="281">
          <cell r="D281" t="str">
            <v>Uruguaiana</v>
          </cell>
          <cell r="E281" t="str">
            <v>NM_CIDADE</v>
          </cell>
        </row>
      </sheetData>
      <sheetData sheetId="16" refreshError="1"/>
      <sheetData sheetId="1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PA"/>
      <sheetName val="MODELO"/>
      <sheetName val="PAGAMENTO"/>
      <sheetName val="UNITARIOS"/>
      <sheetName val="RESUMO_EXTRATO"/>
      <sheetName val="LISTA_VENDEDORES"/>
      <sheetName val="FATOR_SUCESSO"/>
      <sheetName val="AJUDA E MACROS"/>
      <sheetName val="METAS"/>
      <sheetName val="ANALITICO_VENDEDOR"/>
      <sheetName val="IMP_EQUIPE"/>
      <sheetName val="GESTORES"/>
      <sheetName val="LISTA_BUSCA"/>
      <sheetName val="CADASTRO_ESPECIAL"/>
      <sheetName val="COMISSIONAMENTO_VENDEDORES_2015"/>
    </sheetNames>
    <sheetDataSet>
      <sheetData sheetId="0"/>
      <sheetData sheetId="1"/>
      <sheetData sheetId="2"/>
      <sheetData sheetId="3"/>
      <sheetData sheetId="4"/>
      <sheetData sheetId="5">
        <row r="387">
          <cell r="E387" t="str">
            <v>AUGUSTO DA SILVA RODRIGUES</v>
          </cell>
        </row>
        <row r="388">
          <cell r="E388" t="str">
            <v>BRUNO DA SILVA RODRIGUES</v>
          </cell>
        </row>
        <row r="389">
          <cell r="E389" t="str">
            <v>CAMILA DA SILVA OLIVEIRA</v>
          </cell>
        </row>
        <row r="390">
          <cell r="E390" t="str">
            <v>CRISTINA PEREIRA XAVIER</v>
          </cell>
        </row>
        <row r="391">
          <cell r="E391" t="str">
            <v>EDVANDA GOMES COSTA</v>
          </cell>
        </row>
        <row r="392">
          <cell r="E392" t="str">
            <v>FRANCISCO OSVALDO MOTA JUNIOR</v>
          </cell>
        </row>
        <row r="393">
          <cell r="E393" t="str">
            <v>GLACIANE DE OLIVEIRA ASSUNÇÃO</v>
          </cell>
        </row>
        <row r="394">
          <cell r="E394" t="str">
            <v>IULKEN SOUZA BRAGA</v>
          </cell>
        </row>
        <row r="395">
          <cell r="E395" t="str">
            <v>IVAN DA SILVA OLIVEIRA</v>
          </cell>
        </row>
        <row r="396">
          <cell r="E396" t="str">
            <v>MARIA DA GLORIA DE FREITAS MODESTO OLIVEIRA</v>
          </cell>
        </row>
        <row r="397">
          <cell r="E397" t="str">
            <v>MARIA NAZIRA RAFAEL DE OLIVEIRA</v>
          </cell>
        </row>
        <row r="398">
          <cell r="E398" t="str">
            <v>MAURICELIO XIMENES DE SOUZA</v>
          </cell>
        </row>
        <row r="399">
          <cell r="E399" t="str">
            <v>NARA LIANA CAVALCANTE DO NASCIMENTO</v>
          </cell>
        </row>
        <row r="400">
          <cell r="E400" t="str">
            <v>NEYLA FERREIRA DA SILVA</v>
          </cell>
        </row>
        <row r="401">
          <cell r="E401" t="str">
            <v>PAULO ROBERTO LIRA ALBUQUERQUE</v>
          </cell>
        </row>
        <row r="402">
          <cell r="E402" t="str">
            <v>RITA DE CASSIA LIMA LAMEU</v>
          </cell>
        </row>
        <row r="403">
          <cell r="E403" t="str">
            <v>TARSO ADERALDO DE VASCONCELOS SOARES</v>
          </cell>
        </row>
        <row r="404">
          <cell r="E404" t="str">
            <v>VINICIUS DA SILVA BARROS</v>
          </cell>
        </row>
      </sheetData>
      <sheetData sheetId="6"/>
      <sheetData sheetId="7"/>
      <sheetData sheetId="8"/>
      <sheetData sheetId="9"/>
      <sheetData sheetId="10"/>
      <sheetData sheetId="11"/>
      <sheetData sheetId="12">
        <row r="33">
          <cell r="E33" t="str">
            <v>D2D</v>
          </cell>
        </row>
      </sheetData>
      <sheetData sheetId="13"/>
      <sheetData sheetId="14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PA"/>
      <sheetName val="Dias Uteis_09_"/>
      <sheetName val="Apoio"/>
      <sheetName val="GLOSSARIO"/>
      <sheetName val="DOM_OPERACOES"/>
      <sheetName val="DOM_CANAL"/>
      <sheetName val="DOM_ANUAL"/>
      <sheetName val="PROD_OPERACOES"/>
      <sheetName val="PROD_CANAL"/>
      <sheetName val="PROD_ANUAL"/>
      <sheetName val="DESIST_OPERACOES"/>
      <sheetName val="DESIST_CANAL"/>
      <sheetName val="DESIST_ANUAL"/>
      <sheetName val="Calendário"/>
    </sheetNames>
    <sheetDataSet>
      <sheetData sheetId="0"/>
      <sheetData sheetId="1"/>
      <sheetData sheetId="2"/>
      <sheetData sheetId="3"/>
      <sheetData sheetId="4">
        <row r="3161">
          <cell r="E3161" t="str">
            <v>Net Serviços</v>
          </cell>
        </row>
        <row r="3165">
          <cell r="D3165" t="str">
            <v>Net Serviços</v>
          </cell>
        </row>
        <row r="3166">
          <cell r="D3166" t="str">
            <v>Regional São Paulo</v>
          </cell>
        </row>
        <row r="3167">
          <cell r="D3167" t="str">
            <v>Cluster São Paulo</v>
          </cell>
        </row>
        <row r="3168">
          <cell r="D3168" t="str">
            <v>São Paulo</v>
          </cell>
        </row>
        <row r="3169">
          <cell r="D3169" t="str">
            <v>SPO - Black</v>
          </cell>
        </row>
        <row r="3170">
          <cell r="D3170" t="str">
            <v>SPO - Sul</v>
          </cell>
        </row>
        <row r="3171">
          <cell r="D3171" t="str">
            <v>SPO - Leste1</v>
          </cell>
        </row>
        <row r="3172">
          <cell r="D3172" t="str">
            <v>SPO - Leste2</v>
          </cell>
        </row>
        <row r="3173">
          <cell r="D3173" t="str">
            <v>SPO - Norte1</v>
          </cell>
        </row>
        <row r="3174">
          <cell r="D3174" t="str">
            <v>SPO - Norte2</v>
          </cell>
        </row>
        <row r="3175">
          <cell r="D3175" t="str">
            <v>SPO - Não Identificado</v>
          </cell>
        </row>
        <row r="3176">
          <cell r="D3176" t="str">
            <v>Subcluster ABCDM</v>
          </cell>
        </row>
        <row r="3177">
          <cell r="D3177" t="str">
            <v>Santo André</v>
          </cell>
        </row>
        <row r="3178">
          <cell r="D3178" t="str">
            <v>São Bernardo do Campo</v>
          </cell>
        </row>
        <row r="3179">
          <cell r="D3179" t="str">
            <v>São Caetano do Sul</v>
          </cell>
        </row>
        <row r="3180">
          <cell r="D3180" t="str">
            <v>Diadema</v>
          </cell>
        </row>
        <row r="3181">
          <cell r="D3181" t="str">
            <v>Mauá</v>
          </cell>
        </row>
        <row r="3182">
          <cell r="D3182" t="str">
            <v>Ribeirão Pires</v>
          </cell>
        </row>
        <row r="3183">
          <cell r="D3183" t="str">
            <v>Subcluster SP Oeste</v>
          </cell>
        </row>
        <row r="3184">
          <cell r="D3184" t="str">
            <v>Osasco</v>
          </cell>
        </row>
        <row r="3185">
          <cell r="D3185" t="str">
            <v>Barueri</v>
          </cell>
        </row>
        <row r="3186">
          <cell r="D3186" t="str">
            <v>Carapicuíba</v>
          </cell>
        </row>
        <row r="3187">
          <cell r="D3187" t="str">
            <v>Cotia</v>
          </cell>
        </row>
        <row r="3188">
          <cell r="D3188" t="str">
            <v>Embu</v>
          </cell>
        </row>
        <row r="3189">
          <cell r="D3189" t="str">
            <v>Santana De Parnaiba</v>
          </cell>
        </row>
        <row r="3190">
          <cell r="D3190" t="str">
            <v>Taboão da Serra</v>
          </cell>
        </row>
        <row r="3191">
          <cell r="D3191" t="str">
            <v>Itapecerica da Serra</v>
          </cell>
        </row>
        <row r="3192">
          <cell r="D3192" t="str">
            <v>Jandira</v>
          </cell>
        </row>
        <row r="3193">
          <cell r="D3193" t="str">
            <v>Itapevi</v>
          </cell>
        </row>
        <row r="3194">
          <cell r="D3194" t="str">
            <v>Vargem Grande Paulista</v>
          </cell>
        </row>
        <row r="3195">
          <cell r="D3195" t="str">
            <v>Guarulhos</v>
          </cell>
        </row>
        <row r="3196">
          <cell r="D3196" t="str">
            <v>Mogi das Cruzes</v>
          </cell>
        </row>
        <row r="3197">
          <cell r="D3197" t="str">
            <v>Cluster Grande Campinas</v>
          </cell>
        </row>
        <row r="3198">
          <cell r="D3198" t="str">
            <v>Subcluster Campinas</v>
          </cell>
        </row>
        <row r="3199">
          <cell r="D3199" t="str">
            <v>Campinas</v>
          </cell>
        </row>
        <row r="3200">
          <cell r="D3200" t="str">
            <v>Indaiatuba</v>
          </cell>
        </row>
        <row r="3201">
          <cell r="D3201" t="str">
            <v>Valinhos</v>
          </cell>
        </row>
        <row r="3202">
          <cell r="D3202" t="str">
            <v>SubCluster Americana</v>
          </cell>
        </row>
        <row r="3203">
          <cell r="D3203" t="str">
            <v>Americana</v>
          </cell>
        </row>
        <row r="3204">
          <cell r="D3204" t="str">
            <v>Santa Bárbara d Oeste</v>
          </cell>
        </row>
        <row r="3205">
          <cell r="D3205" t="str">
            <v>Hortolândia</v>
          </cell>
        </row>
        <row r="3206">
          <cell r="D3206" t="str">
            <v>Sumaré</v>
          </cell>
        </row>
        <row r="3207">
          <cell r="D3207" t="str">
            <v>SubCluster Limeira</v>
          </cell>
        </row>
        <row r="3208">
          <cell r="D3208" t="str">
            <v>Limeira</v>
          </cell>
        </row>
        <row r="3209">
          <cell r="D3209" t="str">
            <v>Rio Claro</v>
          </cell>
        </row>
        <row r="3210">
          <cell r="D3210" t="str">
            <v>Araras</v>
          </cell>
        </row>
        <row r="3211">
          <cell r="D3211" t="str">
            <v>SubCluster Bragança Paulista</v>
          </cell>
        </row>
        <row r="3212">
          <cell r="D3212" t="str">
            <v>Atibaia</v>
          </cell>
        </row>
        <row r="3213">
          <cell r="D3213" t="str">
            <v>Bragança Paulista</v>
          </cell>
        </row>
        <row r="3214">
          <cell r="D3214" t="str">
            <v>SubCluster Mogi</v>
          </cell>
        </row>
        <row r="3215">
          <cell r="D3215" t="str">
            <v>Mogi Guaçú</v>
          </cell>
        </row>
        <row r="3216">
          <cell r="D3216" t="str">
            <v>Mogi Mirim</v>
          </cell>
        </row>
        <row r="3217">
          <cell r="D3217" t="str">
            <v>SubCluster Salto</v>
          </cell>
        </row>
        <row r="3218">
          <cell r="D3218" t="str">
            <v>Porto Feliz</v>
          </cell>
        </row>
        <row r="3219">
          <cell r="D3219" t="str">
            <v>Rafard</v>
          </cell>
        </row>
        <row r="3220">
          <cell r="D3220" t="str">
            <v>Tietê</v>
          </cell>
        </row>
        <row r="3221">
          <cell r="D3221" t="str">
            <v>Capivari</v>
          </cell>
        </row>
        <row r="3222">
          <cell r="D3222" t="str">
            <v>Elias Fausto</v>
          </cell>
        </row>
        <row r="3223">
          <cell r="D3223" t="str">
            <v>Monte Mor</v>
          </cell>
        </row>
        <row r="3224">
          <cell r="D3224" t="str">
            <v>Salto</v>
          </cell>
        </row>
        <row r="3225">
          <cell r="D3225" t="str">
            <v>SubCluster Paulinia</v>
          </cell>
        </row>
        <row r="3226">
          <cell r="D3226" t="str">
            <v>Paulínia</v>
          </cell>
        </row>
        <row r="3227">
          <cell r="D3227" t="str">
            <v>Artur Nogueira</v>
          </cell>
        </row>
        <row r="3228">
          <cell r="D3228" t="str">
            <v>Cosmópolis</v>
          </cell>
        </row>
        <row r="3229">
          <cell r="D3229" t="str">
            <v>Jundiaí</v>
          </cell>
        </row>
        <row r="3230">
          <cell r="D3230" t="str">
            <v>Itu</v>
          </cell>
        </row>
        <row r="3231">
          <cell r="D3231" t="str">
            <v>Cluster Baixada Santista</v>
          </cell>
        </row>
        <row r="3232">
          <cell r="D3232" t="str">
            <v>Santos</v>
          </cell>
        </row>
        <row r="3233">
          <cell r="D3233" t="str">
            <v>Guarujá</v>
          </cell>
        </row>
        <row r="3234">
          <cell r="D3234" t="str">
            <v>São Vicente</v>
          </cell>
        </row>
        <row r="3235">
          <cell r="D3235" t="str">
            <v>Praia Grande</v>
          </cell>
        </row>
        <row r="3236">
          <cell r="D3236" t="str">
            <v>Cubatão</v>
          </cell>
        </row>
        <row r="3237">
          <cell r="D3237" t="str">
            <v>Bertioga</v>
          </cell>
        </row>
        <row r="3238">
          <cell r="D3238" t="str">
            <v>Cluster Grande São José</v>
          </cell>
        </row>
        <row r="3239">
          <cell r="D3239" t="str">
            <v>SubCluster São José dos Campos</v>
          </cell>
        </row>
        <row r="3240">
          <cell r="D3240" t="str">
            <v>São José dos Campos</v>
          </cell>
        </row>
        <row r="3241">
          <cell r="D3241" t="str">
            <v>Jacareí</v>
          </cell>
        </row>
        <row r="3242">
          <cell r="D3242" t="str">
            <v>Santa Branca</v>
          </cell>
        </row>
        <row r="3243">
          <cell r="D3243" t="str">
            <v>SubCluster Taubaté</v>
          </cell>
        </row>
        <row r="3244">
          <cell r="D3244" t="str">
            <v>Taubaté</v>
          </cell>
        </row>
        <row r="3245">
          <cell r="D3245" t="str">
            <v>Pindamonhangaba</v>
          </cell>
        </row>
        <row r="3246">
          <cell r="D3246" t="str">
            <v>Caçapava</v>
          </cell>
        </row>
        <row r="3247">
          <cell r="D3247" t="str">
            <v>SubCluster Vale</v>
          </cell>
        </row>
        <row r="3248">
          <cell r="D3248" t="str">
            <v>Guaratinguetá</v>
          </cell>
        </row>
        <row r="3249">
          <cell r="D3249" t="str">
            <v>Lorena</v>
          </cell>
        </row>
        <row r="3250">
          <cell r="D3250" t="str">
            <v>Aparecida</v>
          </cell>
        </row>
        <row r="3251">
          <cell r="D3251" t="str">
            <v>Cruzeiro</v>
          </cell>
        </row>
        <row r="3252">
          <cell r="D3252" t="str">
            <v>Potim</v>
          </cell>
        </row>
        <row r="3253">
          <cell r="D3253" t="str">
            <v>Cachoeira Paulista</v>
          </cell>
        </row>
        <row r="3254">
          <cell r="D3254" t="str">
            <v>Cluster Ribeirão Preto</v>
          </cell>
        </row>
        <row r="3255">
          <cell r="D3255" t="str">
            <v>SubCluster Ribeirão</v>
          </cell>
        </row>
        <row r="3256">
          <cell r="D3256" t="str">
            <v>Ribeirão Preto</v>
          </cell>
        </row>
        <row r="3257">
          <cell r="D3257" t="str">
            <v>Sertãozinho</v>
          </cell>
        </row>
        <row r="3258">
          <cell r="D3258" t="str">
            <v>Franca</v>
          </cell>
        </row>
        <row r="3259">
          <cell r="D3259" t="str">
            <v>Cluster Sorocaba</v>
          </cell>
        </row>
        <row r="3260">
          <cell r="D3260" t="str">
            <v>Sorocaba</v>
          </cell>
        </row>
        <row r="3261">
          <cell r="D3261" t="str">
            <v>Itapetininga</v>
          </cell>
        </row>
        <row r="3262">
          <cell r="D3262" t="str">
            <v>Cluster Bauru</v>
          </cell>
        </row>
        <row r="3263">
          <cell r="D3263" t="str">
            <v>Bauru</v>
          </cell>
        </row>
        <row r="3264">
          <cell r="D3264" t="str">
            <v>Jaú</v>
          </cell>
        </row>
        <row r="3265">
          <cell r="D3265" t="str">
            <v>Botucatu</v>
          </cell>
        </row>
        <row r="3266">
          <cell r="D3266" t="str">
            <v>Cluster São Carlos</v>
          </cell>
        </row>
        <row r="3267">
          <cell r="D3267" t="str">
            <v>São Carlos</v>
          </cell>
        </row>
        <row r="3268">
          <cell r="D3268" t="str">
            <v>Araraquara</v>
          </cell>
        </row>
        <row r="3269">
          <cell r="D3269" t="str">
            <v>São José do Rio Preto</v>
          </cell>
        </row>
        <row r="3270">
          <cell r="D3270" t="str">
            <v>Piracicaba</v>
          </cell>
        </row>
        <row r="3271">
          <cell r="D3271" t="str">
            <v>Marília</v>
          </cell>
        </row>
        <row r="3272">
          <cell r="D3272" t="str">
            <v>Araçatuba</v>
          </cell>
        </row>
        <row r="3273">
          <cell r="D3273" t="str">
            <v>Regional Leste</v>
          </cell>
        </row>
        <row r="3274">
          <cell r="D3274" t="str">
            <v>Cluster Rio de Janeiro</v>
          </cell>
        </row>
        <row r="3275">
          <cell r="D3275" t="str">
            <v>Rio de Janeiro</v>
          </cell>
        </row>
        <row r="3276">
          <cell r="D3276" t="str">
            <v>RJO - Centro</v>
          </cell>
        </row>
        <row r="3277">
          <cell r="D3277" t="str">
            <v>RJO - Norte</v>
          </cell>
        </row>
        <row r="3278">
          <cell r="D3278" t="str">
            <v>RJO - Sul</v>
          </cell>
        </row>
        <row r="3279">
          <cell r="D3279" t="str">
            <v>RJO - Não Identificado</v>
          </cell>
        </row>
        <row r="3280">
          <cell r="D3280" t="str">
            <v>SubCluster Baixada Fluminense</v>
          </cell>
        </row>
        <row r="3281">
          <cell r="D3281" t="str">
            <v>Nova Iguacu</v>
          </cell>
        </row>
        <row r="3282">
          <cell r="D3282" t="str">
            <v>Mesquita</v>
          </cell>
        </row>
        <row r="3283">
          <cell r="D3283" t="str">
            <v>Duque de Caxias</v>
          </cell>
        </row>
        <row r="3284">
          <cell r="D3284" t="str">
            <v>Belford Roxo</v>
          </cell>
        </row>
        <row r="3285">
          <cell r="D3285" t="str">
            <v>Nilópolis</v>
          </cell>
        </row>
        <row r="3286">
          <cell r="D3286" t="str">
            <v>São João de Meriti</v>
          </cell>
        </row>
        <row r="3287">
          <cell r="D3287" t="str">
            <v>SubCluster Niterói e Lagos</v>
          </cell>
        </row>
        <row r="3288">
          <cell r="D3288" t="str">
            <v>Niterói</v>
          </cell>
        </row>
        <row r="3289">
          <cell r="D3289" t="str">
            <v>São Gonçalo</v>
          </cell>
        </row>
        <row r="3290">
          <cell r="D3290" t="str">
            <v>Macaé</v>
          </cell>
        </row>
        <row r="3291">
          <cell r="D3291" t="str">
            <v>Rio das Ostras</v>
          </cell>
        </row>
        <row r="3292">
          <cell r="D3292" t="str">
            <v>SubCluster Resende</v>
          </cell>
        </row>
        <row r="3293">
          <cell r="D3293" t="str">
            <v>Resende</v>
          </cell>
        </row>
        <row r="3294">
          <cell r="D3294" t="str">
            <v>Barra Mansa</v>
          </cell>
        </row>
        <row r="3295">
          <cell r="D3295" t="str">
            <v>Cluster Minas Gerais</v>
          </cell>
        </row>
        <row r="3296">
          <cell r="D3296" t="str">
            <v>Belo Horizonte</v>
          </cell>
        </row>
        <row r="3297">
          <cell r="D3297" t="str">
            <v>BHZ - Leste</v>
          </cell>
        </row>
        <row r="3298">
          <cell r="D3298" t="str">
            <v>BHZ - Oeste</v>
          </cell>
        </row>
        <row r="3299">
          <cell r="D3299" t="str">
            <v>BHZ - Não Informado</v>
          </cell>
        </row>
        <row r="3300">
          <cell r="D3300" t="str">
            <v>SubCluster BH Leste</v>
          </cell>
        </row>
        <row r="3301">
          <cell r="D3301" t="str">
            <v>Sabará</v>
          </cell>
        </row>
        <row r="3302">
          <cell r="D3302" t="str">
            <v>Nova Lima</v>
          </cell>
        </row>
        <row r="3303">
          <cell r="D3303" t="str">
            <v>SubCluster BH Oeste</v>
          </cell>
        </row>
        <row r="3304">
          <cell r="D3304" t="str">
            <v>Contagem</v>
          </cell>
        </row>
        <row r="3305">
          <cell r="D3305" t="str">
            <v>Betim</v>
          </cell>
        </row>
        <row r="3306">
          <cell r="D3306" t="str">
            <v>SubCluster Triangulo Mineiro</v>
          </cell>
        </row>
        <row r="3307">
          <cell r="D3307" t="str">
            <v>Uberaba</v>
          </cell>
        </row>
        <row r="3308">
          <cell r="D3308" t="str">
            <v>Uberlândia</v>
          </cell>
        </row>
        <row r="3309">
          <cell r="D3309" t="str">
            <v>Juiz de Fora</v>
          </cell>
        </row>
        <row r="3310">
          <cell r="D3310" t="str">
            <v>Cluster Centro Oeste</v>
          </cell>
        </row>
        <row r="3311">
          <cell r="D3311" t="str">
            <v>Brasília</v>
          </cell>
        </row>
        <row r="3312">
          <cell r="D3312" t="str">
            <v>Anápolis</v>
          </cell>
        </row>
        <row r="3313">
          <cell r="D3313" t="str">
            <v>Palmas</v>
          </cell>
        </row>
        <row r="3314">
          <cell r="D3314" t="str">
            <v>SubCluster Cuiabá</v>
          </cell>
        </row>
        <row r="3315">
          <cell r="D3315" t="str">
            <v>Cuiabá</v>
          </cell>
        </row>
        <row r="3316">
          <cell r="D3316" t="str">
            <v>Varzea Grande</v>
          </cell>
        </row>
        <row r="3317">
          <cell r="D3317" t="str">
            <v>Cluster Nordeste</v>
          </cell>
        </row>
        <row r="3318">
          <cell r="D3318" t="str">
            <v>João Pessoa</v>
          </cell>
        </row>
        <row r="3319">
          <cell r="D3319" t="str">
            <v>Maceió</v>
          </cell>
        </row>
        <row r="3320">
          <cell r="D3320" t="str">
            <v>Fortaleza</v>
          </cell>
        </row>
        <row r="3321">
          <cell r="D3321" t="str">
            <v>São Luis</v>
          </cell>
        </row>
        <row r="3322">
          <cell r="D3322" t="str">
            <v>Teresina</v>
          </cell>
        </row>
        <row r="3323">
          <cell r="D3323" t="str">
            <v>SubCluster Natal</v>
          </cell>
        </row>
        <row r="3324">
          <cell r="D3324" t="str">
            <v>Natal</v>
          </cell>
        </row>
        <row r="3325">
          <cell r="D3325" t="str">
            <v>Parnamirim</v>
          </cell>
        </row>
        <row r="3326">
          <cell r="D3326" t="str">
            <v>SubCluster Recife</v>
          </cell>
        </row>
        <row r="3327">
          <cell r="D3327" t="str">
            <v>Recife</v>
          </cell>
        </row>
        <row r="3328">
          <cell r="D3328" t="str">
            <v>Jaboatão dos Guararapes</v>
          </cell>
        </row>
        <row r="3329">
          <cell r="D3329" t="str">
            <v>Olinda</v>
          </cell>
        </row>
        <row r="3330">
          <cell r="D3330" t="str">
            <v>Paulista</v>
          </cell>
        </row>
        <row r="3331">
          <cell r="D3331" t="str">
            <v>Cluster Manaus</v>
          </cell>
        </row>
        <row r="3332">
          <cell r="D3332" t="str">
            <v>Manaus</v>
          </cell>
        </row>
        <row r="3333">
          <cell r="D3333" t="str">
            <v>Porto Velho</v>
          </cell>
        </row>
        <row r="3334">
          <cell r="D3334" t="str">
            <v>Rio Branco</v>
          </cell>
        </row>
        <row r="3335">
          <cell r="D3335" t="str">
            <v>Cluster Vitória e Campos</v>
          </cell>
        </row>
        <row r="3336">
          <cell r="D3336" t="str">
            <v>SubCluster Vitória</v>
          </cell>
        </row>
        <row r="3337">
          <cell r="D3337" t="str">
            <v>Vitória</v>
          </cell>
        </row>
        <row r="3338">
          <cell r="D3338" t="str">
            <v>Vila Velha</v>
          </cell>
        </row>
        <row r="3339">
          <cell r="D3339" t="str">
            <v>SubCluster Serra</v>
          </cell>
        </row>
        <row r="3340">
          <cell r="D3340" t="str">
            <v>Serra</v>
          </cell>
        </row>
        <row r="3341">
          <cell r="D3341" t="str">
            <v>Campos dos Goytacazes</v>
          </cell>
        </row>
        <row r="3342">
          <cell r="D3342" t="str">
            <v>Cluster Belém</v>
          </cell>
        </row>
        <row r="3343">
          <cell r="D3343" t="str">
            <v>Belém</v>
          </cell>
        </row>
        <row r="3344">
          <cell r="D3344" t="str">
            <v>Ananindeua</v>
          </cell>
        </row>
        <row r="3345">
          <cell r="D3345" t="str">
            <v>Cluster Salvador</v>
          </cell>
        </row>
        <row r="3346">
          <cell r="D3346" t="str">
            <v>Salvador</v>
          </cell>
        </row>
        <row r="3347">
          <cell r="D3347" t="str">
            <v>Lauro de Freitas</v>
          </cell>
        </row>
        <row r="3348">
          <cell r="D3348" t="str">
            <v>Goiânia</v>
          </cell>
        </row>
        <row r="3349">
          <cell r="D3349" t="str">
            <v>Aracajú</v>
          </cell>
        </row>
        <row r="3350">
          <cell r="D3350" t="str">
            <v>Campo Grande</v>
          </cell>
        </row>
        <row r="3351">
          <cell r="D3351" t="str">
            <v>Regional Sul</v>
          </cell>
        </row>
        <row r="3352">
          <cell r="D3352" t="str">
            <v>Cluster Porto Alegre</v>
          </cell>
        </row>
        <row r="3353">
          <cell r="D3353" t="str">
            <v>SubCluster Porto Alegre</v>
          </cell>
        </row>
        <row r="3354">
          <cell r="D3354" t="str">
            <v>Porto Alegre - CABO</v>
          </cell>
        </row>
        <row r="3355">
          <cell r="D3355" t="str">
            <v>Litoral</v>
          </cell>
        </row>
        <row r="3356">
          <cell r="D3356" t="str">
            <v>Novo Hamburgo - CABO</v>
          </cell>
        </row>
        <row r="3357">
          <cell r="D3357" t="str">
            <v>Porto Alegre - MMDS</v>
          </cell>
        </row>
        <row r="3358">
          <cell r="D3358" t="str">
            <v>SubCluster Grande Porto Alegre</v>
          </cell>
        </row>
        <row r="3359">
          <cell r="D3359" t="str">
            <v>Canoas</v>
          </cell>
        </row>
        <row r="3360">
          <cell r="D3360" t="str">
            <v>São Leopoldo</v>
          </cell>
        </row>
        <row r="3361">
          <cell r="D3361" t="str">
            <v>Sapucaia do Sul</v>
          </cell>
        </row>
        <row r="3362">
          <cell r="D3362" t="str">
            <v>Esteio</v>
          </cell>
        </row>
        <row r="3363">
          <cell r="D3363" t="str">
            <v>Campo Bom</v>
          </cell>
        </row>
        <row r="3364">
          <cell r="D3364" t="str">
            <v>Cluster Curitiba</v>
          </cell>
        </row>
        <row r="3365">
          <cell r="D3365" t="str">
            <v>SubCluster Curitiba</v>
          </cell>
        </row>
        <row r="3366">
          <cell r="D3366" t="str">
            <v>Curitiba - CABO</v>
          </cell>
        </row>
        <row r="3367">
          <cell r="D3367" t="str">
            <v>Curitiba - MMDS</v>
          </cell>
        </row>
        <row r="3368">
          <cell r="D3368" t="str">
            <v>SubCluster Grande Curitiba</v>
          </cell>
        </row>
        <row r="3369">
          <cell r="D3369" t="str">
            <v>São José dos Pinhais</v>
          </cell>
        </row>
        <row r="3370">
          <cell r="D3370" t="str">
            <v>Colombo</v>
          </cell>
        </row>
        <row r="3371">
          <cell r="D3371" t="str">
            <v>Pinhais</v>
          </cell>
        </row>
        <row r="3372">
          <cell r="D3372" t="str">
            <v>Araucária</v>
          </cell>
        </row>
        <row r="3373">
          <cell r="D3373" t="str">
            <v>Campo Largo</v>
          </cell>
        </row>
        <row r="3374">
          <cell r="D3374" t="str">
            <v>Almirante Tamandaré</v>
          </cell>
        </row>
        <row r="3375">
          <cell r="D3375" t="str">
            <v>Cluster Florianópolis</v>
          </cell>
        </row>
        <row r="3376">
          <cell r="D3376" t="str">
            <v>Florianópolis</v>
          </cell>
        </row>
        <row r="3377">
          <cell r="D3377" t="str">
            <v>Criciúma</v>
          </cell>
        </row>
        <row r="3378">
          <cell r="D3378" t="str">
            <v>São José</v>
          </cell>
        </row>
        <row r="3379">
          <cell r="D3379" t="str">
            <v>Palhoça</v>
          </cell>
        </row>
        <row r="3380">
          <cell r="D3380" t="str">
            <v xml:space="preserve">Cluster Paraná Norte </v>
          </cell>
        </row>
        <row r="3381">
          <cell r="D3381" t="str">
            <v>SubCluster Londrina</v>
          </cell>
        </row>
        <row r="3382">
          <cell r="D3382" t="str">
            <v>Londrina</v>
          </cell>
        </row>
        <row r="3383">
          <cell r="D3383" t="str">
            <v>Arapongas</v>
          </cell>
        </row>
        <row r="3384">
          <cell r="D3384" t="str">
            <v>SubCluster Maringá</v>
          </cell>
        </row>
        <row r="3385">
          <cell r="D3385" t="str">
            <v>Maringá</v>
          </cell>
        </row>
        <row r="3386">
          <cell r="D3386" t="str">
            <v>Cianorte</v>
          </cell>
        </row>
        <row r="3387">
          <cell r="D3387" t="str">
            <v>Cluster Pelotas</v>
          </cell>
        </row>
        <row r="3388">
          <cell r="D3388" t="str">
            <v>Pelotas</v>
          </cell>
        </row>
        <row r="3389">
          <cell r="D3389" t="str">
            <v>Rio Grande</v>
          </cell>
        </row>
        <row r="3390">
          <cell r="D3390" t="str">
            <v>Cluster Caxias do Sul</v>
          </cell>
        </row>
        <row r="3391">
          <cell r="D3391" t="str">
            <v>Caxias do Sul</v>
          </cell>
        </row>
        <row r="3392">
          <cell r="D3392" t="str">
            <v>Bento Gonçalves</v>
          </cell>
        </row>
        <row r="3393">
          <cell r="D3393" t="str">
            <v>Farroupilha</v>
          </cell>
        </row>
        <row r="3394">
          <cell r="D3394" t="str">
            <v>Cluster Santa Maria</v>
          </cell>
        </row>
        <row r="3395">
          <cell r="D3395" t="str">
            <v>Santa Maria</v>
          </cell>
        </row>
        <row r="3396">
          <cell r="D3396" t="str">
            <v>Cruz Alta</v>
          </cell>
        </row>
        <row r="3397">
          <cell r="D3397" t="str">
            <v>Santa Cruz Do Sul</v>
          </cell>
        </row>
        <row r="3398">
          <cell r="D3398" t="str">
            <v>Lajeado</v>
          </cell>
        </row>
        <row r="3399">
          <cell r="D3399" t="str">
            <v>Cluster Vale do Itajaí</v>
          </cell>
        </row>
        <row r="3400">
          <cell r="D3400" t="str">
            <v>Blumenau</v>
          </cell>
        </row>
        <row r="3401">
          <cell r="D3401" t="str">
            <v>Itajaí</v>
          </cell>
        </row>
        <row r="3402">
          <cell r="D3402" t="str">
            <v>Balneario Camboriú</v>
          </cell>
        </row>
        <row r="3403">
          <cell r="D3403" t="str">
            <v>Cluster Passo Fundo</v>
          </cell>
        </row>
        <row r="3404">
          <cell r="D3404" t="str">
            <v>Passo Fundo</v>
          </cell>
        </row>
        <row r="3405">
          <cell r="D3405" t="str">
            <v>Chapecó</v>
          </cell>
        </row>
        <row r="3406">
          <cell r="D3406" t="str">
            <v>Erechim</v>
          </cell>
        </row>
        <row r="3407">
          <cell r="D3407" t="str">
            <v>Cluster Ponta Grossa</v>
          </cell>
        </row>
        <row r="3408">
          <cell r="D3408" t="str">
            <v>Ponta Grossa</v>
          </cell>
        </row>
        <row r="3409">
          <cell r="D3409" t="str">
            <v>Guarapuava</v>
          </cell>
        </row>
        <row r="3410">
          <cell r="D3410" t="str">
            <v>Bagé</v>
          </cell>
        </row>
        <row r="3411">
          <cell r="D3411" t="str">
            <v>Joinville</v>
          </cell>
        </row>
        <row r="3412">
          <cell r="D3412" t="str">
            <v>Cascavel</v>
          </cell>
        </row>
        <row r="3413">
          <cell r="D3413" t="str">
            <v>Uruguaiana</v>
          </cell>
        </row>
        <row r="3414">
          <cell r="D3414" t="str">
            <v>Sapiranga</v>
          </cell>
        </row>
        <row r="3415">
          <cell r="D3415" t="str">
            <v>Estância Velha</v>
          </cell>
        </row>
      </sheetData>
      <sheetData sheetId="5">
        <row r="1052">
          <cell r="D1052" t="str">
            <v>Total</v>
          </cell>
        </row>
      </sheetData>
      <sheetData sheetId="6">
        <row r="1043">
          <cell r="D1043" t="str">
            <v>Novos Domicílios</v>
          </cell>
        </row>
      </sheetData>
      <sheetData sheetId="7">
        <row r="2530">
          <cell r="E2530" t="str">
            <v>Net Serviços</v>
          </cell>
        </row>
      </sheetData>
      <sheetData sheetId="8">
        <row r="1052">
          <cell r="D1052" t="str">
            <v>Total</v>
          </cell>
        </row>
      </sheetData>
      <sheetData sheetId="9">
        <row r="1047">
          <cell r="C1047" t="str">
            <v>Total</v>
          </cell>
        </row>
      </sheetData>
      <sheetData sheetId="10"/>
      <sheetData sheetId="11"/>
      <sheetData sheetId="12"/>
      <sheetData sheetId="13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PA"/>
      <sheetName val="PROD_OPERACOES"/>
      <sheetName val="PROD_CANAL"/>
      <sheetName val="FONE_LINHA_OP"/>
      <sheetName val="FONE_LINHA_CANAL"/>
      <sheetName val="FONE_MIX"/>
      <sheetName val="MOVIMENTAÇÃO_STATUS"/>
      <sheetName val="MOVIMENTAÇÃO_OPERADORA"/>
      <sheetName val="Apoio"/>
      <sheetName val="GLOSSARIO"/>
      <sheetName val="Calendário"/>
      <sheetName val="Dias Uteis_09"/>
      <sheetName val="Plan1"/>
    </sheetNames>
    <sheetDataSet>
      <sheetData sheetId="0"/>
      <sheetData sheetId="1">
        <row r="1558">
          <cell r="F1558" t="str">
            <v>Net Serviços</v>
          </cell>
        </row>
        <row r="1562">
          <cell r="E1562" t="str">
            <v>Net Serviços</v>
          </cell>
        </row>
        <row r="1563">
          <cell r="E1563" t="str">
            <v>Regional São Paulo</v>
          </cell>
        </row>
        <row r="1564">
          <cell r="E1564" t="str">
            <v>Cluster São Paulo</v>
          </cell>
        </row>
        <row r="1565">
          <cell r="E1565" t="str">
            <v>São Paulo</v>
          </cell>
        </row>
        <row r="1566">
          <cell r="E1566" t="str">
            <v>SPO - Black</v>
          </cell>
        </row>
        <row r="1567">
          <cell r="E1567" t="str">
            <v>SPO - Sul</v>
          </cell>
        </row>
        <row r="1568">
          <cell r="E1568" t="str">
            <v>SPO - Leste1</v>
          </cell>
        </row>
        <row r="1569">
          <cell r="E1569" t="str">
            <v>SPO - Leste2</v>
          </cell>
        </row>
        <row r="1570">
          <cell r="E1570" t="str">
            <v>SPO - Norte1</v>
          </cell>
        </row>
        <row r="1571">
          <cell r="E1571" t="str">
            <v>SPO - Norte2</v>
          </cell>
        </row>
        <row r="1572">
          <cell r="E1572" t="str">
            <v>SPO - Não Identificado</v>
          </cell>
        </row>
        <row r="1573">
          <cell r="E1573" t="str">
            <v>Cluster ABCDM</v>
          </cell>
        </row>
        <row r="1574">
          <cell r="E1574" t="str">
            <v>Santo André</v>
          </cell>
        </row>
        <row r="1575">
          <cell r="E1575" t="str">
            <v>São Bernardo do Campo</v>
          </cell>
        </row>
        <row r="1576">
          <cell r="E1576" t="str">
            <v>São Caetano do Sul</v>
          </cell>
        </row>
        <row r="1577">
          <cell r="E1577" t="str">
            <v>Diadema</v>
          </cell>
        </row>
        <row r="1578">
          <cell r="E1578" t="str">
            <v>Mauá</v>
          </cell>
        </row>
        <row r="1579">
          <cell r="E1579" t="str">
            <v>Guarulhos</v>
          </cell>
        </row>
        <row r="1580">
          <cell r="E1580" t="str">
            <v>Cluster Campinas</v>
          </cell>
        </row>
        <row r="1581">
          <cell r="E1581" t="str">
            <v>Campinas</v>
          </cell>
        </row>
        <row r="1582">
          <cell r="E1582" t="str">
            <v>Cluster Indaiatuba</v>
          </cell>
        </row>
        <row r="1583">
          <cell r="E1583" t="str">
            <v>Indaiatuba</v>
          </cell>
        </row>
        <row r="1584">
          <cell r="E1584" t="str">
            <v>Valinhos</v>
          </cell>
        </row>
        <row r="1585">
          <cell r="E1585" t="str">
            <v>Cluster Baixada</v>
          </cell>
        </row>
        <row r="1586">
          <cell r="E1586" t="str">
            <v>Santos</v>
          </cell>
        </row>
        <row r="1587">
          <cell r="E1587" t="str">
            <v>Bertioga</v>
          </cell>
        </row>
        <row r="1588">
          <cell r="E1588" t="str">
            <v>Cubatão</v>
          </cell>
        </row>
        <row r="1589">
          <cell r="E1589" t="str">
            <v>Guarujá</v>
          </cell>
        </row>
        <row r="1590">
          <cell r="E1590" t="str">
            <v>Praia Grande</v>
          </cell>
        </row>
        <row r="1591">
          <cell r="E1591" t="str">
            <v>São Vicente</v>
          </cell>
        </row>
        <row r="1592">
          <cell r="E1592" t="str">
            <v>Grupo São Paulo Interior</v>
          </cell>
        </row>
        <row r="1593">
          <cell r="E1593" t="str">
            <v>Mogi das Cruzes</v>
          </cell>
        </row>
        <row r="1594">
          <cell r="E1594" t="str">
            <v>Jundiaí</v>
          </cell>
        </row>
        <row r="1595">
          <cell r="E1595" t="str">
            <v>Sorocaba</v>
          </cell>
        </row>
        <row r="1596">
          <cell r="E1596" t="str">
            <v>Itu</v>
          </cell>
        </row>
        <row r="1597">
          <cell r="E1597" t="str">
            <v>Itapetininga</v>
          </cell>
        </row>
        <row r="1598">
          <cell r="E1598" t="str">
            <v>Piracicaba</v>
          </cell>
        </row>
        <row r="1599">
          <cell r="E1599" t="str">
            <v>São José do Rio Preto</v>
          </cell>
        </row>
        <row r="1600">
          <cell r="E1600" t="str">
            <v>Bauru</v>
          </cell>
        </row>
        <row r="1601">
          <cell r="E1601" t="str">
            <v>Franca</v>
          </cell>
        </row>
        <row r="1602">
          <cell r="E1602" t="str">
            <v>Araçatuba</v>
          </cell>
        </row>
        <row r="1603">
          <cell r="E1603" t="str">
            <v>Marília</v>
          </cell>
        </row>
        <row r="1604">
          <cell r="E1604" t="str">
            <v>Cluster Sao José Dos Campos</v>
          </cell>
        </row>
        <row r="1605">
          <cell r="E1605" t="str">
            <v>São José dos Campos</v>
          </cell>
        </row>
        <row r="1606">
          <cell r="E1606" t="str">
            <v>Jacareí</v>
          </cell>
        </row>
        <row r="1607">
          <cell r="E1607" t="str">
            <v>Santa Branca</v>
          </cell>
        </row>
        <row r="1608">
          <cell r="E1608" t="str">
            <v>Cluster Taubaté</v>
          </cell>
        </row>
        <row r="1609">
          <cell r="E1609" t="str">
            <v>Taubaté</v>
          </cell>
        </row>
        <row r="1610">
          <cell r="E1610" t="str">
            <v>Caçapava</v>
          </cell>
        </row>
        <row r="1611">
          <cell r="E1611" t="str">
            <v>Pindamonhangaba</v>
          </cell>
        </row>
        <row r="1612">
          <cell r="E1612" t="str">
            <v>Cluster Bragança Paulista</v>
          </cell>
        </row>
        <row r="1613">
          <cell r="E1613" t="str">
            <v>Bragança Paulista</v>
          </cell>
        </row>
        <row r="1614">
          <cell r="E1614" t="str">
            <v>Atibaia</v>
          </cell>
        </row>
        <row r="1615">
          <cell r="E1615" t="str">
            <v>Cluster Jaú</v>
          </cell>
        </row>
        <row r="1616">
          <cell r="E1616" t="str">
            <v>Jaú</v>
          </cell>
        </row>
        <row r="1617">
          <cell r="E1617" t="str">
            <v>Botucatu</v>
          </cell>
        </row>
        <row r="1618">
          <cell r="E1618" t="str">
            <v>Cluster Mogi</v>
          </cell>
        </row>
        <row r="1619">
          <cell r="E1619" t="str">
            <v>Mogi Guaçú</v>
          </cell>
        </row>
        <row r="1620">
          <cell r="E1620" t="str">
            <v>Mogi Mirim</v>
          </cell>
        </row>
        <row r="1621">
          <cell r="E1621" t="str">
            <v>Cluster Limeira</v>
          </cell>
        </row>
        <row r="1622">
          <cell r="E1622" t="str">
            <v>Limeira</v>
          </cell>
        </row>
        <row r="1623">
          <cell r="E1623" t="str">
            <v>Araras</v>
          </cell>
        </row>
        <row r="1624">
          <cell r="E1624" t="str">
            <v>Rio Claro</v>
          </cell>
        </row>
        <row r="1625">
          <cell r="E1625" t="str">
            <v>Cluster Americana</v>
          </cell>
        </row>
        <row r="1626">
          <cell r="E1626" t="str">
            <v>Americana</v>
          </cell>
        </row>
        <row r="1627">
          <cell r="E1627" t="str">
            <v>Santa Bárbara d Oeste</v>
          </cell>
        </row>
        <row r="1628">
          <cell r="E1628" t="str">
            <v>Sumaré</v>
          </cell>
        </row>
        <row r="1629">
          <cell r="E1629" t="str">
            <v>Hortolândia</v>
          </cell>
        </row>
        <row r="1630">
          <cell r="E1630" t="str">
            <v>Cluster São Carlos</v>
          </cell>
        </row>
        <row r="1631">
          <cell r="E1631" t="str">
            <v>São Carlos</v>
          </cell>
        </row>
        <row r="1632">
          <cell r="E1632" t="str">
            <v>Araraquara</v>
          </cell>
        </row>
        <row r="1633">
          <cell r="E1633" t="str">
            <v>Cluster Ribeirão Preto</v>
          </cell>
        </row>
        <row r="1634">
          <cell r="E1634" t="str">
            <v>Ribeirão Preto</v>
          </cell>
        </row>
        <row r="1635">
          <cell r="E1635" t="str">
            <v>Sertãozinho</v>
          </cell>
        </row>
        <row r="1636">
          <cell r="E1636" t="str">
            <v>Grupo HFC São Paulo</v>
          </cell>
        </row>
        <row r="1637">
          <cell r="E1637" t="str">
            <v>Cluster Oeste SP</v>
          </cell>
        </row>
        <row r="1638">
          <cell r="E1638" t="str">
            <v>Barueri</v>
          </cell>
        </row>
        <row r="1639">
          <cell r="E1639" t="str">
            <v>Carapicuíba</v>
          </cell>
        </row>
        <row r="1640">
          <cell r="E1640" t="str">
            <v>Cotia</v>
          </cell>
        </row>
        <row r="1641">
          <cell r="E1641" t="str">
            <v>Embu</v>
          </cell>
        </row>
        <row r="1642">
          <cell r="E1642" t="str">
            <v>Itapecerica Da Serra</v>
          </cell>
        </row>
        <row r="1643">
          <cell r="E1643" t="str">
            <v>Itapevi</v>
          </cell>
        </row>
        <row r="1644">
          <cell r="E1644" t="str">
            <v>Jandira</v>
          </cell>
        </row>
        <row r="1645">
          <cell r="E1645" t="str">
            <v>Osasco</v>
          </cell>
        </row>
        <row r="1646">
          <cell r="E1646" t="str">
            <v>Santana De Parnaiba</v>
          </cell>
        </row>
        <row r="1647">
          <cell r="E1647" t="str">
            <v>Taboão Da Serra</v>
          </cell>
        </row>
        <row r="1648">
          <cell r="E1648" t="str">
            <v>Vargem Grande Paulista</v>
          </cell>
        </row>
        <row r="1649">
          <cell r="E1649" t="str">
            <v>Cluster Salto</v>
          </cell>
        </row>
        <row r="1650">
          <cell r="E1650" t="str">
            <v>Capivari</v>
          </cell>
        </row>
        <row r="1651">
          <cell r="E1651" t="str">
            <v>Elias Fausto</v>
          </cell>
        </row>
        <row r="1652">
          <cell r="E1652" t="str">
            <v>Monte Mor</v>
          </cell>
        </row>
        <row r="1653">
          <cell r="E1653" t="str">
            <v>Porto Feliz</v>
          </cell>
        </row>
        <row r="1654">
          <cell r="E1654" t="str">
            <v>Rafard</v>
          </cell>
        </row>
        <row r="1655">
          <cell r="E1655" t="str">
            <v>Salto</v>
          </cell>
        </row>
        <row r="1656">
          <cell r="E1656" t="str">
            <v>Tietê</v>
          </cell>
        </row>
        <row r="1657">
          <cell r="E1657" t="str">
            <v>Cluster Vale</v>
          </cell>
        </row>
        <row r="1658">
          <cell r="E1658" t="str">
            <v>Aparecida</v>
          </cell>
        </row>
        <row r="1659">
          <cell r="E1659" t="str">
            <v>Cachoeira Paulista</v>
          </cell>
        </row>
        <row r="1660">
          <cell r="E1660" t="str">
            <v>Cruzeiro</v>
          </cell>
        </row>
        <row r="1661">
          <cell r="E1661" t="str">
            <v>Guaratinguetá</v>
          </cell>
        </row>
        <row r="1662">
          <cell r="E1662" t="str">
            <v>Lorena</v>
          </cell>
        </row>
        <row r="1663">
          <cell r="E1663" t="str">
            <v>Potim</v>
          </cell>
        </row>
        <row r="1664">
          <cell r="E1664" t="str">
            <v>Regional Leste</v>
          </cell>
        </row>
        <row r="1665">
          <cell r="E1665" t="str">
            <v>Cluster Rio de Janeiro</v>
          </cell>
        </row>
        <row r="1666">
          <cell r="E1666" t="str">
            <v>Rio de Janeiro</v>
          </cell>
        </row>
        <row r="1667">
          <cell r="E1667" t="str">
            <v>RJO - Centro</v>
          </cell>
        </row>
        <row r="1668">
          <cell r="E1668" t="str">
            <v>RJO - Norte</v>
          </cell>
        </row>
        <row r="1669">
          <cell r="E1669" t="str">
            <v>RJO - Sul</v>
          </cell>
        </row>
        <row r="1670">
          <cell r="E1670" t="str">
            <v xml:space="preserve">RJO - Não Identificado </v>
          </cell>
        </row>
        <row r="1671">
          <cell r="E1671" t="str">
            <v>Niterói</v>
          </cell>
        </row>
        <row r="1672">
          <cell r="E1672" t="str">
            <v>Belo Horizonte</v>
          </cell>
        </row>
        <row r="1673">
          <cell r="E1673" t="str">
            <v>Brasília</v>
          </cell>
        </row>
        <row r="1674">
          <cell r="E1674" t="str">
            <v>Grupo Leste Interior</v>
          </cell>
        </row>
        <row r="1675">
          <cell r="E1675" t="str">
            <v>Goiânia</v>
          </cell>
        </row>
        <row r="1676">
          <cell r="E1676" t="str">
            <v>Anápolis</v>
          </cell>
        </row>
        <row r="1677">
          <cell r="E1677" t="str">
            <v>Campo Grande</v>
          </cell>
        </row>
        <row r="1678">
          <cell r="E1678" t="str">
            <v>Manaus</v>
          </cell>
        </row>
        <row r="1679">
          <cell r="E1679" t="str">
            <v>Maceió</v>
          </cell>
        </row>
        <row r="1680">
          <cell r="E1680" t="str">
            <v>João Pessoa</v>
          </cell>
        </row>
        <row r="1681">
          <cell r="E1681" t="str">
            <v>Cluster Recife</v>
          </cell>
        </row>
        <row r="1682">
          <cell r="E1682" t="str">
            <v>Recife</v>
          </cell>
        </row>
        <row r="1683">
          <cell r="E1683" t="str">
            <v>Olinda</v>
          </cell>
        </row>
        <row r="1684">
          <cell r="E1684" t="str">
            <v>Jaboatão dos Guararapes</v>
          </cell>
        </row>
        <row r="1685">
          <cell r="E1685" t="str">
            <v>Paulista</v>
          </cell>
        </row>
        <row r="1686">
          <cell r="E1686" t="str">
            <v>Cluster Salvador</v>
          </cell>
        </row>
        <row r="1687">
          <cell r="E1687" t="str">
            <v>Salvador</v>
          </cell>
        </row>
        <row r="1688">
          <cell r="E1688" t="str">
            <v>Lauro de Freitas</v>
          </cell>
        </row>
        <row r="1689">
          <cell r="E1689" t="str">
            <v>Cluster Resende</v>
          </cell>
        </row>
        <row r="1690">
          <cell r="E1690" t="str">
            <v>Resende</v>
          </cell>
        </row>
        <row r="1691">
          <cell r="E1691" t="str">
            <v>Barra Mansa</v>
          </cell>
        </row>
        <row r="1692">
          <cell r="E1692" t="str">
            <v>Cluster Vitória</v>
          </cell>
        </row>
        <row r="1693">
          <cell r="E1693" t="str">
            <v>Vitória</v>
          </cell>
        </row>
        <row r="1694">
          <cell r="E1694" t="str">
            <v>Vila Velha</v>
          </cell>
        </row>
        <row r="1695">
          <cell r="E1695" t="str">
            <v>Grupo HFC Leste</v>
          </cell>
        </row>
        <row r="1696">
          <cell r="E1696" t="str">
            <v>Cluster Belém</v>
          </cell>
        </row>
        <row r="1697">
          <cell r="E1697" t="str">
            <v>Ananindeua</v>
          </cell>
        </row>
        <row r="1698">
          <cell r="E1698" t="str">
            <v>Belém</v>
          </cell>
        </row>
        <row r="1699">
          <cell r="E1699" t="str">
            <v>Cluster Cuiabá</v>
          </cell>
        </row>
        <row r="1700">
          <cell r="E1700" t="str">
            <v>Cuiabá</v>
          </cell>
        </row>
        <row r="1701">
          <cell r="E1701" t="str">
            <v>Varzea Grande</v>
          </cell>
        </row>
        <row r="1702">
          <cell r="E1702" t="str">
            <v>Cluster Fluminense</v>
          </cell>
        </row>
        <row r="1703">
          <cell r="E1703" t="str">
            <v>Belford Roxo</v>
          </cell>
        </row>
        <row r="1704">
          <cell r="E1704" t="str">
            <v>Duque De Caxias</v>
          </cell>
        </row>
        <row r="1705">
          <cell r="E1705" t="str">
            <v>Mesquita</v>
          </cell>
        </row>
        <row r="1706">
          <cell r="E1706" t="str">
            <v>Nilópolis</v>
          </cell>
        </row>
        <row r="1707">
          <cell r="E1707" t="str">
            <v>Nova Iguacu</v>
          </cell>
        </row>
        <row r="1708">
          <cell r="E1708" t="str">
            <v>São João De Meriti</v>
          </cell>
        </row>
        <row r="1709">
          <cell r="E1709" t="str">
            <v>Cluster Natal</v>
          </cell>
        </row>
        <row r="1710">
          <cell r="E1710" t="str">
            <v>Natal</v>
          </cell>
        </row>
        <row r="1711">
          <cell r="E1711" t="str">
            <v>Parnamirim</v>
          </cell>
        </row>
        <row r="1712">
          <cell r="E1712" t="str">
            <v>São Luis</v>
          </cell>
        </row>
        <row r="1713">
          <cell r="E1713" t="str">
            <v>Teresina</v>
          </cell>
        </row>
        <row r="1714">
          <cell r="E1714" t="str">
            <v>Regional Sul</v>
          </cell>
        </row>
        <row r="1715">
          <cell r="E1715" t="str">
            <v>Cluster Porto Alegre</v>
          </cell>
        </row>
        <row r="1716">
          <cell r="E1716" t="str">
            <v>Porto Alegre - Cabo</v>
          </cell>
        </row>
        <row r="1717">
          <cell r="E1717" t="str">
            <v>Porto Alegre - MMDS</v>
          </cell>
        </row>
        <row r="1718">
          <cell r="E1718" t="str">
            <v>Litoral</v>
          </cell>
        </row>
        <row r="1719">
          <cell r="E1719" t="str">
            <v>Cluster Curitiba</v>
          </cell>
        </row>
        <row r="1720">
          <cell r="E1720" t="str">
            <v>Curitiba - MMDS</v>
          </cell>
        </row>
        <row r="1721">
          <cell r="E1721" t="str">
            <v>Curitiba - Cabo</v>
          </cell>
        </row>
        <row r="1722">
          <cell r="E1722" t="str">
            <v>Florianópolis</v>
          </cell>
        </row>
        <row r="1723">
          <cell r="E1723" t="str">
            <v>Grupo Sul Interior</v>
          </cell>
        </row>
        <row r="1724">
          <cell r="E1724" t="str">
            <v>Cascavel</v>
          </cell>
        </row>
        <row r="1725">
          <cell r="E1725" t="str">
            <v>Bagé</v>
          </cell>
        </row>
        <row r="1726">
          <cell r="E1726" t="str">
            <v>Uruguaiana</v>
          </cell>
        </row>
        <row r="1727">
          <cell r="E1727" t="str">
            <v>Joinville</v>
          </cell>
        </row>
        <row r="1728">
          <cell r="E1728" t="str">
            <v>Blumenau</v>
          </cell>
        </row>
        <row r="1729">
          <cell r="E1729" t="str">
            <v>Criciúma</v>
          </cell>
        </row>
        <row r="1730">
          <cell r="E1730" t="str">
            <v>Novo Hamburgo - CABO</v>
          </cell>
        </row>
        <row r="1731">
          <cell r="E1731" t="str">
            <v>Cluster Maringá</v>
          </cell>
        </row>
        <row r="1732">
          <cell r="E1732" t="str">
            <v>Maringá</v>
          </cell>
        </row>
        <row r="1733">
          <cell r="E1733" t="str">
            <v>Cianorte</v>
          </cell>
        </row>
        <row r="1734">
          <cell r="E1734" t="str">
            <v>Cluster Londrina</v>
          </cell>
        </row>
        <row r="1735">
          <cell r="E1735" t="str">
            <v>Londrina</v>
          </cell>
        </row>
        <row r="1736">
          <cell r="E1736" t="str">
            <v>Arapongas</v>
          </cell>
        </row>
        <row r="1737">
          <cell r="E1737" t="str">
            <v>Cluster Ponta Grossa</v>
          </cell>
        </row>
        <row r="1738">
          <cell r="E1738" t="str">
            <v>Ponta Grossa</v>
          </cell>
        </row>
        <row r="1739">
          <cell r="E1739" t="str">
            <v>Guarapuava</v>
          </cell>
        </row>
        <row r="1740">
          <cell r="E1740" t="str">
            <v>Cluster Caxias do Sul</v>
          </cell>
        </row>
        <row r="1741">
          <cell r="E1741" t="str">
            <v>Caxias do Sul</v>
          </cell>
        </row>
        <row r="1742">
          <cell r="E1742" t="str">
            <v>Bento Gonçalves</v>
          </cell>
        </row>
        <row r="1743">
          <cell r="E1743" t="str">
            <v>Farroupilha</v>
          </cell>
        </row>
        <row r="1744">
          <cell r="E1744" t="str">
            <v>Cluster Passo Fundo</v>
          </cell>
        </row>
        <row r="1745">
          <cell r="E1745" t="str">
            <v>Passo Fundo</v>
          </cell>
        </row>
        <row r="1746">
          <cell r="E1746" t="str">
            <v>Erechim</v>
          </cell>
        </row>
        <row r="1747">
          <cell r="E1747" t="str">
            <v>Chapecó</v>
          </cell>
        </row>
        <row r="1748">
          <cell r="E1748" t="str">
            <v>Cluster Pelotas</v>
          </cell>
        </row>
        <row r="1749">
          <cell r="E1749" t="str">
            <v>Pelotas</v>
          </cell>
        </row>
        <row r="1750">
          <cell r="E1750" t="str">
            <v>Rio Grande</v>
          </cell>
        </row>
        <row r="1751">
          <cell r="E1751" t="str">
            <v>Cluster Santa Maria</v>
          </cell>
        </row>
        <row r="1752">
          <cell r="E1752" t="str">
            <v>Santa Maria</v>
          </cell>
        </row>
        <row r="1753">
          <cell r="E1753" t="str">
            <v>Cruz Alta</v>
          </cell>
        </row>
        <row r="1754">
          <cell r="E1754" t="str">
            <v>Cluster Santa Cruz do Sul</v>
          </cell>
        </row>
        <row r="1755">
          <cell r="E1755" t="str">
            <v>Santa Cruz do Sul</v>
          </cell>
        </row>
        <row r="1756">
          <cell r="E1756" t="str">
            <v>Lajeado</v>
          </cell>
        </row>
      </sheetData>
      <sheetData sheetId="2">
        <row r="911">
          <cell r="D911" t="str">
            <v>Total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6">
          <cell r="C6" t="str">
            <v>Net Serviços</v>
          </cell>
        </row>
      </sheetData>
      <sheetData sheetId="12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PA"/>
      <sheetName val="VENDAS_DIARIO"/>
      <sheetName val="VENDAS_OPERACOES"/>
      <sheetName val="VENDAS_CANAL"/>
      <sheetName val="CANAL_MIX"/>
      <sheetName val="SEG_MIX"/>
      <sheetName val="VENDAS_ANUAL"/>
      <sheetName val="GLOSSARIO"/>
      <sheetName val="Dias Uteis_09_old"/>
      <sheetName val="Apoio"/>
      <sheetName val="Dias Uteis_09"/>
      <sheetName val="Calendário"/>
    </sheetNames>
    <sheetDataSet>
      <sheetData sheetId="0"/>
      <sheetData sheetId="1"/>
      <sheetData sheetId="2">
        <row r="1637">
          <cell r="E1637" t="str">
            <v>Net Serviços</v>
          </cell>
        </row>
        <row r="1641">
          <cell r="D1641" t="str">
            <v>Net Serviços</v>
          </cell>
        </row>
        <row r="1642">
          <cell r="D1642" t="str">
            <v>Regional São Paulo</v>
          </cell>
        </row>
        <row r="1643">
          <cell r="D1643" t="str">
            <v>Cluster São Paulo</v>
          </cell>
        </row>
        <row r="1644">
          <cell r="D1644" t="str">
            <v>São Paulo</v>
          </cell>
        </row>
        <row r="1645">
          <cell r="D1645" t="str">
            <v>SPO - Black</v>
          </cell>
        </row>
        <row r="1646">
          <cell r="D1646" t="str">
            <v>SPO - Sul</v>
          </cell>
        </row>
        <row r="1647">
          <cell r="D1647" t="str">
            <v>SPO - Leste1</v>
          </cell>
        </row>
        <row r="1648">
          <cell r="D1648" t="str">
            <v>SPO - Leste2</v>
          </cell>
        </row>
        <row r="1649">
          <cell r="D1649" t="str">
            <v>SPO - Norte1</v>
          </cell>
        </row>
        <row r="1650">
          <cell r="D1650" t="str">
            <v>SPO - Norte2</v>
          </cell>
        </row>
        <row r="1651">
          <cell r="D1651" t="str">
            <v>SPO - Não Identificado</v>
          </cell>
        </row>
        <row r="1652">
          <cell r="D1652" t="str">
            <v>Cluster ABCDM</v>
          </cell>
        </row>
        <row r="1653">
          <cell r="D1653" t="str">
            <v>Santo André</v>
          </cell>
        </row>
        <row r="1654">
          <cell r="D1654" t="str">
            <v>São Bernardo do Campo</v>
          </cell>
        </row>
        <row r="1655">
          <cell r="D1655" t="str">
            <v>São Caetano do Sul</v>
          </cell>
        </row>
        <row r="1656">
          <cell r="D1656" t="str">
            <v>Diadema</v>
          </cell>
        </row>
        <row r="1657">
          <cell r="D1657" t="str">
            <v>Mauá</v>
          </cell>
        </row>
        <row r="1658">
          <cell r="D1658" t="str">
            <v>Guarulhos</v>
          </cell>
        </row>
        <row r="1659">
          <cell r="D1659" t="str">
            <v>Cluster Campinas</v>
          </cell>
        </row>
        <row r="1660">
          <cell r="D1660" t="str">
            <v>Campinas</v>
          </cell>
        </row>
        <row r="1661">
          <cell r="D1661" t="str">
            <v>Cluster Indaiatuba</v>
          </cell>
        </row>
        <row r="1662">
          <cell r="D1662" t="str">
            <v>Indaiatuba</v>
          </cell>
        </row>
        <row r="1663">
          <cell r="D1663" t="str">
            <v>Valinhos</v>
          </cell>
        </row>
        <row r="1664">
          <cell r="D1664" t="str">
            <v>Cluster Baixada</v>
          </cell>
        </row>
        <row r="1665">
          <cell r="D1665" t="str">
            <v>Santos</v>
          </cell>
        </row>
        <row r="1666">
          <cell r="D1666" t="str">
            <v>Bertioga</v>
          </cell>
        </row>
        <row r="1667">
          <cell r="D1667" t="str">
            <v>Cubatão</v>
          </cell>
        </row>
        <row r="1668">
          <cell r="D1668" t="str">
            <v>Guarujá</v>
          </cell>
        </row>
        <row r="1669">
          <cell r="D1669" t="str">
            <v>Praia Grande</v>
          </cell>
        </row>
        <row r="1670">
          <cell r="D1670" t="str">
            <v>São Vicente</v>
          </cell>
        </row>
        <row r="1671">
          <cell r="D1671" t="str">
            <v>Grupo São Paulo Interior</v>
          </cell>
        </row>
        <row r="1672">
          <cell r="D1672" t="str">
            <v>Mogi das Cruzes</v>
          </cell>
        </row>
        <row r="1673">
          <cell r="D1673" t="str">
            <v>Jundiaí</v>
          </cell>
        </row>
        <row r="1674">
          <cell r="D1674" t="str">
            <v>Sorocaba</v>
          </cell>
        </row>
        <row r="1675">
          <cell r="D1675" t="str">
            <v>Itu</v>
          </cell>
        </row>
        <row r="1676">
          <cell r="D1676" t="str">
            <v>Itapetininga</v>
          </cell>
        </row>
        <row r="1677">
          <cell r="D1677" t="str">
            <v>Piracicaba</v>
          </cell>
        </row>
        <row r="1678">
          <cell r="D1678" t="str">
            <v>São José do Rio Preto</v>
          </cell>
        </row>
        <row r="1679">
          <cell r="D1679" t="str">
            <v>Bauru</v>
          </cell>
        </row>
        <row r="1680">
          <cell r="D1680" t="str">
            <v>Franca</v>
          </cell>
        </row>
        <row r="1681">
          <cell r="D1681" t="str">
            <v>Araçatuba</v>
          </cell>
        </row>
        <row r="1682">
          <cell r="D1682" t="str">
            <v>Marília</v>
          </cell>
        </row>
        <row r="1683">
          <cell r="D1683" t="str">
            <v>Cluster Sao José Dos Campos</v>
          </cell>
        </row>
        <row r="1684">
          <cell r="D1684" t="str">
            <v>São José dos Campos</v>
          </cell>
        </row>
        <row r="1685">
          <cell r="D1685" t="str">
            <v>Jacareí</v>
          </cell>
        </row>
        <row r="1686">
          <cell r="D1686" t="str">
            <v>Santa Branca</v>
          </cell>
        </row>
        <row r="1687">
          <cell r="D1687" t="str">
            <v>Cluster Taubaté</v>
          </cell>
        </row>
        <row r="1688">
          <cell r="D1688" t="str">
            <v>Taubaté</v>
          </cell>
        </row>
        <row r="1689">
          <cell r="D1689" t="str">
            <v>Caçapava</v>
          </cell>
        </row>
        <row r="1690">
          <cell r="D1690" t="str">
            <v>Pindamonhangaba</v>
          </cell>
        </row>
        <row r="1691">
          <cell r="D1691" t="str">
            <v>Cluster Bragança Paulista</v>
          </cell>
        </row>
        <row r="1692">
          <cell r="D1692" t="str">
            <v>Bragança Paulista</v>
          </cell>
        </row>
        <row r="1693">
          <cell r="D1693" t="str">
            <v>Atibaia</v>
          </cell>
        </row>
        <row r="1694">
          <cell r="D1694" t="str">
            <v>Cluster Jaú</v>
          </cell>
        </row>
        <row r="1695">
          <cell r="D1695" t="str">
            <v>Jaú</v>
          </cell>
        </row>
        <row r="1696">
          <cell r="D1696" t="str">
            <v>Botucatu</v>
          </cell>
        </row>
        <row r="1697">
          <cell r="D1697" t="str">
            <v>Cluster Mogi</v>
          </cell>
        </row>
        <row r="1698">
          <cell r="D1698" t="str">
            <v>Mogi Guaçú</v>
          </cell>
        </row>
        <row r="1699">
          <cell r="D1699" t="str">
            <v>Mogi Mirim</v>
          </cell>
        </row>
        <row r="1700">
          <cell r="D1700" t="str">
            <v>Cluster Limeira</v>
          </cell>
        </row>
        <row r="1701">
          <cell r="D1701" t="str">
            <v>Limeira</v>
          </cell>
        </row>
        <row r="1702">
          <cell r="D1702" t="str">
            <v>Araras</v>
          </cell>
        </row>
        <row r="1703">
          <cell r="D1703" t="str">
            <v>Rio Claro</v>
          </cell>
        </row>
        <row r="1704">
          <cell r="D1704" t="str">
            <v>Cluster Americana</v>
          </cell>
        </row>
        <row r="1705">
          <cell r="D1705" t="str">
            <v>Americana</v>
          </cell>
        </row>
        <row r="1706">
          <cell r="D1706" t="str">
            <v>Santa Bárbara d Oeste</v>
          </cell>
        </row>
        <row r="1707">
          <cell r="D1707" t="str">
            <v>Sumaré</v>
          </cell>
        </row>
        <row r="1708">
          <cell r="D1708" t="str">
            <v>Hortolândia</v>
          </cell>
        </row>
        <row r="1709">
          <cell r="D1709" t="str">
            <v>Cluster São Carlos</v>
          </cell>
        </row>
        <row r="1710">
          <cell r="D1710" t="str">
            <v>São Carlos</v>
          </cell>
        </row>
        <row r="1711">
          <cell r="D1711" t="str">
            <v>Araraquara</v>
          </cell>
        </row>
        <row r="1712">
          <cell r="D1712" t="str">
            <v>Cluster Ribeirão Preto</v>
          </cell>
        </row>
        <row r="1713">
          <cell r="D1713" t="str">
            <v>Ribeirão Preto</v>
          </cell>
        </row>
        <row r="1714">
          <cell r="D1714" t="str">
            <v>Sertãozinho</v>
          </cell>
        </row>
        <row r="1715">
          <cell r="D1715" t="str">
            <v>Grupo HFC São Paulo</v>
          </cell>
        </row>
        <row r="1716">
          <cell r="D1716" t="str">
            <v>Cluster Oeste SP</v>
          </cell>
        </row>
        <row r="1717">
          <cell r="D1717" t="str">
            <v>Barueri</v>
          </cell>
        </row>
        <row r="1718">
          <cell r="D1718" t="str">
            <v>Carapicuíba</v>
          </cell>
        </row>
        <row r="1719">
          <cell r="D1719" t="str">
            <v>Cotia</v>
          </cell>
        </row>
        <row r="1720">
          <cell r="D1720" t="str">
            <v>Embu</v>
          </cell>
        </row>
        <row r="1721">
          <cell r="D1721" t="str">
            <v>Itapecerica Da Serra</v>
          </cell>
        </row>
        <row r="1722">
          <cell r="D1722" t="str">
            <v>Itapevi</v>
          </cell>
        </row>
        <row r="1723">
          <cell r="D1723" t="str">
            <v>Jandira</v>
          </cell>
        </row>
        <row r="1724">
          <cell r="D1724" t="str">
            <v>Osasco</v>
          </cell>
        </row>
        <row r="1725">
          <cell r="D1725" t="str">
            <v>Santana De Parnaiba</v>
          </cell>
        </row>
        <row r="1726">
          <cell r="D1726" t="str">
            <v>Taboão Da Serra</v>
          </cell>
        </row>
        <row r="1727">
          <cell r="D1727" t="str">
            <v>Vargem Grande Paulista</v>
          </cell>
        </row>
        <row r="1728">
          <cell r="D1728" t="str">
            <v>Cluster Salto</v>
          </cell>
        </row>
        <row r="1729">
          <cell r="D1729" t="str">
            <v>Capivari</v>
          </cell>
        </row>
        <row r="1730">
          <cell r="D1730" t="str">
            <v>Elias Fausto</v>
          </cell>
        </row>
        <row r="1731">
          <cell r="D1731" t="str">
            <v>Monte Mor</v>
          </cell>
        </row>
        <row r="1732">
          <cell r="D1732" t="str">
            <v>Porto Feliz</v>
          </cell>
        </row>
        <row r="1733">
          <cell r="D1733" t="str">
            <v>Rafard</v>
          </cell>
        </row>
        <row r="1734">
          <cell r="D1734" t="str">
            <v>Salto</v>
          </cell>
        </row>
        <row r="1735">
          <cell r="D1735" t="str">
            <v>Tietê</v>
          </cell>
        </row>
        <row r="1736">
          <cell r="D1736" t="str">
            <v>Cluster Vale</v>
          </cell>
        </row>
        <row r="1737">
          <cell r="D1737" t="str">
            <v>Aparecida</v>
          </cell>
        </row>
        <row r="1738">
          <cell r="D1738" t="str">
            <v>Cachoeira Paulista</v>
          </cell>
        </row>
        <row r="1739">
          <cell r="D1739" t="str">
            <v>Cruzeiro</v>
          </cell>
        </row>
        <row r="1740">
          <cell r="D1740" t="str">
            <v>Guaratinguetá</v>
          </cell>
        </row>
        <row r="1741">
          <cell r="D1741" t="str">
            <v>Lorena</v>
          </cell>
        </row>
        <row r="1742">
          <cell r="D1742" t="str">
            <v>Potim</v>
          </cell>
        </row>
        <row r="1743">
          <cell r="D1743" t="str">
            <v>Regional Leste</v>
          </cell>
        </row>
        <row r="1744">
          <cell r="D1744" t="str">
            <v>Cluster Rio de Janeiro</v>
          </cell>
        </row>
        <row r="1745">
          <cell r="D1745" t="str">
            <v>Rio de Janeiro</v>
          </cell>
        </row>
        <row r="1746">
          <cell r="D1746" t="str">
            <v>RJO - Centro</v>
          </cell>
        </row>
        <row r="1747">
          <cell r="D1747" t="str">
            <v>RJO - Norte</v>
          </cell>
        </row>
        <row r="1748">
          <cell r="D1748" t="str">
            <v>RJO - Sul</v>
          </cell>
        </row>
        <row r="1749">
          <cell r="D1749" t="str">
            <v xml:space="preserve">RJO - Não Identificado </v>
          </cell>
        </row>
        <row r="1750">
          <cell r="D1750" t="str">
            <v>Niterói</v>
          </cell>
        </row>
        <row r="1751">
          <cell r="D1751" t="str">
            <v>Belo Horizonte</v>
          </cell>
        </row>
        <row r="1752">
          <cell r="D1752" t="str">
            <v>Brasília</v>
          </cell>
        </row>
        <row r="1753">
          <cell r="D1753" t="str">
            <v>Grupo Leste Interior</v>
          </cell>
        </row>
        <row r="1754">
          <cell r="D1754" t="str">
            <v>Goiânia</v>
          </cell>
        </row>
        <row r="1755">
          <cell r="D1755" t="str">
            <v>Anápolis</v>
          </cell>
        </row>
        <row r="1756">
          <cell r="D1756" t="str">
            <v>Campo Grande</v>
          </cell>
        </row>
        <row r="1757">
          <cell r="D1757" t="str">
            <v>Manaus</v>
          </cell>
        </row>
        <row r="1758">
          <cell r="D1758" t="str">
            <v>Maceió</v>
          </cell>
        </row>
        <row r="1759">
          <cell r="D1759" t="str">
            <v>João Pessoa</v>
          </cell>
        </row>
        <row r="1760">
          <cell r="D1760" t="str">
            <v>Cluster Recife</v>
          </cell>
        </row>
        <row r="1761">
          <cell r="D1761" t="str">
            <v>Recife</v>
          </cell>
        </row>
        <row r="1762">
          <cell r="D1762" t="str">
            <v>Olinda</v>
          </cell>
        </row>
        <row r="1763">
          <cell r="D1763" t="str">
            <v>Jaboatão dos Guararapes</v>
          </cell>
        </row>
        <row r="1764">
          <cell r="D1764" t="str">
            <v>Paulista</v>
          </cell>
        </row>
        <row r="1765">
          <cell r="D1765" t="str">
            <v>Cluster Salvador</v>
          </cell>
        </row>
        <row r="1766">
          <cell r="D1766" t="str">
            <v>Salvador</v>
          </cell>
        </row>
        <row r="1767">
          <cell r="D1767" t="str">
            <v>Lauro de Freitas</v>
          </cell>
        </row>
        <row r="1768">
          <cell r="D1768" t="str">
            <v>Cluster Resende</v>
          </cell>
        </row>
        <row r="1769">
          <cell r="D1769" t="str">
            <v>Resende</v>
          </cell>
        </row>
        <row r="1770">
          <cell r="D1770" t="str">
            <v>Barra Mansa</v>
          </cell>
        </row>
        <row r="1771">
          <cell r="D1771" t="str">
            <v>Cluster Vitória</v>
          </cell>
        </row>
        <row r="1772">
          <cell r="D1772" t="str">
            <v>Vitória</v>
          </cell>
        </row>
        <row r="1773">
          <cell r="D1773" t="str">
            <v>Vila Velha</v>
          </cell>
        </row>
        <row r="1774">
          <cell r="D1774" t="str">
            <v>Grupo HFC Leste</v>
          </cell>
        </row>
        <row r="1775">
          <cell r="D1775" t="str">
            <v>Cluster Belém</v>
          </cell>
        </row>
        <row r="1776">
          <cell r="D1776" t="str">
            <v>Ananindeua</v>
          </cell>
        </row>
        <row r="1777">
          <cell r="D1777" t="str">
            <v>Belém</v>
          </cell>
        </row>
        <row r="1778">
          <cell r="D1778" t="str">
            <v>Cluster Cuiabá</v>
          </cell>
        </row>
        <row r="1779">
          <cell r="D1779" t="str">
            <v>Cuiabá</v>
          </cell>
        </row>
        <row r="1780">
          <cell r="D1780" t="str">
            <v>Varzea Grande</v>
          </cell>
        </row>
        <row r="1781">
          <cell r="D1781" t="str">
            <v>Cluster Fluminense</v>
          </cell>
        </row>
        <row r="1782">
          <cell r="D1782" t="str">
            <v>Belford Roxo</v>
          </cell>
        </row>
        <row r="1783">
          <cell r="D1783" t="str">
            <v>Duque De Caxias</v>
          </cell>
        </row>
        <row r="1784">
          <cell r="D1784" t="str">
            <v>Mesquita</v>
          </cell>
        </row>
        <row r="1785">
          <cell r="D1785" t="str">
            <v>Nilópolis</v>
          </cell>
        </row>
        <row r="1786">
          <cell r="D1786" t="str">
            <v>Nova Iguacu</v>
          </cell>
        </row>
        <row r="1787">
          <cell r="D1787" t="str">
            <v>São João De Meriti</v>
          </cell>
        </row>
        <row r="1788">
          <cell r="D1788" t="str">
            <v>Cluster Natal</v>
          </cell>
        </row>
        <row r="1789">
          <cell r="D1789" t="str">
            <v>Natal</v>
          </cell>
        </row>
        <row r="1790">
          <cell r="D1790" t="str">
            <v>Parnamirim</v>
          </cell>
        </row>
        <row r="1791">
          <cell r="D1791" t="str">
            <v>São Luis</v>
          </cell>
        </row>
        <row r="1792">
          <cell r="D1792" t="str">
            <v>Teresina</v>
          </cell>
        </row>
        <row r="1793">
          <cell r="D1793" t="str">
            <v>Fortaleza</v>
          </cell>
        </row>
        <row r="1794">
          <cell r="D1794" t="str">
            <v>Regional Sul</v>
          </cell>
        </row>
        <row r="1795">
          <cell r="D1795" t="str">
            <v>Cluster Porto Alegre</v>
          </cell>
        </row>
        <row r="1796">
          <cell r="D1796" t="str">
            <v>Porto Alegre - Cabo</v>
          </cell>
        </row>
        <row r="1797">
          <cell r="D1797" t="str">
            <v>Porto Alegre - MMDS</v>
          </cell>
        </row>
        <row r="1798">
          <cell r="D1798" t="str">
            <v>Litoral</v>
          </cell>
        </row>
        <row r="1799">
          <cell r="D1799" t="str">
            <v>Cluster Curitiba</v>
          </cell>
        </row>
        <row r="1800">
          <cell r="D1800" t="str">
            <v>Curitiba - MMDS</v>
          </cell>
        </row>
        <row r="1801">
          <cell r="D1801" t="str">
            <v>Curitiba - Cabo</v>
          </cell>
        </row>
        <row r="1802">
          <cell r="D1802" t="str">
            <v>Florianópolis</v>
          </cell>
        </row>
        <row r="1803">
          <cell r="D1803" t="str">
            <v>Grupo Sul Interior</v>
          </cell>
        </row>
        <row r="1804">
          <cell r="D1804" t="str">
            <v>Cascavel</v>
          </cell>
        </row>
        <row r="1805">
          <cell r="D1805" t="str">
            <v>Bagé</v>
          </cell>
        </row>
        <row r="1806">
          <cell r="D1806" t="str">
            <v>Uruguaiana</v>
          </cell>
        </row>
        <row r="1807">
          <cell r="D1807" t="str">
            <v>Joinville</v>
          </cell>
        </row>
        <row r="1808">
          <cell r="D1808" t="str">
            <v>Blumenau</v>
          </cell>
        </row>
        <row r="1809">
          <cell r="D1809" t="str">
            <v>Criciúma</v>
          </cell>
        </row>
        <row r="1810">
          <cell r="D1810" t="str">
            <v>Novo Hamburgo - CABO</v>
          </cell>
        </row>
        <row r="1811">
          <cell r="D1811" t="str">
            <v>Cluster Maringá</v>
          </cell>
        </row>
        <row r="1812">
          <cell r="D1812" t="str">
            <v>Maringá</v>
          </cell>
        </row>
        <row r="1813">
          <cell r="D1813" t="str">
            <v>Cianorte</v>
          </cell>
        </row>
        <row r="1814">
          <cell r="D1814" t="str">
            <v>Cluster Londrina</v>
          </cell>
        </row>
        <row r="1815">
          <cell r="D1815" t="str">
            <v>Londrina</v>
          </cell>
        </row>
        <row r="1816">
          <cell r="D1816" t="str">
            <v>Arapongas</v>
          </cell>
        </row>
        <row r="1817">
          <cell r="D1817" t="str">
            <v>Cluster Ponta Grossa</v>
          </cell>
        </row>
        <row r="1818">
          <cell r="D1818" t="str">
            <v>Ponta Grossa</v>
          </cell>
        </row>
        <row r="1819">
          <cell r="D1819" t="str">
            <v>Guarapuava</v>
          </cell>
        </row>
        <row r="1820">
          <cell r="D1820" t="str">
            <v>Cluster Caxias do Sul</v>
          </cell>
        </row>
        <row r="1821">
          <cell r="D1821" t="str">
            <v>Caxias do Sul</v>
          </cell>
        </row>
        <row r="1822">
          <cell r="D1822" t="str">
            <v>Bento Gonçalves</v>
          </cell>
        </row>
        <row r="1823">
          <cell r="D1823" t="str">
            <v>Farroupilha</v>
          </cell>
        </row>
        <row r="1824">
          <cell r="D1824" t="str">
            <v>Cluster Passo Fundo</v>
          </cell>
        </row>
        <row r="1825">
          <cell r="D1825" t="str">
            <v>Passo Fundo</v>
          </cell>
        </row>
        <row r="1826">
          <cell r="D1826" t="str">
            <v>Erechim</v>
          </cell>
        </row>
        <row r="1827">
          <cell r="D1827" t="str">
            <v>Chapecó</v>
          </cell>
        </row>
        <row r="1828">
          <cell r="D1828" t="str">
            <v>Cluster Pelotas</v>
          </cell>
        </row>
        <row r="1829">
          <cell r="D1829" t="str">
            <v>Pelotas</v>
          </cell>
        </row>
        <row r="1830">
          <cell r="D1830" t="str">
            <v>Rio Grande</v>
          </cell>
        </row>
        <row r="1831">
          <cell r="D1831" t="str">
            <v>Cluster Santa Maria</v>
          </cell>
        </row>
        <row r="1832">
          <cell r="D1832" t="str">
            <v>Santa Maria</v>
          </cell>
        </row>
        <row r="1833">
          <cell r="D1833" t="str">
            <v>Cruz Alta</v>
          </cell>
        </row>
        <row r="1834">
          <cell r="D1834" t="str">
            <v>Cluster Santa Cruz do Sul</v>
          </cell>
        </row>
        <row r="1835">
          <cell r="D1835" t="str">
            <v>Santa Cruz do Sul</v>
          </cell>
        </row>
        <row r="1836">
          <cell r="D1836" t="str">
            <v>Lajeado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>
        <a:ln>
          <a:solidFill>
            <a:srgbClr val="FF0000"/>
          </a:solidFill>
        </a:ln>
      </a:spPr>
      <a:bodyPr/>
      <a:lstStyle/>
      <a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8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B2:J23"/>
  <sheetViews>
    <sheetView workbookViewId="0">
      <selection activeCell="B2" sqref="B2:C3"/>
    </sheetView>
  </sheetViews>
  <sheetFormatPr defaultRowHeight="15"/>
  <sheetData>
    <row r="2" spans="2:10">
      <c r="B2" s="2" t="s">
        <v>76</v>
      </c>
      <c r="C2" s="2"/>
      <c r="E2" s="2" t="s">
        <v>77</v>
      </c>
      <c r="F2" s="2"/>
      <c r="J2" t="s">
        <v>261</v>
      </c>
    </row>
    <row r="3" spans="2:10">
      <c r="B3">
        <v>9</v>
      </c>
      <c r="C3">
        <v>0</v>
      </c>
      <c r="E3">
        <v>0</v>
      </c>
      <c r="F3">
        <v>0</v>
      </c>
      <c r="J3" t="s">
        <v>262</v>
      </c>
    </row>
    <row r="4" spans="2:10">
      <c r="B4">
        <v>10</v>
      </c>
      <c r="C4">
        <v>1</v>
      </c>
      <c r="E4">
        <v>5</v>
      </c>
      <c r="F4">
        <v>1</v>
      </c>
    </row>
    <row r="5" spans="2:10">
      <c r="B5">
        <v>20</v>
      </c>
      <c r="C5">
        <f>C4+1</f>
        <v>2</v>
      </c>
      <c r="E5">
        <v>14</v>
      </c>
      <c r="F5">
        <f>F4+1</f>
        <v>2</v>
      </c>
    </row>
    <row r="6" spans="2:10">
      <c r="B6">
        <v>30</v>
      </c>
      <c r="C6">
        <f t="shared" ref="C6:C23" si="0">C5+1</f>
        <v>3</v>
      </c>
      <c r="E6">
        <f>F6*7</f>
        <v>21</v>
      </c>
      <c r="F6">
        <f t="shared" ref="F6:F23" si="1">F5+1</f>
        <v>3</v>
      </c>
    </row>
    <row r="7" spans="2:10">
      <c r="B7">
        <v>40</v>
      </c>
      <c r="C7">
        <f t="shared" si="0"/>
        <v>4</v>
      </c>
      <c r="E7">
        <f t="shared" ref="E7:E23" si="2">F7*7</f>
        <v>28</v>
      </c>
      <c r="F7">
        <f t="shared" si="1"/>
        <v>4</v>
      </c>
    </row>
    <row r="8" spans="2:10">
      <c r="B8">
        <v>50</v>
      </c>
      <c r="C8">
        <f t="shared" si="0"/>
        <v>5</v>
      </c>
      <c r="E8">
        <f t="shared" si="2"/>
        <v>35</v>
      </c>
      <c r="F8">
        <f t="shared" si="1"/>
        <v>5</v>
      </c>
    </row>
    <row r="9" spans="2:10">
      <c r="B9">
        <v>60</v>
      </c>
      <c r="C9">
        <f t="shared" si="0"/>
        <v>6</v>
      </c>
      <c r="E9">
        <f t="shared" si="2"/>
        <v>42</v>
      </c>
      <c r="F9">
        <f t="shared" si="1"/>
        <v>6</v>
      </c>
    </row>
    <row r="10" spans="2:10">
      <c r="B10">
        <v>70</v>
      </c>
      <c r="C10">
        <f t="shared" si="0"/>
        <v>7</v>
      </c>
      <c r="E10">
        <f t="shared" si="2"/>
        <v>49</v>
      </c>
      <c r="F10">
        <f t="shared" si="1"/>
        <v>7</v>
      </c>
    </row>
    <row r="11" spans="2:10">
      <c r="B11">
        <v>80</v>
      </c>
      <c r="C11">
        <f t="shared" si="0"/>
        <v>8</v>
      </c>
      <c r="E11">
        <f t="shared" si="2"/>
        <v>56</v>
      </c>
      <c r="F11">
        <f t="shared" si="1"/>
        <v>8</v>
      </c>
    </row>
    <row r="12" spans="2:10">
      <c r="B12">
        <v>90</v>
      </c>
      <c r="C12">
        <f t="shared" si="0"/>
        <v>9</v>
      </c>
      <c r="E12">
        <f t="shared" si="2"/>
        <v>63</v>
      </c>
      <c r="F12">
        <f t="shared" si="1"/>
        <v>9</v>
      </c>
    </row>
    <row r="13" spans="2:10">
      <c r="B13">
        <v>100</v>
      </c>
      <c r="C13">
        <f t="shared" si="0"/>
        <v>10</v>
      </c>
      <c r="E13">
        <f t="shared" si="2"/>
        <v>70</v>
      </c>
      <c r="F13">
        <f t="shared" si="1"/>
        <v>10</v>
      </c>
    </row>
    <row r="14" spans="2:10">
      <c r="B14">
        <v>110</v>
      </c>
      <c r="C14">
        <f t="shared" si="0"/>
        <v>11</v>
      </c>
      <c r="E14">
        <f t="shared" si="2"/>
        <v>77</v>
      </c>
      <c r="F14">
        <f t="shared" si="1"/>
        <v>11</v>
      </c>
    </row>
    <row r="15" spans="2:10">
      <c r="B15">
        <v>120</v>
      </c>
      <c r="C15">
        <f t="shared" si="0"/>
        <v>12</v>
      </c>
      <c r="E15">
        <f t="shared" si="2"/>
        <v>84</v>
      </c>
      <c r="F15">
        <f t="shared" si="1"/>
        <v>12</v>
      </c>
    </row>
    <row r="16" spans="2:10">
      <c r="B16">
        <v>130</v>
      </c>
      <c r="C16">
        <f t="shared" si="0"/>
        <v>13</v>
      </c>
      <c r="E16">
        <f t="shared" si="2"/>
        <v>91</v>
      </c>
      <c r="F16">
        <f t="shared" si="1"/>
        <v>13</v>
      </c>
    </row>
    <row r="17" spans="2:6">
      <c r="B17">
        <v>140</v>
      </c>
      <c r="C17">
        <f t="shared" si="0"/>
        <v>14</v>
      </c>
      <c r="E17">
        <f t="shared" si="2"/>
        <v>98</v>
      </c>
      <c r="F17">
        <f t="shared" si="1"/>
        <v>14</v>
      </c>
    </row>
    <row r="18" spans="2:6">
      <c r="B18">
        <v>150</v>
      </c>
      <c r="C18">
        <f t="shared" si="0"/>
        <v>15</v>
      </c>
      <c r="E18">
        <f t="shared" si="2"/>
        <v>105</v>
      </c>
      <c r="F18">
        <f t="shared" si="1"/>
        <v>15</v>
      </c>
    </row>
    <row r="19" spans="2:6">
      <c r="B19">
        <v>160</v>
      </c>
      <c r="C19">
        <f t="shared" si="0"/>
        <v>16</v>
      </c>
      <c r="E19">
        <f t="shared" si="2"/>
        <v>112</v>
      </c>
      <c r="F19">
        <f t="shared" si="1"/>
        <v>16</v>
      </c>
    </row>
    <row r="20" spans="2:6">
      <c r="B20">
        <v>170</v>
      </c>
      <c r="C20">
        <f t="shared" si="0"/>
        <v>17</v>
      </c>
      <c r="E20">
        <f t="shared" si="2"/>
        <v>119</v>
      </c>
      <c r="F20">
        <f t="shared" si="1"/>
        <v>17</v>
      </c>
    </row>
    <row r="21" spans="2:6">
      <c r="B21">
        <v>180</v>
      </c>
      <c r="C21">
        <f t="shared" si="0"/>
        <v>18</v>
      </c>
      <c r="E21">
        <f t="shared" si="2"/>
        <v>126</v>
      </c>
      <c r="F21">
        <f t="shared" si="1"/>
        <v>18</v>
      </c>
    </row>
    <row r="22" spans="2:6">
      <c r="B22">
        <v>190</v>
      </c>
      <c r="C22">
        <f t="shared" si="0"/>
        <v>19</v>
      </c>
      <c r="E22">
        <f t="shared" si="2"/>
        <v>133</v>
      </c>
      <c r="F22">
        <f t="shared" si="1"/>
        <v>19</v>
      </c>
    </row>
    <row r="23" spans="2:6">
      <c r="B23">
        <v>200</v>
      </c>
      <c r="C23">
        <f t="shared" si="0"/>
        <v>20</v>
      </c>
      <c r="E23">
        <f t="shared" si="2"/>
        <v>140</v>
      </c>
      <c r="F23">
        <f t="shared" si="1"/>
        <v>20</v>
      </c>
    </row>
  </sheetData>
  <mergeCells count="2">
    <mergeCell ref="B2:C2"/>
    <mergeCell ref="E2:F2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/>
  <dimension ref="A1:N40"/>
  <sheetViews>
    <sheetView showGridLines="0" showRowColHeaders="0" tabSelected="1" workbookViewId="0">
      <selection activeCell="G17" sqref="G17"/>
    </sheetView>
  </sheetViews>
  <sheetFormatPr defaultColWidth="0" defaultRowHeight="15" zeroHeight="1"/>
  <cols>
    <col min="1" max="14" width="9.140625" customWidth="1"/>
    <col min="15" max="16384" width="9.140625" hidden="1"/>
  </cols>
  <sheetData>
    <row r="1"/>
    <row r="2"/>
    <row r="3"/>
    <row r="4"/>
    <row r="5"/>
    <row r="6"/>
    <row r="7"/>
    <row r="8"/>
    <row r="9"/>
    <row r="10"/>
    <row r="11"/>
    <row r="12"/>
    <row r="13"/>
    <row r="14"/>
    <row r="15"/>
    <row r="16"/>
    <row r="17"/>
    <row r="18"/>
    <row r="19"/>
    <row r="20"/>
    <row r="21"/>
    <row r="22"/>
    <row r="23"/>
    <row r="24"/>
    <row r="25"/>
    <row r="26"/>
    <row r="27"/>
    <row r="28"/>
    <row r="29"/>
    <row r="30"/>
    <row r="31"/>
    <row r="32"/>
    <row r="33"/>
    <row r="34"/>
    <row r="35"/>
    <row r="36"/>
    <row r="37"/>
    <row r="38"/>
    <row r="39" hidden="1"/>
    <row r="40" hidden="1"/>
  </sheetData>
  <sheetProtection password="C430" sheet="1" objects="1" scenarios="1" selectLockedCells="1"/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>
    <tabColor theme="8"/>
  </sheetPr>
  <dimension ref="A1"/>
  <sheetViews>
    <sheetView workbookViewId="0">
      <selection activeCell="D33" sqref="D33"/>
    </sheetView>
  </sheetViews>
  <sheetFormatPr defaultRowHeight="15"/>
  <sheetData/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rgb="FFC00000"/>
    <outlinePr applyStyles="1" summaryBelow="0"/>
  </sheetPr>
  <dimension ref="A1:BW182"/>
  <sheetViews>
    <sheetView showGridLines="0" showRowColHeaders="0" topLeftCell="A2" zoomScale="80" zoomScaleNormal="80" workbookViewId="0">
      <pane ySplit="7" topLeftCell="A9" activePane="bottomLeft" state="frozen"/>
      <selection activeCell="A2" sqref="A2"/>
      <selection pane="bottomLeft" activeCell="C7" sqref="C7"/>
    </sheetView>
  </sheetViews>
  <sheetFormatPr defaultRowHeight="15" outlineLevelRow="2"/>
  <cols>
    <col min="1" max="1" width="39.5703125" style="8" bestFit="1" customWidth="1"/>
    <col min="2" max="2" width="21.85546875" style="8" customWidth="1"/>
    <col min="3" max="73" width="15.7109375" style="126" customWidth="1"/>
    <col min="74" max="74" width="14.5703125" style="126" customWidth="1"/>
    <col min="75" max="75" width="9.140625" style="126" hidden="1" customWidth="1"/>
    <col min="76" max="16384" width="9.140625" style="210"/>
  </cols>
  <sheetData>
    <row r="1" spans="1:75" hidden="1">
      <c r="C1" s="274">
        <v>1</v>
      </c>
      <c r="D1" s="274">
        <v>2</v>
      </c>
      <c r="E1" s="274">
        <v>3</v>
      </c>
      <c r="F1" s="274">
        <v>4</v>
      </c>
      <c r="G1" s="274">
        <v>5</v>
      </c>
      <c r="H1" s="274">
        <v>6</v>
      </c>
      <c r="I1" s="274">
        <v>7</v>
      </c>
      <c r="J1" s="274">
        <v>8</v>
      </c>
      <c r="K1" s="274">
        <v>9</v>
      </c>
      <c r="L1" s="274">
        <v>10</v>
      </c>
      <c r="M1" s="274">
        <v>11</v>
      </c>
      <c r="N1" s="274">
        <v>11</v>
      </c>
      <c r="O1" s="274">
        <v>11</v>
      </c>
      <c r="P1" s="274">
        <v>11</v>
      </c>
      <c r="Q1" s="274">
        <v>11</v>
      </c>
      <c r="R1" s="274">
        <v>11</v>
      </c>
      <c r="S1" s="274">
        <v>11</v>
      </c>
      <c r="T1" s="274">
        <v>11</v>
      </c>
      <c r="U1" s="274">
        <v>11</v>
      </c>
      <c r="V1" s="274">
        <v>11</v>
      </c>
      <c r="W1" s="274">
        <v>11</v>
      </c>
      <c r="X1" s="274">
        <v>11</v>
      </c>
      <c r="Y1" s="274">
        <v>11</v>
      </c>
      <c r="Z1" s="274">
        <v>11</v>
      </c>
      <c r="AA1" s="274">
        <v>11</v>
      </c>
      <c r="AB1" s="274">
        <v>11</v>
      </c>
      <c r="AC1" s="274">
        <v>11</v>
      </c>
      <c r="AD1" s="274">
        <v>11</v>
      </c>
      <c r="AE1" s="274">
        <v>11</v>
      </c>
      <c r="AF1" s="274">
        <v>11</v>
      </c>
      <c r="AG1" s="274">
        <v>11</v>
      </c>
      <c r="AH1" s="274">
        <v>11</v>
      </c>
      <c r="AI1" s="274">
        <v>11</v>
      </c>
      <c r="AJ1" s="274">
        <v>11</v>
      </c>
      <c r="AK1" s="274">
        <v>11</v>
      </c>
      <c r="AL1" s="274">
        <v>11</v>
      </c>
      <c r="AM1" s="274">
        <v>11</v>
      </c>
      <c r="AN1" s="274">
        <v>11</v>
      </c>
      <c r="AO1" s="274">
        <v>11</v>
      </c>
      <c r="AP1" s="274">
        <v>11</v>
      </c>
      <c r="AQ1" s="274">
        <v>11</v>
      </c>
      <c r="AR1" s="274">
        <v>11</v>
      </c>
      <c r="AS1" s="274">
        <v>11</v>
      </c>
      <c r="AT1" s="274">
        <v>11</v>
      </c>
      <c r="AU1" s="274">
        <v>11</v>
      </c>
      <c r="AV1" s="274">
        <v>11</v>
      </c>
      <c r="AW1" s="274">
        <v>11</v>
      </c>
      <c r="AX1" s="274">
        <v>11</v>
      </c>
      <c r="AY1" s="274">
        <v>11</v>
      </c>
      <c r="AZ1" s="274">
        <v>11</v>
      </c>
      <c r="BA1" s="274">
        <v>11</v>
      </c>
      <c r="BB1" s="274">
        <v>11</v>
      </c>
      <c r="BC1" s="274">
        <v>11</v>
      </c>
      <c r="BD1" s="274">
        <v>11</v>
      </c>
      <c r="BE1" s="274">
        <v>11</v>
      </c>
      <c r="BF1" s="274">
        <v>11</v>
      </c>
      <c r="BG1" s="274">
        <v>11</v>
      </c>
      <c r="BH1" s="274">
        <v>11</v>
      </c>
      <c r="BI1" s="274">
        <v>11</v>
      </c>
      <c r="BJ1" s="274">
        <v>11</v>
      </c>
      <c r="BK1" s="274">
        <v>11</v>
      </c>
      <c r="BL1" s="274">
        <v>11</v>
      </c>
      <c r="BM1" s="274">
        <v>11</v>
      </c>
      <c r="BN1" s="274">
        <v>11</v>
      </c>
      <c r="BO1" s="274">
        <v>11</v>
      </c>
      <c r="BP1" s="274">
        <v>11</v>
      </c>
      <c r="BQ1" s="274">
        <v>11</v>
      </c>
      <c r="BR1" s="274">
        <v>11</v>
      </c>
      <c r="BS1" s="274">
        <v>11</v>
      </c>
      <c r="BT1" s="274">
        <v>11</v>
      </c>
      <c r="BU1" s="274">
        <v>11</v>
      </c>
      <c r="BV1" s="274">
        <v>11</v>
      </c>
    </row>
    <row r="2" spans="1:75" ht="46.5" customHeight="1"/>
    <row r="3" spans="1:75" ht="16.5" thickBot="1">
      <c r="A3" s="405" t="s">
        <v>287</v>
      </c>
      <c r="B3" s="405"/>
      <c r="C3" s="197" t="s">
        <v>2</v>
      </c>
      <c r="D3" s="197" t="s">
        <v>3</v>
      </c>
      <c r="E3" s="197" t="s">
        <v>4</v>
      </c>
      <c r="F3" s="197" t="s">
        <v>5</v>
      </c>
      <c r="G3" s="197" t="s">
        <v>6</v>
      </c>
      <c r="H3" s="197" t="s">
        <v>7</v>
      </c>
      <c r="I3" s="197" t="s">
        <v>8</v>
      </c>
      <c r="J3" s="197" t="s">
        <v>9</v>
      </c>
      <c r="K3" s="197" t="s">
        <v>10</v>
      </c>
      <c r="L3" s="197" t="s">
        <v>11</v>
      </c>
      <c r="M3" s="197" t="s">
        <v>12</v>
      </c>
      <c r="N3" s="197" t="s">
        <v>13</v>
      </c>
      <c r="O3" s="197" t="s">
        <v>14</v>
      </c>
      <c r="P3" s="197" t="s">
        <v>15</v>
      </c>
      <c r="Q3" s="197" t="s">
        <v>16</v>
      </c>
      <c r="R3" s="197" t="s">
        <v>17</v>
      </c>
      <c r="S3" s="197" t="s">
        <v>18</v>
      </c>
      <c r="T3" s="197" t="s">
        <v>19</v>
      </c>
      <c r="U3" s="197" t="s">
        <v>20</v>
      </c>
      <c r="V3" s="197" t="s">
        <v>21</v>
      </c>
      <c r="W3" s="197" t="s">
        <v>22</v>
      </c>
      <c r="X3" s="197" t="s">
        <v>23</v>
      </c>
      <c r="Y3" s="197" t="s">
        <v>24</v>
      </c>
      <c r="Z3" s="197" t="s">
        <v>25</v>
      </c>
      <c r="AA3" s="197" t="s">
        <v>26</v>
      </c>
      <c r="AB3" s="197" t="s">
        <v>27</v>
      </c>
      <c r="AC3" s="197" t="s">
        <v>28</v>
      </c>
      <c r="AD3" s="197" t="s">
        <v>29</v>
      </c>
      <c r="AE3" s="197" t="s">
        <v>30</v>
      </c>
      <c r="AF3" s="197" t="s">
        <v>31</v>
      </c>
      <c r="AG3" s="197" t="s">
        <v>32</v>
      </c>
      <c r="AH3" s="197" t="s">
        <v>33</v>
      </c>
      <c r="AI3" s="197" t="s">
        <v>34</v>
      </c>
      <c r="AJ3" s="197" t="s">
        <v>35</v>
      </c>
      <c r="AK3" s="197" t="s">
        <v>36</v>
      </c>
      <c r="AL3" s="197" t="s">
        <v>37</v>
      </c>
      <c r="AM3" s="197" t="s">
        <v>38</v>
      </c>
      <c r="AN3" s="197" t="s">
        <v>39</v>
      </c>
      <c r="AO3" s="197" t="s">
        <v>40</v>
      </c>
      <c r="AP3" s="197" t="s">
        <v>41</v>
      </c>
      <c r="AQ3" s="197" t="s">
        <v>42</v>
      </c>
      <c r="AR3" s="197" t="s">
        <v>43</v>
      </c>
      <c r="AS3" s="197" t="s">
        <v>44</v>
      </c>
      <c r="AT3" s="197" t="s">
        <v>45</v>
      </c>
      <c r="AU3" s="197" t="s">
        <v>46</v>
      </c>
      <c r="AV3" s="197" t="s">
        <v>47</v>
      </c>
      <c r="AW3" s="197" t="s">
        <v>48</v>
      </c>
      <c r="AX3" s="197" t="s">
        <v>49</v>
      </c>
      <c r="AY3" s="197" t="s">
        <v>50</v>
      </c>
      <c r="AZ3" s="197" t="s">
        <v>51</v>
      </c>
      <c r="BA3" s="197" t="s">
        <v>52</v>
      </c>
      <c r="BB3" s="197" t="s">
        <v>53</v>
      </c>
      <c r="BC3" s="197" t="s">
        <v>54</v>
      </c>
      <c r="BD3" s="197" t="s">
        <v>55</v>
      </c>
      <c r="BE3" s="197" t="s">
        <v>56</v>
      </c>
      <c r="BF3" s="197" t="s">
        <v>57</v>
      </c>
      <c r="BG3" s="197" t="s">
        <v>58</v>
      </c>
      <c r="BH3" s="197" t="s">
        <v>59</v>
      </c>
      <c r="BI3" s="197" t="s">
        <v>60</v>
      </c>
      <c r="BJ3" s="197" t="s">
        <v>61</v>
      </c>
      <c r="BK3" s="197" t="s">
        <v>62</v>
      </c>
      <c r="BL3" s="197" t="s">
        <v>63</v>
      </c>
      <c r="BM3" s="197" t="s">
        <v>64</v>
      </c>
      <c r="BN3" s="197" t="s">
        <v>65</v>
      </c>
      <c r="BO3" s="197" t="s">
        <v>66</v>
      </c>
      <c r="BP3" s="197" t="s">
        <v>67</v>
      </c>
      <c r="BQ3" s="197" t="s">
        <v>68</v>
      </c>
      <c r="BR3" s="197" t="s">
        <v>69</v>
      </c>
      <c r="BS3" s="197" t="s">
        <v>70</v>
      </c>
      <c r="BT3" s="197" t="s">
        <v>71</v>
      </c>
      <c r="BU3" s="197" t="s">
        <v>72</v>
      </c>
      <c r="BV3" s="197" t="s">
        <v>73</v>
      </c>
      <c r="BW3" s="197" t="s">
        <v>74</v>
      </c>
    </row>
    <row r="4" spans="1:75" ht="15.75" customHeight="1" thickTop="1" thickBot="1">
      <c r="A4" s="1" t="s">
        <v>288</v>
      </c>
      <c r="B4" s="337"/>
      <c r="C4" s="198"/>
      <c r="D4" s="198"/>
      <c r="E4" s="198"/>
      <c r="F4" s="198"/>
      <c r="G4" s="198"/>
      <c r="H4" s="198"/>
      <c r="I4" s="198"/>
      <c r="J4" s="198"/>
      <c r="K4" s="198"/>
      <c r="L4" s="198"/>
      <c r="M4" s="198"/>
      <c r="N4" s="198"/>
      <c r="O4" s="198"/>
      <c r="P4" s="198"/>
      <c r="Q4" s="198"/>
      <c r="R4" s="198"/>
      <c r="S4" s="198"/>
      <c r="T4" s="198"/>
      <c r="U4" s="198"/>
      <c r="V4" s="198"/>
      <c r="W4" s="198"/>
      <c r="X4" s="198"/>
      <c r="Y4" s="198"/>
      <c r="Z4" s="198"/>
      <c r="AA4" s="198"/>
      <c r="AB4" s="198"/>
      <c r="AC4" s="198"/>
      <c r="AD4" s="198"/>
      <c r="AE4" s="198"/>
      <c r="AF4" s="198"/>
      <c r="AG4" s="198"/>
      <c r="AH4" s="198"/>
      <c r="AI4" s="198"/>
      <c r="AJ4" s="198"/>
      <c r="AK4" s="198"/>
      <c r="AL4" s="198"/>
      <c r="AM4" s="198"/>
      <c r="AN4" s="198"/>
      <c r="AO4" s="198"/>
      <c r="AP4" s="198"/>
      <c r="AQ4" s="198"/>
      <c r="AR4" s="198"/>
      <c r="AS4" s="198"/>
      <c r="AT4" s="198"/>
      <c r="AU4" s="198"/>
      <c r="AV4" s="198"/>
      <c r="AW4" s="198"/>
      <c r="AX4" s="198"/>
      <c r="AY4" s="198"/>
      <c r="AZ4" s="198"/>
      <c r="BA4" s="198"/>
      <c r="BB4" s="198"/>
      <c r="BC4" s="198"/>
      <c r="BD4" s="198"/>
      <c r="BE4" s="198"/>
      <c r="BF4" s="198"/>
      <c r="BG4" s="198"/>
      <c r="BH4" s="198"/>
      <c r="BI4" s="198"/>
      <c r="BJ4" s="198"/>
      <c r="BK4" s="198"/>
      <c r="BL4" s="198"/>
      <c r="BM4" s="198"/>
      <c r="BN4" s="198"/>
      <c r="BO4" s="198"/>
      <c r="BP4" s="198"/>
      <c r="BQ4" s="198"/>
      <c r="BR4" s="198"/>
      <c r="BS4" s="198"/>
      <c r="BT4" s="198"/>
      <c r="BU4" s="198"/>
      <c r="BV4" s="198"/>
      <c r="BW4" s="198"/>
    </row>
    <row r="5" spans="1:75" ht="70.5" customHeight="1" thickTop="1">
      <c r="A5" s="7"/>
      <c r="B5" s="9"/>
      <c r="E5" s="199"/>
      <c r="F5" s="199"/>
      <c r="G5" s="199"/>
      <c r="H5" s="199"/>
      <c r="I5" s="199"/>
      <c r="J5" s="199"/>
      <c r="K5" s="199"/>
      <c r="L5" s="199"/>
      <c r="M5" s="199"/>
      <c r="N5" s="199"/>
      <c r="O5" s="199"/>
      <c r="P5" s="199"/>
      <c r="Q5" s="199"/>
      <c r="R5" s="199"/>
      <c r="S5" s="199"/>
      <c r="T5" s="199"/>
      <c r="U5" s="199"/>
      <c r="V5" s="199"/>
      <c r="W5" s="199"/>
      <c r="X5" s="199"/>
      <c r="Y5" s="199"/>
      <c r="Z5" s="199"/>
      <c r="AA5" s="199"/>
      <c r="AB5" s="199"/>
      <c r="AC5" s="199"/>
      <c r="AD5" s="199"/>
      <c r="AE5" s="199"/>
      <c r="AF5" s="199"/>
      <c r="AG5" s="199"/>
      <c r="AH5" s="199"/>
      <c r="AI5" s="199"/>
      <c r="AJ5" s="199"/>
      <c r="AK5" s="199"/>
      <c r="AL5" s="199"/>
      <c r="AM5" s="199"/>
      <c r="AN5" s="199"/>
      <c r="AO5" s="199"/>
      <c r="AP5" s="199"/>
      <c r="AQ5" s="199"/>
      <c r="AR5" s="199"/>
      <c r="AS5" s="199"/>
      <c r="AT5" s="199"/>
      <c r="AU5" s="199"/>
      <c r="AV5" s="199"/>
      <c r="AW5" s="199"/>
      <c r="AX5" s="199"/>
      <c r="AY5" s="199"/>
      <c r="AZ5" s="199"/>
      <c r="BA5" s="199"/>
      <c r="BB5" s="199"/>
      <c r="BC5" s="199"/>
      <c r="BD5" s="199"/>
      <c r="BE5" s="199"/>
      <c r="BF5" s="199"/>
      <c r="BG5" s="199"/>
      <c r="BH5" s="199"/>
      <c r="BI5" s="199"/>
      <c r="BJ5" s="199"/>
      <c r="BK5" s="199"/>
      <c r="BL5" s="199"/>
      <c r="BM5" s="199"/>
      <c r="BN5" s="199"/>
      <c r="BO5" s="199"/>
      <c r="BP5" s="199"/>
      <c r="BQ5" s="199"/>
      <c r="BR5" s="199"/>
      <c r="BS5" s="199"/>
      <c r="BT5" s="199"/>
      <c r="BU5" s="199"/>
      <c r="BV5" s="199"/>
      <c r="BW5" s="200"/>
    </row>
    <row r="6" spans="1:75" ht="7.5" customHeight="1">
      <c r="A6" s="7"/>
      <c r="B6" s="9"/>
      <c r="C6" s="324"/>
      <c r="D6" s="327">
        <v>1</v>
      </c>
      <c r="E6" s="327">
        <v>2</v>
      </c>
      <c r="F6" s="327">
        <v>3</v>
      </c>
      <c r="G6" s="327">
        <v>4</v>
      </c>
      <c r="H6" s="327">
        <v>5</v>
      </c>
      <c r="I6" s="327">
        <v>6</v>
      </c>
      <c r="J6" s="327">
        <v>7</v>
      </c>
      <c r="K6" s="327">
        <v>8</v>
      </c>
      <c r="L6" s="327">
        <v>9</v>
      </c>
      <c r="M6" s="327">
        <v>10</v>
      </c>
      <c r="N6" s="327">
        <v>11</v>
      </c>
      <c r="O6" s="327">
        <v>12</v>
      </c>
      <c r="P6" s="327">
        <v>13</v>
      </c>
      <c r="Q6" s="327">
        <v>14</v>
      </c>
      <c r="R6" s="327">
        <v>15</v>
      </c>
      <c r="S6" s="327">
        <v>16</v>
      </c>
      <c r="T6" s="327">
        <v>17</v>
      </c>
      <c r="U6" s="327">
        <v>18</v>
      </c>
      <c r="V6" s="327">
        <v>19</v>
      </c>
      <c r="W6" s="327">
        <v>20</v>
      </c>
      <c r="X6" s="327">
        <v>21</v>
      </c>
      <c r="Y6" s="327">
        <v>22</v>
      </c>
      <c r="Z6" s="327">
        <v>23</v>
      </c>
      <c r="AA6" s="327">
        <v>24</v>
      </c>
      <c r="AB6" s="327">
        <v>25</v>
      </c>
      <c r="AC6" s="327">
        <v>26</v>
      </c>
      <c r="AD6" s="327">
        <v>27</v>
      </c>
      <c r="AE6" s="327">
        <v>28</v>
      </c>
      <c r="AF6" s="327">
        <v>29</v>
      </c>
      <c r="AG6" s="327">
        <v>30</v>
      </c>
      <c r="AH6" s="327">
        <v>31</v>
      </c>
      <c r="AI6" s="327">
        <v>32</v>
      </c>
      <c r="AJ6" s="327">
        <v>33</v>
      </c>
      <c r="AK6" s="327">
        <v>34</v>
      </c>
      <c r="AL6" s="327">
        <v>35</v>
      </c>
      <c r="AM6" s="327">
        <v>36</v>
      </c>
      <c r="AN6" s="327">
        <v>37</v>
      </c>
      <c r="AO6" s="327">
        <v>38</v>
      </c>
      <c r="AP6" s="327">
        <v>39</v>
      </c>
      <c r="AQ6" s="327">
        <v>40</v>
      </c>
      <c r="AR6" s="327">
        <v>41</v>
      </c>
      <c r="AS6" s="327">
        <v>42</v>
      </c>
      <c r="AT6" s="327">
        <v>43</v>
      </c>
      <c r="AU6" s="327">
        <v>44</v>
      </c>
      <c r="AV6" s="327">
        <v>45</v>
      </c>
      <c r="AW6" s="327">
        <v>46</v>
      </c>
      <c r="AX6" s="327">
        <v>47</v>
      </c>
      <c r="AY6" s="327">
        <v>48</v>
      </c>
      <c r="AZ6" s="327">
        <v>49</v>
      </c>
      <c r="BA6" s="327">
        <v>50</v>
      </c>
      <c r="BB6" s="327">
        <v>51</v>
      </c>
      <c r="BC6" s="327">
        <v>52</v>
      </c>
      <c r="BD6" s="327">
        <v>53</v>
      </c>
      <c r="BE6" s="327">
        <v>54</v>
      </c>
      <c r="BF6" s="327">
        <v>55</v>
      </c>
      <c r="BG6" s="327">
        <v>56</v>
      </c>
      <c r="BH6" s="327">
        <v>57</v>
      </c>
      <c r="BI6" s="327">
        <v>58</v>
      </c>
      <c r="BJ6" s="327">
        <v>59</v>
      </c>
      <c r="BK6" s="327">
        <v>60</v>
      </c>
      <c r="BL6" s="327">
        <v>61</v>
      </c>
      <c r="BM6" s="327">
        <v>62</v>
      </c>
      <c r="BN6" s="327">
        <v>63</v>
      </c>
      <c r="BO6" s="327">
        <v>64</v>
      </c>
      <c r="BP6" s="327">
        <v>65</v>
      </c>
      <c r="BQ6" s="327">
        <v>66</v>
      </c>
      <c r="BR6" s="327">
        <v>67</v>
      </c>
      <c r="BS6" s="327">
        <v>68</v>
      </c>
      <c r="BT6" s="327">
        <v>69</v>
      </c>
      <c r="BU6" s="327">
        <v>70</v>
      </c>
      <c r="BV6" s="327">
        <v>71</v>
      </c>
      <c r="BW6" s="327">
        <v>72</v>
      </c>
    </row>
    <row r="7" spans="1:75">
      <c r="A7" s="345" t="s">
        <v>404</v>
      </c>
      <c r="B7" s="346"/>
      <c r="C7" s="325"/>
      <c r="D7" s="326" t="str">
        <f>VLOOKUP(Plan3!$D$1+D6,Plan3!$B$1:$C$210,2,0)</f>
        <v>07/2018</v>
      </c>
      <c r="E7" s="326" t="str">
        <f>VLOOKUP(Plan3!$D$1+E6,Plan3!$B$1:$C$210,2,0)</f>
        <v>08/2018</v>
      </c>
      <c r="F7" s="326" t="str">
        <f>VLOOKUP(Plan3!$D$1+F6,Plan3!$B$1:$C$210,2,0)</f>
        <v>09/2018</v>
      </c>
      <c r="G7" s="326" t="str">
        <f>VLOOKUP(Plan3!$D$1+G6,Plan3!$B$1:$C$210,2,0)</f>
        <v>10/2018</v>
      </c>
      <c r="H7" s="326" t="str">
        <f>VLOOKUP(Plan3!$D$1+H6,Plan3!$B$1:$C$210,2,0)</f>
        <v>11/2018</v>
      </c>
      <c r="I7" s="326" t="str">
        <f>VLOOKUP(Plan3!$D$1+I6,Plan3!$B$1:$C$210,2,0)</f>
        <v>12/2018</v>
      </c>
      <c r="J7" s="326" t="str">
        <f>VLOOKUP(Plan3!$D$1+J6,Plan3!$B$1:$C$210,2,0)</f>
        <v>01/2019</v>
      </c>
      <c r="K7" s="326" t="str">
        <f>VLOOKUP(Plan3!$D$1+K6,Plan3!$B$1:$C$210,2,0)</f>
        <v>02/2019</v>
      </c>
      <c r="L7" s="326" t="str">
        <f>VLOOKUP(Plan3!$D$1+L6,Plan3!$B$1:$C$210,2,0)</f>
        <v>03/2019</v>
      </c>
      <c r="M7" s="326" t="str">
        <f>VLOOKUP(Plan3!$D$1+M6,Plan3!$B$1:$C$210,2,0)</f>
        <v>04/2019</v>
      </c>
      <c r="N7" s="326" t="str">
        <f>VLOOKUP(Plan3!$D$1+N6,Plan3!$B$1:$C$210,2,0)</f>
        <v>05/2019</v>
      </c>
      <c r="O7" s="326" t="str">
        <f>VLOOKUP(Plan3!$D$1+O6,Plan3!$B$1:$C$210,2,0)</f>
        <v>06/2019</v>
      </c>
      <c r="P7" s="326" t="str">
        <f>VLOOKUP(Plan3!$D$1+P6,Plan3!$B$1:$C$210,2,0)</f>
        <v>07/2019</v>
      </c>
      <c r="Q7" s="326" t="str">
        <f>VLOOKUP(Plan3!$D$1+Q6,Plan3!$B$1:$C$210,2,0)</f>
        <v>08/2019</v>
      </c>
      <c r="R7" s="326" t="str">
        <f>VLOOKUP(Plan3!$D$1+R6,Plan3!$B$1:$C$210,2,0)</f>
        <v>09/2019</v>
      </c>
      <c r="S7" s="326" t="str">
        <f>VLOOKUP(Plan3!$D$1+S6,Plan3!$B$1:$C$210,2,0)</f>
        <v>10/2019</v>
      </c>
      <c r="T7" s="326" t="str">
        <f>VLOOKUP(Plan3!$D$1+T6,Plan3!$B$1:$C$210,2,0)</f>
        <v>11/2019</v>
      </c>
      <c r="U7" s="326" t="str">
        <f>VLOOKUP(Plan3!$D$1+U6,Plan3!$B$1:$C$210,2,0)</f>
        <v>12/2019</v>
      </c>
      <c r="V7" s="326" t="str">
        <f>VLOOKUP(Plan3!$D$1+V6,Plan3!$B$1:$C$210,2,0)</f>
        <v>01/2020</v>
      </c>
      <c r="W7" s="326" t="str">
        <f>VLOOKUP(Plan3!$D$1+W6,Plan3!$B$1:$C$210,2,0)</f>
        <v>02/2020</v>
      </c>
      <c r="X7" s="326" t="str">
        <f>VLOOKUP(Plan3!$D$1+X6,Plan3!$B$1:$C$210,2,0)</f>
        <v>03/2020</v>
      </c>
      <c r="Y7" s="326" t="str">
        <f>VLOOKUP(Plan3!$D$1+Y6,Plan3!$B$1:$C$210,2,0)</f>
        <v>04/2020</v>
      </c>
      <c r="Z7" s="326" t="str">
        <f>VLOOKUP(Plan3!$D$1+Z6,Plan3!$B$1:$C$210,2,0)</f>
        <v>05/2020</v>
      </c>
      <c r="AA7" s="326" t="str">
        <f>VLOOKUP(Plan3!$D$1+AA6,Plan3!$B$1:$C$210,2,0)</f>
        <v>06/2020</v>
      </c>
      <c r="AB7" s="326" t="str">
        <f>VLOOKUP(Plan3!$D$1+AB6,Plan3!$B$1:$C$210,2,0)</f>
        <v>07/2020</v>
      </c>
      <c r="AC7" s="326" t="str">
        <f>VLOOKUP(Plan3!$D$1+AC6,Plan3!$B$1:$C$210,2,0)</f>
        <v>08/2020</v>
      </c>
      <c r="AD7" s="326" t="str">
        <f>VLOOKUP(Plan3!$D$1+AD6,Plan3!$B$1:$C$210,2,0)</f>
        <v>09/2020</v>
      </c>
      <c r="AE7" s="326" t="str">
        <f>VLOOKUP(Plan3!$D$1+AE6,Plan3!$B$1:$C$210,2,0)</f>
        <v>10/2020</v>
      </c>
      <c r="AF7" s="326" t="str">
        <f>VLOOKUP(Plan3!$D$1+AF6,Plan3!$B$1:$C$210,2,0)</f>
        <v>11/2020</v>
      </c>
      <c r="AG7" s="326" t="str">
        <f>VLOOKUP(Plan3!$D$1+AG6,Plan3!$B$1:$C$210,2,0)</f>
        <v>12/2020</v>
      </c>
      <c r="AH7" s="326" t="str">
        <f>VLOOKUP(Plan3!$D$1+AH6,Plan3!$B$1:$C$210,2,0)</f>
        <v>01/2021</v>
      </c>
      <c r="AI7" s="326" t="str">
        <f>VLOOKUP(Plan3!$D$1+AI6,Plan3!$B$1:$C$210,2,0)</f>
        <v>02/2021</v>
      </c>
      <c r="AJ7" s="326" t="str">
        <f>VLOOKUP(Plan3!$D$1+AJ6,Plan3!$B$1:$C$210,2,0)</f>
        <v>03/2021</v>
      </c>
      <c r="AK7" s="326" t="str">
        <f>VLOOKUP(Plan3!$D$1+AK6,Plan3!$B$1:$C$210,2,0)</f>
        <v>04/2021</v>
      </c>
      <c r="AL7" s="326" t="str">
        <f>VLOOKUP(Plan3!$D$1+AL6,Plan3!$B$1:$C$210,2,0)</f>
        <v>05/2021</v>
      </c>
      <c r="AM7" s="326" t="str">
        <f>VLOOKUP(Plan3!$D$1+AM6,Plan3!$B$1:$C$210,2,0)</f>
        <v>06/2021</v>
      </c>
      <c r="AN7" s="326" t="str">
        <f>VLOOKUP(Plan3!$D$1+AN6,Plan3!$B$1:$C$210,2,0)</f>
        <v>07/2021</v>
      </c>
      <c r="AO7" s="326" t="str">
        <f>VLOOKUP(Plan3!$D$1+AO6,Plan3!$B$1:$C$210,2,0)</f>
        <v>08/2021</v>
      </c>
      <c r="AP7" s="326" t="str">
        <f>VLOOKUP(Plan3!$D$1+AP6,Plan3!$B$1:$C$210,2,0)</f>
        <v>09/2021</v>
      </c>
      <c r="AQ7" s="326" t="str">
        <f>VLOOKUP(Plan3!$D$1+AQ6,Plan3!$B$1:$C$210,2,0)</f>
        <v>10/2021</v>
      </c>
      <c r="AR7" s="326" t="str">
        <f>VLOOKUP(Plan3!$D$1+AR6,Plan3!$B$1:$C$210,2,0)</f>
        <v>11/2021</v>
      </c>
      <c r="AS7" s="326" t="str">
        <f>VLOOKUP(Plan3!$D$1+AS6,Plan3!$B$1:$C$210,2,0)</f>
        <v>12/2021</v>
      </c>
      <c r="AT7" s="326" t="str">
        <f>VLOOKUP(Plan3!$D$1+AT6,Plan3!$B$1:$C$210,2,0)</f>
        <v>01/2022</v>
      </c>
      <c r="AU7" s="326" t="str">
        <f>VLOOKUP(Plan3!$D$1+AU6,Plan3!$B$1:$C$210,2,0)</f>
        <v>02/2022</v>
      </c>
      <c r="AV7" s="326" t="str">
        <f>VLOOKUP(Plan3!$D$1+AV6,Plan3!$B$1:$C$210,2,0)</f>
        <v>03/2022</v>
      </c>
      <c r="AW7" s="326" t="str">
        <f>VLOOKUP(Plan3!$D$1+AW6,Plan3!$B$1:$C$210,2,0)</f>
        <v>04/2022</v>
      </c>
      <c r="AX7" s="326" t="str">
        <f>VLOOKUP(Plan3!$D$1+AX6,Plan3!$B$1:$C$210,2,0)</f>
        <v>05/2022</v>
      </c>
      <c r="AY7" s="326" t="str">
        <f>VLOOKUP(Plan3!$D$1+AY6,Plan3!$B$1:$C$210,2,0)</f>
        <v>06/2022</v>
      </c>
      <c r="AZ7" s="326" t="str">
        <f>VLOOKUP(Plan3!$D$1+AZ6,Plan3!$B$1:$C$210,2,0)</f>
        <v>07/2022</v>
      </c>
      <c r="BA7" s="326" t="str">
        <f>VLOOKUP(Plan3!$D$1+BA6,Plan3!$B$1:$C$210,2,0)</f>
        <v>08/2022</v>
      </c>
      <c r="BB7" s="326" t="str">
        <f>VLOOKUP(Plan3!$D$1+BB6,Plan3!$B$1:$C$210,2,0)</f>
        <v>09/2022</v>
      </c>
      <c r="BC7" s="326" t="str">
        <f>VLOOKUP(Plan3!$D$1+BC6,Plan3!$B$1:$C$210,2,0)</f>
        <v>10/2022</v>
      </c>
      <c r="BD7" s="326" t="str">
        <f>VLOOKUP(Plan3!$D$1+BD6,Plan3!$B$1:$C$210,2,0)</f>
        <v>11/2022</v>
      </c>
      <c r="BE7" s="326" t="str">
        <f>VLOOKUP(Plan3!$D$1+BE6,Plan3!$B$1:$C$210,2,0)</f>
        <v>12/2022</v>
      </c>
      <c r="BF7" s="326" t="str">
        <f>VLOOKUP(Plan3!$D$1+BF6,Plan3!$B$1:$C$210,2,0)</f>
        <v>01/2023</v>
      </c>
      <c r="BG7" s="326" t="str">
        <f>VLOOKUP(Plan3!$D$1+BG6,Plan3!$B$1:$C$210,2,0)</f>
        <v>02/2023</v>
      </c>
      <c r="BH7" s="326" t="str">
        <f>VLOOKUP(Plan3!$D$1+BH6,Plan3!$B$1:$C$210,2,0)</f>
        <v>03/2023</v>
      </c>
      <c r="BI7" s="326" t="str">
        <f>VLOOKUP(Plan3!$D$1+BI6,Plan3!$B$1:$C$210,2,0)</f>
        <v>04/2023</v>
      </c>
      <c r="BJ7" s="326" t="str">
        <f>VLOOKUP(Plan3!$D$1+BJ6,Plan3!$B$1:$C$210,2,0)</f>
        <v>05/2023</v>
      </c>
      <c r="BK7" s="326" t="str">
        <f>VLOOKUP(Plan3!$D$1+BK6,Plan3!$B$1:$C$210,2,0)</f>
        <v>06/2023</v>
      </c>
      <c r="BL7" s="326" t="str">
        <f>VLOOKUP(Plan3!$D$1+BL6,Plan3!$B$1:$C$210,2,0)</f>
        <v>07/2023</v>
      </c>
      <c r="BM7" s="326" t="str">
        <f>VLOOKUP(Plan3!$D$1+BM6,Plan3!$B$1:$C$210,2,0)</f>
        <v>08/2023</v>
      </c>
      <c r="BN7" s="326" t="str">
        <f>VLOOKUP(Plan3!$D$1+BN6,Plan3!$B$1:$C$210,2,0)</f>
        <v>09/2023</v>
      </c>
      <c r="BO7" s="326" t="str">
        <f>VLOOKUP(Plan3!$D$1+BO6,Plan3!$B$1:$C$210,2,0)</f>
        <v>10/2023</v>
      </c>
      <c r="BP7" s="326" t="str">
        <f>VLOOKUP(Plan3!$D$1+BP6,Plan3!$B$1:$C$210,2,0)</f>
        <v>11/2023</v>
      </c>
      <c r="BQ7" s="326" t="str">
        <f>VLOOKUP(Plan3!$D$1+BQ6,Plan3!$B$1:$C$210,2,0)</f>
        <v>12/2023</v>
      </c>
      <c r="BR7" s="326" t="str">
        <f>VLOOKUP(Plan3!$D$1+BR6,Plan3!$B$1:$C$210,2,0)</f>
        <v>01/2024</v>
      </c>
      <c r="BS7" s="326" t="str">
        <f>VLOOKUP(Plan3!$D$1+BS6,Plan3!$B$1:$C$210,2,0)</f>
        <v>02/2024</v>
      </c>
      <c r="BT7" s="326" t="str">
        <f>VLOOKUP(Plan3!$D$1+BT6,Plan3!$B$1:$C$210,2,0)</f>
        <v>03/2024</v>
      </c>
      <c r="BU7" s="326" t="str">
        <f>VLOOKUP(Plan3!$D$1+BU6,Plan3!$B$1:$C$210,2,0)</f>
        <v>04/2024</v>
      </c>
      <c r="BV7" s="326" t="str">
        <f>VLOOKUP(Plan3!$D$1+BV6,Plan3!$B$1:$C$210,2,0)</f>
        <v>05/2024</v>
      </c>
      <c r="BW7" s="326" t="str">
        <f>VLOOKUP(Plan3!$D$1+BW6,Plan3!$B$1:$C$210,2,0)</f>
        <v>06/2024</v>
      </c>
    </row>
    <row r="8" spans="1:75" ht="6" customHeight="1">
      <c r="A8" s="7"/>
      <c r="B8" s="9"/>
      <c r="C8" s="306"/>
      <c r="D8" s="306"/>
      <c r="E8" s="306"/>
      <c r="F8" s="306"/>
      <c r="G8" s="306"/>
      <c r="H8" s="306"/>
      <c r="I8" s="306"/>
      <c r="J8" s="306"/>
      <c r="K8" s="306"/>
      <c r="L8" s="306"/>
      <c r="M8" s="306"/>
      <c r="N8" s="306"/>
      <c r="O8" s="306"/>
      <c r="P8" s="306"/>
      <c r="Q8" s="306"/>
      <c r="R8" s="306"/>
      <c r="S8" s="306"/>
      <c r="T8" s="306"/>
      <c r="U8" s="306"/>
      <c r="V8" s="306"/>
      <c r="W8" s="306"/>
      <c r="X8" s="306"/>
      <c r="Y8" s="306"/>
      <c r="Z8" s="306"/>
      <c r="AA8" s="306"/>
      <c r="AB8" s="306"/>
      <c r="AC8" s="306"/>
      <c r="AD8" s="306"/>
      <c r="AE8" s="306"/>
      <c r="AF8" s="306"/>
      <c r="AG8" s="306"/>
      <c r="AH8" s="306"/>
      <c r="AI8" s="306"/>
      <c r="AJ8" s="306"/>
      <c r="AK8" s="306"/>
      <c r="AL8" s="306"/>
      <c r="AM8" s="306"/>
      <c r="AN8" s="306"/>
      <c r="AO8" s="306"/>
      <c r="AP8" s="306"/>
      <c r="AQ8" s="306"/>
      <c r="AR8" s="306"/>
      <c r="AS8" s="306"/>
      <c r="AT8" s="306"/>
      <c r="AU8" s="306"/>
      <c r="AV8" s="306"/>
      <c r="AW8" s="306"/>
      <c r="AX8" s="306"/>
      <c r="AY8" s="306"/>
      <c r="AZ8" s="306"/>
      <c r="BA8" s="306"/>
      <c r="BB8" s="306"/>
      <c r="BC8" s="306"/>
      <c r="BD8" s="306"/>
      <c r="BE8" s="306"/>
      <c r="BF8" s="306"/>
      <c r="BG8" s="306"/>
      <c r="BH8" s="306"/>
      <c r="BI8" s="306"/>
      <c r="BJ8" s="306"/>
      <c r="BK8" s="306"/>
      <c r="BL8" s="306"/>
      <c r="BM8" s="306"/>
      <c r="BN8" s="306"/>
      <c r="BO8" s="306"/>
      <c r="BP8" s="306"/>
      <c r="BQ8" s="306"/>
      <c r="BR8" s="306"/>
      <c r="BS8" s="306"/>
      <c r="BT8" s="306"/>
      <c r="BU8" s="306"/>
      <c r="BV8" s="306"/>
      <c r="BW8" s="200"/>
    </row>
    <row r="9" spans="1:75" s="231" customFormat="1" ht="15.75">
      <c r="A9" s="338" t="s">
        <v>319</v>
      </c>
      <c r="B9" s="339"/>
      <c r="C9" s="339"/>
      <c r="D9" s="339"/>
      <c r="E9" s="339"/>
      <c r="F9" s="339"/>
      <c r="G9" s="339"/>
      <c r="H9" s="339"/>
      <c r="I9" s="339"/>
      <c r="J9" s="339"/>
      <c r="K9" s="339"/>
      <c r="L9" s="339"/>
      <c r="M9" s="339"/>
      <c r="N9" s="339"/>
      <c r="O9" s="339"/>
      <c r="P9" s="339"/>
      <c r="Q9" s="339"/>
      <c r="R9" s="339"/>
      <c r="S9" s="339"/>
      <c r="T9" s="339"/>
      <c r="U9" s="339"/>
      <c r="V9" s="339"/>
      <c r="W9" s="339"/>
      <c r="X9" s="339"/>
      <c r="Y9" s="339"/>
      <c r="Z9" s="339"/>
      <c r="AA9" s="339"/>
      <c r="AB9" s="339"/>
      <c r="AC9" s="339"/>
      <c r="AD9" s="339"/>
      <c r="AE9" s="339"/>
      <c r="AF9" s="339"/>
      <c r="AG9" s="339"/>
      <c r="AH9" s="339"/>
      <c r="AI9" s="339"/>
      <c r="AJ9" s="339"/>
      <c r="AK9" s="339"/>
      <c r="AL9" s="339"/>
      <c r="AM9" s="339"/>
      <c r="AN9" s="339"/>
      <c r="AO9" s="339"/>
      <c r="AP9" s="339"/>
      <c r="AQ9" s="339"/>
      <c r="AR9" s="339"/>
      <c r="AS9" s="339"/>
      <c r="AT9" s="339"/>
      <c r="AU9" s="339"/>
      <c r="AV9" s="339"/>
      <c r="AW9" s="339"/>
      <c r="AX9" s="339"/>
      <c r="AY9" s="339"/>
      <c r="AZ9" s="339"/>
      <c r="BA9" s="339"/>
      <c r="BB9" s="339"/>
      <c r="BC9" s="339"/>
      <c r="BD9" s="339"/>
      <c r="BE9" s="339"/>
      <c r="BF9" s="339"/>
      <c r="BG9" s="339"/>
      <c r="BH9" s="339"/>
      <c r="BI9" s="339"/>
      <c r="BJ9" s="339"/>
      <c r="BK9" s="339"/>
      <c r="BL9" s="339"/>
      <c r="BM9" s="339"/>
      <c r="BN9" s="339"/>
      <c r="BO9" s="339"/>
      <c r="BP9" s="339"/>
      <c r="BQ9" s="339"/>
      <c r="BR9" s="339"/>
      <c r="BS9" s="339"/>
      <c r="BT9" s="339"/>
      <c r="BU9" s="339"/>
      <c r="BV9" s="339"/>
      <c r="BW9" s="340"/>
    </row>
    <row r="10" spans="1:75" s="234" customFormat="1" outlineLevel="1">
      <c r="A10" s="267" t="s">
        <v>291</v>
      </c>
      <c r="B10" s="268"/>
      <c r="C10" s="232"/>
      <c r="D10" s="232"/>
      <c r="E10" s="232"/>
      <c r="F10" s="232"/>
      <c r="G10" s="232"/>
      <c r="H10" s="232"/>
      <c r="I10" s="232"/>
      <c r="J10" s="232"/>
      <c r="K10" s="232"/>
      <c r="L10" s="232"/>
      <c r="M10" s="232"/>
      <c r="N10" s="232"/>
      <c r="O10" s="232"/>
      <c r="P10" s="232"/>
      <c r="Q10" s="232"/>
      <c r="R10" s="232"/>
      <c r="S10" s="232"/>
      <c r="T10" s="232"/>
      <c r="U10" s="232"/>
      <c r="V10" s="232"/>
      <c r="W10" s="232"/>
      <c r="X10" s="232"/>
      <c r="Y10" s="232"/>
      <c r="Z10" s="232"/>
      <c r="AA10" s="232"/>
      <c r="AB10" s="232"/>
      <c r="AC10" s="232"/>
      <c r="AD10" s="232"/>
      <c r="AE10" s="232"/>
      <c r="AF10" s="232"/>
      <c r="AG10" s="232"/>
      <c r="AH10" s="232"/>
      <c r="AI10" s="232"/>
      <c r="AJ10" s="232"/>
      <c r="AK10" s="232"/>
      <c r="AL10" s="232"/>
      <c r="AM10" s="232"/>
      <c r="AN10" s="232"/>
      <c r="AO10" s="232"/>
      <c r="AP10" s="232"/>
      <c r="AQ10" s="232"/>
      <c r="AR10" s="232"/>
      <c r="AS10" s="232"/>
      <c r="AT10" s="232"/>
      <c r="AU10" s="232"/>
      <c r="AV10" s="232"/>
      <c r="AW10" s="232"/>
      <c r="AX10" s="232"/>
      <c r="AY10" s="232"/>
      <c r="AZ10" s="232"/>
      <c r="BA10" s="232"/>
      <c r="BB10" s="232"/>
      <c r="BC10" s="232"/>
      <c r="BD10" s="232"/>
      <c r="BE10" s="232"/>
      <c r="BF10" s="232"/>
      <c r="BG10" s="232"/>
      <c r="BH10" s="232"/>
      <c r="BI10" s="232"/>
      <c r="BJ10" s="232"/>
      <c r="BK10" s="232"/>
      <c r="BL10" s="232"/>
      <c r="BM10" s="232"/>
      <c r="BN10" s="232"/>
      <c r="BO10" s="232"/>
      <c r="BP10" s="232"/>
      <c r="BQ10" s="232"/>
      <c r="BR10" s="232"/>
      <c r="BS10" s="232"/>
      <c r="BT10" s="232"/>
      <c r="BU10" s="232"/>
      <c r="BV10" s="232"/>
      <c r="BW10" s="233"/>
    </row>
    <row r="11" spans="1:75" s="211" customFormat="1" outlineLevel="2">
      <c r="A11" s="344" t="s">
        <v>333</v>
      </c>
      <c r="B11" s="344"/>
      <c r="C11" s="192"/>
      <c r="D11" s="192"/>
      <c r="E11" s="192"/>
      <c r="F11" s="192"/>
      <c r="G11" s="192"/>
      <c r="H11" s="192"/>
      <c r="I11" s="192"/>
      <c r="J11" s="192"/>
      <c r="K11" s="192"/>
      <c r="L11" s="192"/>
      <c r="M11" s="192"/>
      <c r="N11" s="192"/>
      <c r="O11" s="192"/>
      <c r="P11" s="192"/>
      <c r="Q11" s="192"/>
      <c r="R11" s="192"/>
      <c r="S11" s="192"/>
      <c r="T11" s="192"/>
      <c r="U11" s="192"/>
      <c r="V11" s="192"/>
      <c r="W11" s="192"/>
      <c r="X11" s="192"/>
      <c r="Y11" s="192"/>
      <c r="Z11" s="192"/>
      <c r="AA11" s="192"/>
      <c r="AB11" s="192"/>
      <c r="AC11" s="192"/>
      <c r="AD11" s="192"/>
      <c r="AE11" s="192"/>
      <c r="AF11" s="192"/>
      <c r="AG11" s="192"/>
      <c r="AH11" s="192"/>
      <c r="AI11" s="192"/>
      <c r="AJ11" s="192"/>
      <c r="AK11" s="192"/>
      <c r="AL11" s="192"/>
      <c r="AM11" s="192"/>
      <c r="AN11" s="192"/>
      <c r="AO11" s="192"/>
      <c r="AP11" s="192"/>
      <c r="AQ11" s="192"/>
      <c r="AR11" s="192"/>
      <c r="AS11" s="192"/>
      <c r="AT11" s="192"/>
      <c r="AU11" s="192"/>
      <c r="AV11" s="192"/>
      <c r="AW11" s="192"/>
      <c r="AX11" s="192"/>
      <c r="AY11" s="192"/>
      <c r="AZ11" s="192"/>
      <c r="BA11" s="192"/>
      <c r="BB11" s="192"/>
      <c r="BC11" s="192"/>
      <c r="BD11" s="192"/>
      <c r="BE11" s="192"/>
      <c r="BF11" s="192"/>
      <c r="BG11" s="192"/>
      <c r="BH11" s="192"/>
      <c r="BI11" s="192"/>
      <c r="BJ11" s="192"/>
      <c r="BK11" s="192"/>
      <c r="BL11" s="192"/>
      <c r="BM11" s="192"/>
      <c r="BN11" s="192"/>
      <c r="BO11" s="192"/>
      <c r="BP11" s="192"/>
      <c r="BQ11" s="192"/>
      <c r="BR11" s="192"/>
      <c r="BS11" s="192"/>
      <c r="BT11" s="192"/>
      <c r="BU11" s="192"/>
      <c r="BV11" s="192"/>
      <c r="BW11" s="192"/>
    </row>
    <row r="12" spans="1:75" s="211" customFormat="1" outlineLevel="2">
      <c r="A12" s="341" t="s">
        <v>334</v>
      </c>
      <c r="B12" s="341"/>
      <c r="C12" s="193"/>
      <c r="D12" s="193"/>
      <c r="E12" s="193"/>
      <c r="F12" s="193"/>
      <c r="G12" s="193"/>
      <c r="H12" s="193"/>
      <c r="I12" s="193"/>
      <c r="J12" s="193"/>
      <c r="K12" s="193"/>
      <c r="L12" s="193"/>
      <c r="M12" s="193"/>
      <c r="N12" s="193"/>
      <c r="O12" s="193"/>
      <c r="P12" s="193"/>
      <c r="Q12" s="193"/>
      <c r="R12" s="193"/>
      <c r="S12" s="193"/>
      <c r="T12" s="193"/>
      <c r="U12" s="193"/>
      <c r="V12" s="193"/>
      <c r="W12" s="193"/>
      <c r="X12" s="193"/>
      <c r="Y12" s="193"/>
      <c r="Z12" s="193"/>
      <c r="AA12" s="193"/>
      <c r="AB12" s="193"/>
      <c r="AC12" s="193"/>
      <c r="AD12" s="193"/>
      <c r="AE12" s="193"/>
      <c r="AF12" s="193"/>
      <c r="AG12" s="193"/>
      <c r="AH12" s="193"/>
      <c r="AI12" s="193"/>
      <c r="AJ12" s="193"/>
      <c r="AK12" s="193"/>
      <c r="AL12" s="193"/>
      <c r="AM12" s="193"/>
      <c r="AN12" s="193"/>
      <c r="AO12" s="193"/>
      <c r="AP12" s="193"/>
      <c r="AQ12" s="193"/>
      <c r="AR12" s="193"/>
      <c r="AS12" s="193"/>
      <c r="AT12" s="193"/>
      <c r="AU12" s="193"/>
      <c r="AV12" s="193"/>
      <c r="AW12" s="193"/>
      <c r="AX12" s="193"/>
      <c r="AY12" s="193"/>
      <c r="AZ12" s="193"/>
      <c r="BA12" s="193"/>
      <c r="BB12" s="193"/>
      <c r="BC12" s="193"/>
      <c r="BD12" s="193"/>
      <c r="BE12" s="193"/>
      <c r="BF12" s="193"/>
      <c r="BG12" s="193"/>
      <c r="BH12" s="193"/>
      <c r="BI12" s="193"/>
      <c r="BJ12" s="193"/>
      <c r="BK12" s="193"/>
      <c r="BL12" s="193"/>
      <c r="BM12" s="193"/>
      <c r="BN12" s="193"/>
      <c r="BO12" s="193"/>
      <c r="BP12" s="193"/>
      <c r="BQ12" s="193"/>
      <c r="BR12" s="193"/>
      <c r="BS12" s="193"/>
      <c r="BT12" s="193"/>
      <c r="BU12" s="193"/>
      <c r="BV12" s="193"/>
      <c r="BW12" s="193"/>
    </row>
    <row r="13" spans="1:75" s="211" customFormat="1" outlineLevel="2">
      <c r="A13" s="341" t="s">
        <v>335</v>
      </c>
      <c r="B13" s="341"/>
      <c r="C13" s="193"/>
      <c r="D13" s="193"/>
      <c r="E13" s="193"/>
      <c r="F13" s="193"/>
      <c r="G13" s="193"/>
      <c r="H13" s="193"/>
      <c r="I13" s="193"/>
      <c r="J13" s="193"/>
      <c r="K13" s="193"/>
      <c r="L13" s="193"/>
      <c r="M13" s="193"/>
      <c r="N13" s="193"/>
      <c r="O13" s="193"/>
      <c r="P13" s="193"/>
      <c r="Q13" s="193"/>
      <c r="R13" s="193"/>
      <c r="S13" s="193"/>
      <c r="T13" s="193"/>
      <c r="U13" s="193"/>
      <c r="V13" s="193"/>
      <c r="W13" s="193"/>
      <c r="X13" s="193"/>
      <c r="Y13" s="193"/>
      <c r="Z13" s="193"/>
      <c r="AA13" s="193"/>
      <c r="AB13" s="193"/>
      <c r="AC13" s="193"/>
      <c r="AD13" s="193"/>
      <c r="AE13" s="193"/>
      <c r="AF13" s="193"/>
      <c r="AG13" s="193"/>
      <c r="AH13" s="193"/>
      <c r="AI13" s="193"/>
      <c r="AJ13" s="193"/>
      <c r="AK13" s="193"/>
      <c r="AL13" s="193"/>
      <c r="AM13" s="193"/>
      <c r="AN13" s="193"/>
      <c r="AO13" s="193"/>
      <c r="AP13" s="193"/>
      <c r="AQ13" s="193"/>
      <c r="AR13" s="193"/>
      <c r="AS13" s="193"/>
      <c r="AT13" s="193"/>
      <c r="AU13" s="193"/>
      <c r="AV13" s="193"/>
      <c r="AW13" s="193"/>
      <c r="AX13" s="193"/>
      <c r="AY13" s="193"/>
      <c r="AZ13" s="193"/>
      <c r="BA13" s="193"/>
      <c r="BB13" s="193"/>
      <c r="BC13" s="193"/>
      <c r="BD13" s="193"/>
      <c r="BE13" s="193"/>
      <c r="BF13" s="193"/>
      <c r="BG13" s="193"/>
      <c r="BH13" s="193"/>
      <c r="BI13" s="193"/>
      <c r="BJ13" s="193"/>
      <c r="BK13" s="193"/>
      <c r="BL13" s="193"/>
      <c r="BM13" s="193"/>
      <c r="BN13" s="193"/>
      <c r="BO13" s="193"/>
      <c r="BP13" s="193"/>
      <c r="BQ13" s="193"/>
      <c r="BR13" s="193"/>
      <c r="BS13" s="193"/>
      <c r="BT13" s="193"/>
      <c r="BU13" s="193"/>
      <c r="BV13" s="193"/>
      <c r="BW13" s="193"/>
    </row>
    <row r="14" spans="1:75" s="211" customFormat="1" outlineLevel="2">
      <c r="A14" s="347" t="s">
        <v>289</v>
      </c>
      <c r="B14" s="347"/>
      <c r="C14" s="247">
        <f>C30*C13</f>
        <v>0</v>
      </c>
      <c r="D14" s="247">
        <f t="shared" ref="D14:AH14" si="0">D30*D13</f>
        <v>0</v>
      </c>
      <c r="E14" s="247">
        <f t="shared" si="0"/>
        <v>0</v>
      </c>
      <c r="F14" s="247">
        <f t="shared" si="0"/>
        <v>0</v>
      </c>
      <c r="G14" s="247">
        <f t="shared" si="0"/>
        <v>0</v>
      </c>
      <c r="H14" s="247">
        <f t="shared" si="0"/>
        <v>0</v>
      </c>
      <c r="I14" s="247">
        <f t="shared" si="0"/>
        <v>0</v>
      </c>
      <c r="J14" s="247">
        <f t="shared" si="0"/>
        <v>0</v>
      </c>
      <c r="K14" s="247">
        <f t="shared" si="0"/>
        <v>0</v>
      </c>
      <c r="L14" s="247">
        <f t="shared" si="0"/>
        <v>0</v>
      </c>
      <c r="M14" s="247">
        <f t="shared" si="0"/>
        <v>0</v>
      </c>
      <c r="N14" s="247">
        <f t="shared" si="0"/>
        <v>0</v>
      </c>
      <c r="O14" s="247">
        <f t="shared" si="0"/>
        <v>0</v>
      </c>
      <c r="P14" s="247">
        <f t="shared" si="0"/>
        <v>0</v>
      </c>
      <c r="Q14" s="247">
        <f t="shared" si="0"/>
        <v>0</v>
      </c>
      <c r="R14" s="247">
        <f t="shared" si="0"/>
        <v>0</v>
      </c>
      <c r="S14" s="247">
        <f t="shared" si="0"/>
        <v>0</v>
      </c>
      <c r="T14" s="247">
        <f t="shared" si="0"/>
        <v>0</v>
      </c>
      <c r="U14" s="247">
        <f t="shared" si="0"/>
        <v>0</v>
      </c>
      <c r="V14" s="247">
        <f t="shared" si="0"/>
        <v>0</v>
      </c>
      <c r="W14" s="247">
        <f t="shared" si="0"/>
        <v>0</v>
      </c>
      <c r="X14" s="247">
        <f t="shared" si="0"/>
        <v>0</v>
      </c>
      <c r="Y14" s="247">
        <f t="shared" si="0"/>
        <v>0</v>
      </c>
      <c r="Z14" s="247">
        <f t="shared" si="0"/>
        <v>0</v>
      </c>
      <c r="AA14" s="247">
        <f t="shared" si="0"/>
        <v>0</v>
      </c>
      <c r="AB14" s="247">
        <f t="shared" si="0"/>
        <v>0</v>
      </c>
      <c r="AC14" s="247">
        <f t="shared" si="0"/>
        <v>0</v>
      </c>
      <c r="AD14" s="247">
        <f t="shared" si="0"/>
        <v>0</v>
      </c>
      <c r="AE14" s="247">
        <f t="shared" si="0"/>
        <v>0</v>
      </c>
      <c r="AF14" s="247">
        <f t="shared" si="0"/>
        <v>0</v>
      </c>
      <c r="AG14" s="247">
        <f t="shared" si="0"/>
        <v>0</v>
      </c>
      <c r="AH14" s="247">
        <f t="shared" si="0"/>
        <v>0</v>
      </c>
      <c r="AI14" s="247">
        <f t="shared" ref="AI14:BN14" si="1">AI30*AI13</f>
        <v>0</v>
      </c>
      <c r="AJ14" s="247">
        <f t="shared" si="1"/>
        <v>0</v>
      </c>
      <c r="AK14" s="247">
        <f t="shared" si="1"/>
        <v>0</v>
      </c>
      <c r="AL14" s="247">
        <f t="shared" si="1"/>
        <v>0</v>
      </c>
      <c r="AM14" s="247">
        <f t="shared" si="1"/>
        <v>0</v>
      </c>
      <c r="AN14" s="247">
        <f t="shared" si="1"/>
        <v>0</v>
      </c>
      <c r="AO14" s="247">
        <f t="shared" si="1"/>
        <v>0</v>
      </c>
      <c r="AP14" s="247">
        <f t="shared" si="1"/>
        <v>0</v>
      </c>
      <c r="AQ14" s="247">
        <f t="shared" si="1"/>
        <v>0</v>
      </c>
      <c r="AR14" s="247">
        <f t="shared" si="1"/>
        <v>0</v>
      </c>
      <c r="AS14" s="247">
        <f t="shared" si="1"/>
        <v>0</v>
      </c>
      <c r="AT14" s="247">
        <f t="shared" si="1"/>
        <v>0</v>
      </c>
      <c r="AU14" s="247">
        <f t="shared" si="1"/>
        <v>0</v>
      </c>
      <c r="AV14" s="247">
        <f t="shared" si="1"/>
        <v>0</v>
      </c>
      <c r="AW14" s="247">
        <f t="shared" si="1"/>
        <v>0</v>
      </c>
      <c r="AX14" s="247">
        <f t="shared" si="1"/>
        <v>0</v>
      </c>
      <c r="AY14" s="247">
        <f t="shared" si="1"/>
        <v>0</v>
      </c>
      <c r="AZ14" s="247">
        <f t="shared" si="1"/>
        <v>0</v>
      </c>
      <c r="BA14" s="247">
        <f t="shared" si="1"/>
        <v>0</v>
      </c>
      <c r="BB14" s="247">
        <f t="shared" si="1"/>
        <v>0</v>
      </c>
      <c r="BC14" s="247">
        <f t="shared" si="1"/>
        <v>0</v>
      </c>
      <c r="BD14" s="247">
        <f t="shared" si="1"/>
        <v>0</v>
      </c>
      <c r="BE14" s="247">
        <f t="shared" si="1"/>
        <v>0</v>
      </c>
      <c r="BF14" s="247">
        <f t="shared" si="1"/>
        <v>0</v>
      </c>
      <c r="BG14" s="247">
        <f t="shared" si="1"/>
        <v>0</v>
      </c>
      <c r="BH14" s="247">
        <f t="shared" si="1"/>
        <v>0</v>
      </c>
      <c r="BI14" s="247">
        <f t="shared" si="1"/>
        <v>0</v>
      </c>
      <c r="BJ14" s="247">
        <f t="shared" si="1"/>
        <v>0</v>
      </c>
      <c r="BK14" s="247">
        <f t="shared" si="1"/>
        <v>0</v>
      </c>
      <c r="BL14" s="247">
        <f t="shared" si="1"/>
        <v>0</v>
      </c>
      <c r="BM14" s="247">
        <f t="shared" si="1"/>
        <v>0</v>
      </c>
      <c r="BN14" s="247">
        <f t="shared" si="1"/>
        <v>0</v>
      </c>
      <c r="BO14" s="247">
        <f t="shared" ref="BO14:BW14" si="2">BO30*BO13</f>
        <v>0</v>
      </c>
      <c r="BP14" s="247">
        <f t="shared" si="2"/>
        <v>0</v>
      </c>
      <c r="BQ14" s="247">
        <f t="shared" si="2"/>
        <v>0</v>
      </c>
      <c r="BR14" s="247">
        <f t="shared" si="2"/>
        <v>0</v>
      </c>
      <c r="BS14" s="247">
        <f t="shared" si="2"/>
        <v>0</v>
      </c>
      <c r="BT14" s="247">
        <f t="shared" si="2"/>
        <v>0</v>
      </c>
      <c r="BU14" s="247">
        <f t="shared" si="2"/>
        <v>0</v>
      </c>
      <c r="BV14" s="247">
        <f t="shared" si="2"/>
        <v>0</v>
      </c>
      <c r="BW14" s="247">
        <f t="shared" si="2"/>
        <v>0</v>
      </c>
    </row>
    <row r="15" spans="1:75" s="211" customFormat="1" outlineLevel="2">
      <c r="A15" s="342" t="s">
        <v>392</v>
      </c>
      <c r="B15" s="342"/>
      <c r="C15" s="308">
        <f>C14*0.25</f>
        <v>0</v>
      </c>
      <c r="D15" s="308">
        <f t="shared" ref="D15:BO15" si="3">D14*0.25</f>
        <v>0</v>
      </c>
      <c r="E15" s="308">
        <f t="shared" si="3"/>
        <v>0</v>
      </c>
      <c r="F15" s="308">
        <f t="shared" si="3"/>
        <v>0</v>
      </c>
      <c r="G15" s="308">
        <f t="shared" si="3"/>
        <v>0</v>
      </c>
      <c r="H15" s="308">
        <f t="shared" si="3"/>
        <v>0</v>
      </c>
      <c r="I15" s="308">
        <f t="shared" si="3"/>
        <v>0</v>
      </c>
      <c r="J15" s="308">
        <f t="shared" si="3"/>
        <v>0</v>
      </c>
      <c r="K15" s="308">
        <f t="shared" si="3"/>
        <v>0</v>
      </c>
      <c r="L15" s="308">
        <f t="shared" si="3"/>
        <v>0</v>
      </c>
      <c r="M15" s="308">
        <f t="shared" si="3"/>
        <v>0</v>
      </c>
      <c r="N15" s="308">
        <f t="shared" si="3"/>
        <v>0</v>
      </c>
      <c r="O15" s="308">
        <f t="shared" si="3"/>
        <v>0</v>
      </c>
      <c r="P15" s="308">
        <f t="shared" si="3"/>
        <v>0</v>
      </c>
      <c r="Q15" s="308">
        <f t="shared" si="3"/>
        <v>0</v>
      </c>
      <c r="R15" s="308">
        <f t="shared" si="3"/>
        <v>0</v>
      </c>
      <c r="S15" s="308">
        <f t="shared" si="3"/>
        <v>0</v>
      </c>
      <c r="T15" s="308">
        <f t="shared" si="3"/>
        <v>0</v>
      </c>
      <c r="U15" s="308">
        <f t="shared" si="3"/>
        <v>0</v>
      </c>
      <c r="V15" s="308">
        <f t="shared" si="3"/>
        <v>0</v>
      </c>
      <c r="W15" s="308">
        <f t="shared" si="3"/>
        <v>0</v>
      </c>
      <c r="X15" s="308">
        <f t="shared" si="3"/>
        <v>0</v>
      </c>
      <c r="Y15" s="308">
        <f t="shared" si="3"/>
        <v>0</v>
      </c>
      <c r="Z15" s="308">
        <f t="shared" si="3"/>
        <v>0</v>
      </c>
      <c r="AA15" s="308">
        <f t="shared" si="3"/>
        <v>0</v>
      </c>
      <c r="AB15" s="308">
        <f t="shared" si="3"/>
        <v>0</v>
      </c>
      <c r="AC15" s="308">
        <f t="shared" si="3"/>
        <v>0</v>
      </c>
      <c r="AD15" s="308">
        <f t="shared" si="3"/>
        <v>0</v>
      </c>
      <c r="AE15" s="308">
        <f t="shared" si="3"/>
        <v>0</v>
      </c>
      <c r="AF15" s="308">
        <f t="shared" si="3"/>
        <v>0</v>
      </c>
      <c r="AG15" s="308">
        <f t="shared" si="3"/>
        <v>0</v>
      </c>
      <c r="AH15" s="308">
        <f t="shared" si="3"/>
        <v>0</v>
      </c>
      <c r="AI15" s="308">
        <f t="shared" si="3"/>
        <v>0</v>
      </c>
      <c r="AJ15" s="308">
        <f t="shared" si="3"/>
        <v>0</v>
      </c>
      <c r="AK15" s="308">
        <f t="shared" si="3"/>
        <v>0</v>
      </c>
      <c r="AL15" s="308">
        <f t="shared" si="3"/>
        <v>0</v>
      </c>
      <c r="AM15" s="308">
        <f t="shared" si="3"/>
        <v>0</v>
      </c>
      <c r="AN15" s="308">
        <f t="shared" si="3"/>
        <v>0</v>
      </c>
      <c r="AO15" s="308">
        <f t="shared" si="3"/>
        <v>0</v>
      </c>
      <c r="AP15" s="308">
        <f t="shared" si="3"/>
        <v>0</v>
      </c>
      <c r="AQ15" s="308">
        <f t="shared" si="3"/>
        <v>0</v>
      </c>
      <c r="AR15" s="308">
        <f t="shared" si="3"/>
        <v>0</v>
      </c>
      <c r="AS15" s="308">
        <f t="shared" si="3"/>
        <v>0</v>
      </c>
      <c r="AT15" s="308">
        <f t="shared" si="3"/>
        <v>0</v>
      </c>
      <c r="AU15" s="308">
        <f t="shared" si="3"/>
        <v>0</v>
      </c>
      <c r="AV15" s="308">
        <f t="shared" si="3"/>
        <v>0</v>
      </c>
      <c r="AW15" s="308">
        <f t="shared" si="3"/>
        <v>0</v>
      </c>
      <c r="AX15" s="308">
        <f t="shared" si="3"/>
        <v>0</v>
      </c>
      <c r="AY15" s="308">
        <f t="shared" si="3"/>
        <v>0</v>
      </c>
      <c r="AZ15" s="308">
        <f t="shared" si="3"/>
        <v>0</v>
      </c>
      <c r="BA15" s="308">
        <f t="shared" si="3"/>
        <v>0</v>
      </c>
      <c r="BB15" s="308">
        <f t="shared" si="3"/>
        <v>0</v>
      </c>
      <c r="BC15" s="308">
        <f t="shared" si="3"/>
        <v>0</v>
      </c>
      <c r="BD15" s="308">
        <f t="shared" si="3"/>
        <v>0</v>
      </c>
      <c r="BE15" s="308">
        <f t="shared" si="3"/>
        <v>0</v>
      </c>
      <c r="BF15" s="308">
        <f t="shared" si="3"/>
        <v>0</v>
      </c>
      <c r="BG15" s="308">
        <f t="shared" si="3"/>
        <v>0</v>
      </c>
      <c r="BH15" s="308">
        <f t="shared" si="3"/>
        <v>0</v>
      </c>
      <c r="BI15" s="308">
        <f t="shared" si="3"/>
        <v>0</v>
      </c>
      <c r="BJ15" s="308">
        <f t="shared" si="3"/>
        <v>0</v>
      </c>
      <c r="BK15" s="308">
        <f t="shared" si="3"/>
        <v>0</v>
      </c>
      <c r="BL15" s="308">
        <f t="shared" si="3"/>
        <v>0</v>
      </c>
      <c r="BM15" s="308">
        <f t="shared" si="3"/>
        <v>0</v>
      </c>
      <c r="BN15" s="308">
        <f t="shared" si="3"/>
        <v>0</v>
      </c>
      <c r="BO15" s="308">
        <f t="shared" si="3"/>
        <v>0</v>
      </c>
      <c r="BP15" s="308">
        <f t="shared" ref="BP15:BW15" si="4">BP14*0.25</f>
        <v>0</v>
      </c>
      <c r="BQ15" s="308">
        <f t="shared" si="4"/>
        <v>0</v>
      </c>
      <c r="BR15" s="308">
        <f t="shared" si="4"/>
        <v>0</v>
      </c>
      <c r="BS15" s="308">
        <f t="shared" si="4"/>
        <v>0</v>
      </c>
      <c r="BT15" s="308">
        <f t="shared" si="4"/>
        <v>0</v>
      </c>
      <c r="BU15" s="308">
        <f t="shared" si="4"/>
        <v>0</v>
      </c>
      <c r="BV15" s="308">
        <f t="shared" si="4"/>
        <v>0</v>
      </c>
      <c r="BW15" s="308">
        <f t="shared" si="4"/>
        <v>0</v>
      </c>
    </row>
    <row r="16" spans="1:75" s="211" customFormat="1" outlineLevel="2">
      <c r="A16" s="342" t="s">
        <v>393</v>
      </c>
      <c r="B16" s="342"/>
      <c r="C16" s="309">
        <f>SUM(C14:C15)</f>
        <v>0</v>
      </c>
      <c r="D16" s="309">
        <f t="shared" ref="D16:BO16" si="5">SUM(D14:D15)</f>
        <v>0</v>
      </c>
      <c r="E16" s="309">
        <f t="shared" si="5"/>
        <v>0</v>
      </c>
      <c r="F16" s="309">
        <f t="shared" si="5"/>
        <v>0</v>
      </c>
      <c r="G16" s="309">
        <f t="shared" si="5"/>
        <v>0</v>
      </c>
      <c r="H16" s="309">
        <f t="shared" si="5"/>
        <v>0</v>
      </c>
      <c r="I16" s="309">
        <f t="shared" si="5"/>
        <v>0</v>
      </c>
      <c r="J16" s="309">
        <f t="shared" si="5"/>
        <v>0</v>
      </c>
      <c r="K16" s="309">
        <f t="shared" si="5"/>
        <v>0</v>
      </c>
      <c r="L16" s="309">
        <f t="shared" si="5"/>
        <v>0</v>
      </c>
      <c r="M16" s="309">
        <f t="shared" si="5"/>
        <v>0</v>
      </c>
      <c r="N16" s="309">
        <f t="shared" si="5"/>
        <v>0</v>
      </c>
      <c r="O16" s="309">
        <f t="shared" si="5"/>
        <v>0</v>
      </c>
      <c r="P16" s="309">
        <f t="shared" si="5"/>
        <v>0</v>
      </c>
      <c r="Q16" s="309">
        <f t="shared" si="5"/>
        <v>0</v>
      </c>
      <c r="R16" s="309">
        <f t="shared" si="5"/>
        <v>0</v>
      </c>
      <c r="S16" s="309">
        <f t="shared" si="5"/>
        <v>0</v>
      </c>
      <c r="T16" s="309">
        <f t="shared" si="5"/>
        <v>0</v>
      </c>
      <c r="U16" s="309">
        <f t="shared" si="5"/>
        <v>0</v>
      </c>
      <c r="V16" s="309">
        <f t="shared" si="5"/>
        <v>0</v>
      </c>
      <c r="W16" s="309">
        <f t="shared" si="5"/>
        <v>0</v>
      </c>
      <c r="X16" s="309">
        <f t="shared" si="5"/>
        <v>0</v>
      </c>
      <c r="Y16" s="309">
        <f t="shared" si="5"/>
        <v>0</v>
      </c>
      <c r="Z16" s="309">
        <f t="shared" si="5"/>
        <v>0</v>
      </c>
      <c r="AA16" s="309">
        <f t="shared" si="5"/>
        <v>0</v>
      </c>
      <c r="AB16" s="309">
        <f t="shared" si="5"/>
        <v>0</v>
      </c>
      <c r="AC16" s="309">
        <f t="shared" si="5"/>
        <v>0</v>
      </c>
      <c r="AD16" s="309">
        <f t="shared" si="5"/>
        <v>0</v>
      </c>
      <c r="AE16" s="309">
        <f t="shared" si="5"/>
        <v>0</v>
      </c>
      <c r="AF16" s="309">
        <f t="shared" si="5"/>
        <v>0</v>
      </c>
      <c r="AG16" s="309">
        <f t="shared" si="5"/>
        <v>0</v>
      </c>
      <c r="AH16" s="309">
        <f t="shared" si="5"/>
        <v>0</v>
      </c>
      <c r="AI16" s="309">
        <f t="shared" si="5"/>
        <v>0</v>
      </c>
      <c r="AJ16" s="309">
        <f t="shared" si="5"/>
        <v>0</v>
      </c>
      <c r="AK16" s="309">
        <f t="shared" si="5"/>
        <v>0</v>
      </c>
      <c r="AL16" s="309">
        <f t="shared" si="5"/>
        <v>0</v>
      </c>
      <c r="AM16" s="309">
        <f t="shared" si="5"/>
        <v>0</v>
      </c>
      <c r="AN16" s="309">
        <f t="shared" si="5"/>
        <v>0</v>
      </c>
      <c r="AO16" s="309">
        <f t="shared" si="5"/>
        <v>0</v>
      </c>
      <c r="AP16" s="309">
        <f t="shared" si="5"/>
        <v>0</v>
      </c>
      <c r="AQ16" s="309">
        <f t="shared" si="5"/>
        <v>0</v>
      </c>
      <c r="AR16" s="309">
        <f t="shared" si="5"/>
        <v>0</v>
      </c>
      <c r="AS16" s="309">
        <f t="shared" si="5"/>
        <v>0</v>
      </c>
      <c r="AT16" s="309">
        <f t="shared" si="5"/>
        <v>0</v>
      </c>
      <c r="AU16" s="309">
        <f t="shared" si="5"/>
        <v>0</v>
      </c>
      <c r="AV16" s="309">
        <f t="shared" si="5"/>
        <v>0</v>
      </c>
      <c r="AW16" s="309">
        <f t="shared" si="5"/>
        <v>0</v>
      </c>
      <c r="AX16" s="309">
        <f t="shared" si="5"/>
        <v>0</v>
      </c>
      <c r="AY16" s="309">
        <f t="shared" si="5"/>
        <v>0</v>
      </c>
      <c r="AZ16" s="309">
        <f t="shared" si="5"/>
        <v>0</v>
      </c>
      <c r="BA16" s="309">
        <f t="shared" si="5"/>
        <v>0</v>
      </c>
      <c r="BB16" s="309">
        <f t="shared" si="5"/>
        <v>0</v>
      </c>
      <c r="BC16" s="309">
        <f t="shared" si="5"/>
        <v>0</v>
      </c>
      <c r="BD16" s="309">
        <f t="shared" si="5"/>
        <v>0</v>
      </c>
      <c r="BE16" s="309">
        <f t="shared" si="5"/>
        <v>0</v>
      </c>
      <c r="BF16" s="309">
        <f t="shared" si="5"/>
        <v>0</v>
      </c>
      <c r="BG16" s="309">
        <f t="shared" si="5"/>
        <v>0</v>
      </c>
      <c r="BH16" s="309">
        <f t="shared" si="5"/>
        <v>0</v>
      </c>
      <c r="BI16" s="309">
        <f t="shared" si="5"/>
        <v>0</v>
      </c>
      <c r="BJ16" s="309">
        <f t="shared" si="5"/>
        <v>0</v>
      </c>
      <c r="BK16" s="309">
        <f t="shared" si="5"/>
        <v>0</v>
      </c>
      <c r="BL16" s="309">
        <f t="shared" si="5"/>
        <v>0</v>
      </c>
      <c r="BM16" s="309">
        <f t="shared" si="5"/>
        <v>0</v>
      </c>
      <c r="BN16" s="309">
        <f t="shared" si="5"/>
        <v>0</v>
      </c>
      <c r="BO16" s="309">
        <f t="shared" si="5"/>
        <v>0</v>
      </c>
      <c r="BP16" s="309">
        <f t="shared" ref="BP16:BW16" si="6">SUM(BP14:BP15)</f>
        <v>0</v>
      </c>
      <c r="BQ16" s="309">
        <f t="shared" si="6"/>
        <v>0</v>
      </c>
      <c r="BR16" s="309">
        <f t="shared" si="6"/>
        <v>0</v>
      </c>
      <c r="BS16" s="309">
        <f t="shared" si="6"/>
        <v>0</v>
      </c>
      <c r="BT16" s="309">
        <f t="shared" si="6"/>
        <v>0</v>
      </c>
      <c r="BU16" s="309">
        <f t="shared" si="6"/>
        <v>0</v>
      </c>
      <c r="BV16" s="309">
        <f t="shared" si="6"/>
        <v>0</v>
      </c>
      <c r="BW16" s="309">
        <f t="shared" si="6"/>
        <v>0</v>
      </c>
    </row>
    <row r="17" spans="1:75" s="211" customFormat="1" ht="5.25" customHeight="1" outlineLevel="2">
      <c r="A17" s="348"/>
      <c r="B17" s="349"/>
      <c r="C17" s="349"/>
      <c r="D17" s="349"/>
      <c r="E17" s="349"/>
      <c r="F17" s="349"/>
      <c r="G17" s="349"/>
      <c r="H17" s="349"/>
      <c r="I17" s="349"/>
      <c r="J17" s="349"/>
      <c r="K17" s="349"/>
      <c r="L17" s="349"/>
      <c r="M17" s="349"/>
      <c r="N17" s="349"/>
      <c r="O17" s="349"/>
      <c r="P17" s="349"/>
      <c r="Q17" s="349"/>
      <c r="R17" s="349"/>
      <c r="S17" s="349"/>
      <c r="T17" s="349"/>
      <c r="U17" s="349"/>
      <c r="V17" s="349"/>
      <c r="W17" s="349"/>
      <c r="X17" s="349"/>
      <c r="Y17" s="349"/>
      <c r="Z17" s="349"/>
      <c r="AA17" s="349"/>
      <c r="AB17" s="349"/>
      <c r="AC17" s="349"/>
      <c r="AD17" s="349"/>
      <c r="AE17" s="349"/>
      <c r="AF17" s="349"/>
      <c r="AG17" s="349"/>
      <c r="AH17" s="349"/>
      <c r="AI17" s="349"/>
      <c r="AJ17" s="349"/>
      <c r="AK17" s="349"/>
      <c r="AL17" s="349"/>
      <c r="AM17" s="349"/>
      <c r="AN17" s="349"/>
      <c r="AO17" s="349"/>
      <c r="AP17" s="349"/>
      <c r="AQ17" s="349"/>
      <c r="AR17" s="349"/>
      <c r="AS17" s="349"/>
      <c r="AT17" s="349"/>
      <c r="AU17" s="349"/>
      <c r="AV17" s="349"/>
      <c r="AW17" s="349"/>
      <c r="AX17" s="349"/>
      <c r="AY17" s="349"/>
      <c r="AZ17" s="349"/>
      <c r="BA17" s="349"/>
      <c r="BB17" s="349"/>
      <c r="BC17" s="349"/>
      <c r="BD17" s="349"/>
      <c r="BE17" s="349"/>
      <c r="BF17" s="349"/>
      <c r="BG17" s="349"/>
      <c r="BH17" s="349"/>
      <c r="BI17" s="349"/>
      <c r="BJ17" s="349"/>
      <c r="BK17" s="349"/>
      <c r="BL17" s="349"/>
      <c r="BM17" s="349"/>
      <c r="BN17" s="349"/>
      <c r="BO17" s="349"/>
      <c r="BP17" s="349"/>
      <c r="BQ17" s="349"/>
      <c r="BR17" s="349"/>
      <c r="BS17" s="349"/>
      <c r="BT17" s="349"/>
      <c r="BU17" s="349"/>
      <c r="BV17" s="349"/>
      <c r="BW17" s="350"/>
    </row>
    <row r="18" spans="1:75" s="211" customFormat="1" outlineLevel="2">
      <c r="A18" s="351" t="s">
        <v>365</v>
      </c>
      <c r="B18" s="351"/>
      <c r="C18" s="202"/>
      <c r="D18" s="202"/>
      <c r="E18" s="202"/>
      <c r="F18" s="202"/>
      <c r="G18" s="202"/>
      <c r="H18" s="202"/>
      <c r="I18" s="202"/>
      <c r="J18" s="202"/>
      <c r="K18" s="202"/>
      <c r="L18" s="202"/>
      <c r="M18" s="202"/>
      <c r="N18" s="202"/>
      <c r="O18" s="202"/>
      <c r="P18" s="202"/>
      <c r="Q18" s="202"/>
      <c r="R18" s="202"/>
      <c r="S18" s="202"/>
      <c r="T18" s="202"/>
      <c r="U18" s="202"/>
      <c r="V18" s="202"/>
      <c r="W18" s="202"/>
      <c r="X18" s="202"/>
      <c r="Y18" s="202"/>
      <c r="Z18" s="202"/>
      <c r="AA18" s="202"/>
      <c r="AB18" s="202"/>
      <c r="AC18" s="202"/>
      <c r="AD18" s="202"/>
      <c r="AE18" s="202"/>
      <c r="AF18" s="202"/>
      <c r="AG18" s="202"/>
      <c r="AH18" s="202"/>
      <c r="AI18" s="202"/>
      <c r="AJ18" s="202"/>
      <c r="AK18" s="202"/>
      <c r="AL18" s="202"/>
      <c r="AM18" s="202"/>
      <c r="AN18" s="202"/>
      <c r="AO18" s="202"/>
      <c r="AP18" s="202"/>
      <c r="AQ18" s="202"/>
      <c r="AR18" s="202"/>
      <c r="AS18" s="202"/>
      <c r="AT18" s="202"/>
      <c r="AU18" s="202"/>
      <c r="AV18" s="202"/>
      <c r="AW18" s="202"/>
      <c r="AX18" s="202"/>
      <c r="AY18" s="202"/>
      <c r="AZ18" s="202"/>
      <c r="BA18" s="202"/>
      <c r="BB18" s="202"/>
      <c r="BC18" s="202"/>
      <c r="BD18" s="202"/>
      <c r="BE18" s="202"/>
      <c r="BF18" s="202"/>
      <c r="BG18" s="202"/>
      <c r="BH18" s="202"/>
      <c r="BI18" s="202"/>
      <c r="BJ18" s="202"/>
      <c r="BK18" s="202"/>
      <c r="BL18" s="202"/>
      <c r="BM18" s="202"/>
      <c r="BN18" s="202"/>
      <c r="BO18" s="202"/>
      <c r="BP18" s="202"/>
      <c r="BQ18" s="202"/>
      <c r="BR18" s="202"/>
      <c r="BS18" s="202"/>
      <c r="BT18" s="202"/>
      <c r="BU18" s="202"/>
      <c r="BV18" s="202"/>
      <c r="BW18" s="202"/>
    </row>
    <row r="19" spans="1:75" s="211" customFormat="1" ht="14.25" customHeight="1" outlineLevel="2">
      <c r="A19" s="341" t="s">
        <v>336</v>
      </c>
      <c r="B19" s="341"/>
      <c r="C19" s="193"/>
      <c r="D19" s="193"/>
      <c r="E19" s="193"/>
      <c r="F19" s="193"/>
      <c r="G19" s="193"/>
      <c r="H19" s="193"/>
      <c r="I19" s="193"/>
      <c r="J19" s="193"/>
      <c r="K19" s="193"/>
      <c r="L19" s="193"/>
      <c r="M19" s="193"/>
      <c r="N19" s="193"/>
      <c r="O19" s="193"/>
      <c r="P19" s="193"/>
      <c r="Q19" s="193"/>
      <c r="R19" s="193"/>
      <c r="S19" s="193"/>
      <c r="T19" s="193"/>
      <c r="U19" s="193"/>
      <c r="V19" s="193"/>
      <c r="W19" s="193"/>
      <c r="X19" s="193"/>
      <c r="Y19" s="193"/>
      <c r="Z19" s="193"/>
      <c r="AA19" s="193"/>
      <c r="AB19" s="193"/>
      <c r="AC19" s="193"/>
      <c r="AD19" s="193"/>
      <c r="AE19" s="193"/>
      <c r="AF19" s="193"/>
      <c r="AG19" s="193"/>
      <c r="AH19" s="193"/>
      <c r="AI19" s="193"/>
      <c r="AJ19" s="193"/>
      <c r="AK19" s="193"/>
      <c r="AL19" s="193"/>
      <c r="AM19" s="193"/>
      <c r="AN19" s="193"/>
      <c r="AO19" s="193"/>
      <c r="AP19" s="193"/>
      <c r="AQ19" s="193"/>
      <c r="AR19" s="193"/>
      <c r="AS19" s="193"/>
      <c r="AT19" s="193"/>
      <c r="AU19" s="193"/>
      <c r="AV19" s="193"/>
      <c r="AW19" s="193"/>
      <c r="AX19" s="193"/>
      <c r="AY19" s="193"/>
      <c r="AZ19" s="193"/>
      <c r="BA19" s="193"/>
      <c r="BB19" s="193"/>
      <c r="BC19" s="193"/>
      <c r="BD19" s="193"/>
      <c r="BE19" s="193"/>
      <c r="BF19" s="193"/>
      <c r="BG19" s="193"/>
      <c r="BH19" s="193"/>
      <c r="BI19" s="193"/>
      <c r="BJ19" s="193"/>
      <c r="BK19" s="193"/>
      <c r="BL19" s="193"/>
      <c r="BM19" s="193"/>
      <c r="BN19" s="193"/>
      <c r="BO19" s="193"/>
      <c r="BP19" s="193"/>
      <c r="BQ19" s="193"/>
      <c r="BR19" s="193"/>
      <c r="BS19" s="193"/>
      <c r="BT19" s="193"/>
      <c r="BU19" s="193"/>
      <c r="BV19" s="193"/>
      <c r="BW19" s="193"/>
    </row>
    <row r="20" spans="1:75" s="211" customFormat="1" outlineLevel="2">
      <c r="A20" s="341" t="s">
        <v>337</v>
      </c>
      <c r="B20" s="341"/>
      <c r="C20" s="193"/>
      <c r="D20" s="193"/>
      <c r="E20" s="193"/>
      <c r="F20" s="193"/>
      <c r="G20" s="193"/>
      <c r="H20" s="193"/>
      <c r="I20" s="193"/>
      <c r="J20" s="193"/>
      <c r="K20" s="193"/>
      <c r="L20" s="193"/>
      <c r="M20" s="193"/>
      <c r="N20" s="193"/>
      <c r="O20" s="193"/>
      <c r="P20" s="193"/>
      <c r="Q20" s="193"/>
      <c r="R20" s="193"/>
      <c r="S20" s="193"/>
      <c r="T20" s="193"/>
      <c r="U20" s="193"/>
      <c r="V20" s="193"/>
      <c r="W20" s="193"/>
      <c r="X20" s="193"/>
      <c r="Y20" s="193"/>
      <c r="Z20" s="193"/>
      <c r="AA20" s="193"/>
      <c r="AB20" s="193"/>
      <c r="AC20" s="193"/>
      <c r="AD20" s="193"/>
      <c r="AE20" s="193"/>
      <c r="AF20" s="193"/>
      <c r="AG20" s="193"/>
      <c r="AH20" s="193"/>
      <c r="AI20" s="193"/>
      <c r="AJ20" s="193"/>
      <c r="AK20" s="193"/>
      <c r="AL20" s="193"/>
      <c r="AM20" s="193"/>
      <c r="AN20" s="193"/>
      <c r="AO20" s="193"/>
      <c r="AP20" s="193"/>
      <c r="AQ20" s="193"/>
      <c r="AR20" s="193"/>
      <c r="AS20" s="193"/>
      <c r="AT20" s="193"/>
      <c r="AU20" s="193"/>
      <c r="AV20" s="193"/>
      <c r="AW20" s="193"/>
      <c r="AX20" s="193"/>
      <c r="AY20" s="193"/>
      <c r="AZ20" s="193"/>
      <c r="BA20" s="193"/>
      <c r="BB20" s="193"/>
      <c r="BC20" s="193"/>
      <c r="BD20" s="193"/>
      <c r="BE20" s="193"/>
      <c r="BF20" s="193"/>
      <c r="BG20" s="193"/>
      <c r="BH20" s="193"/>
      <c r="BI20" s="193"/>
      <c r="BJ20" s="193"/>
      <c r="BK20" s="193"/>
      <c r="BL20" s="193"/>
      <c r="BM20" s="193"/>
      <c r="BN20" s="193"/>
      <c r="BO20" s="193"/>
      <c r="BP20" s="193"/>
      <c r="BQ20" s="193"/>
      <c r="BR20" s="193"/>
      <c r="BS20" s="193"/>
      <c r="BT20" s="193"/>
      <c r="BU20" s="193"/>
      <c r="BV20" s="193"/>
      <c r="BW20" s="193"/>
    </row>
    <row r="21" spans="1:75" s="211" customFormat="1" outlineLevel="2">
      <c r="A21" s="341" t="s">
        <v>338</v>
      </c>
      <c r="B21" s="341"/>
      <c r="C21" s="307">
        <f>IFERROR((C30*C20)/C18,0)</f>
        <v>0</v>
      </c>
      <c r="D21" s="307">
        <f>IFERROR((D30*D20)/D18,0)</f>
        <v>0</v>
      </c>
      <c r="E21" s="307">
        <f t="shared" ref="E21:BO21" si="7">IFERROR((E30*E20)/E18,0)</f>
        <v>0</v>
      </c>
      <c r="F21" s="307">
        <f t="shared" si="7"/>
        <v>0</v>
      </c>
      <c r="G21" s="307">
        <f t="shared" si="7"/>
        <v>0</v>
      </c>
      <c r="H21" s="307">
        <f t="shared" si="7"/>
        <v>0</v>
      </c>
      <c r="I21" s="307">
        <f t="shared" si="7"/>
        <v>0</v>
      </c>
      <c r="J21" s="307">
        <f t="shared" si="7"/>
        <v>0</v>
      </c>
      <c r="K21" s="307">
        <f t="shared" si="7"/>
        <v>0</v>
      </c>
      <c r="L21" s="307">
        <f t="shared" si="7"/>
        <v>0</v>
      </c>
      <c r="M21" s="307">
        <f t="shared" si="7"/>
        <v>0</v>
      </c>
      <c r="N21" s="307">
        <f t="shared" si="7"/>
        <v>0</v>
      </c>
      <c r="O21" s="307">
        <f t="shared" si="7"/>
        <v>0</v>
      </c>
      <c r="P21" s="307">
        <f t="shared" si="7"/>
        <v>0</v>
      </c>
      <c r="Q21" s="307">
        <f t="shared" si="7"/>
        <v>0</v>
      </c>
      <c r="R21" s="307">
        <f t="shared" si="7"/>
        <v>0</v>
      </c>
      <c r="S21" s="307">
        <f t="shared" si="7"/>
        <v>0</v>
      </c>
      <c r="T21" s="307">
        <f t="shared" si="7"/>
        <v>0</v>
      </c>
      <c r="U21" s="307">
        <f t="shared" si="7"/>
        <v>0</v>
      </c>
      <c r="V21" s="307">
        <f t="shared" si="7"/>
        <v>0</v>
      </c>
      <c r="W21" s="307">
        <f t="shared" si="7"/>
        <v>0</v>
      </c>
      <c r="X21" s="307">
        <f t="shared" si="7"/>
        <v>0</v>
      </c>
      <c r="Y21" s="307">
        <f t="shared" si="7"/>
        <v>0</v>
      </c>
      <c r="Z21" s="307">
        <f t="shared" si="7"/>
        <v>0</v>
      </c>
      <c r="AA21" s="307">
        <f t="shared" si="7"/>
        <v>0</v>
      </c>
      <c r="AB21" s="307">
        <f t="shared" si="7"/>
        <v>0</v>
      </c>
      <c r="AC21" s="307">
        <f t="shared" si="7"/>
        <v>0</v>
      </c>
      <c r="AD21" s="307">
        <f t="shared" si="7"/>
        <v>0</v>
      </c>
      <c r="AE21" s="307">
        <f t="shared" si="7"/>
        <v>0</v>
      </c>
      <c r="AF21" s="307">
        <f t="shared" si="7"/>
        <v>0</v>
      </c>
      <c r="AG21" s="307">
        <f t="shared" si="7"/>
        <v>0</v>
      </c>
      <c r="AH21" s="307">
        <f t="shared" si="7"/>
        <v>0</v>
      </c>
      <c r="AI21" s="307">
        <f t="shared" si="7"/>
        <v>0</v>
      </c>
      <c r="AJ21" s="307">
        <f t="shared" si="7"/>
        <v>0</v>
      </c>
      <c r="AK21" s="307">
        <f t="shared" si="7"/>
        <v>0</v>
      </c>
      <c r="AL21" s="307">
        <f t="shared" si="7"/>
        <v>0</v>
      </c>
      <c r="AM21" s="307">
        <f t="shared" si="7"/>
        <v>0</v>
      </c>
      <c r="AN21" s="307">
        <f t="shared" si="7"/>
        <v>0</v>
      </c>
      <c r="AO21" s="307">
        <f t="shared" si="7"/>
        <v>0</v>
      </c>
      <c r="AP21" s="307">
        <f t="shared" si="7"/>
        <v>0</v>
      </c>
      <c r="AQ21" s="307">
        <f t="shared" si="7"/>
        <v>0</v>
      </c>
      <c r="AR21" s="307">
        <f t="shared" si="7"/>
        <v>0</v>
      </c>
      <c r="AS21" s="307">
        <f t="shared" si="7"/>
        <v>0</v>
      </c>
      <c r="AT21" s="307">
        <f t="shared" si="7"/>
        <v>0</v>
      </c>
      <c r="AU21" s="307">
        <f t="shared" si="7"/>
        <v>0</v>
      </c>
      <c r="AV21" s="307">
        <f t="shared" si="7"/>
        <v>0</v>
      </c>
      <c r="AW21" s="307">
        <f t="shared" si="7"/>
        <v>0</v>
      </c>
      <c r="AX21" s="307">
        <f t="shared" si="7"/>
        <v>0</v>
      </c>
      <c r="AY21" s="307">
        <f t="shared" si="7"/>
        <v>0</v>
      </c>
      <c r="AZ21" s="307">
        <f t="shared" si="7"/>
        <v>0</v>
      </c>
      <c r="BA21" s="307">
        <f t="shared" si="7"/>
        <v>0</v>
      </c>
      <c r="BB21" s="307">
        <f t="shared" si="7"/>
        <v>0</v>
      </c>
      <c r="BC21" s="307">
        <f t="shared" si="7"/>
        <v>0</v>
      </c>
      <c r="BD21" s="307">
        <f t="shared" si="7"/>
        <v>0</v>
      </c>
      <c r="BE21" s="307">
        <f t="shared" si="7"/>
        <v>0</v>
      </c>
      <c r="BF21" s="307">
        <f t="shared" si="7"/>
        <v>0</v>
      </c>
      <c r="BG21" s="307">
        <f t="shared" si="7"/>
        <v>0</v>
      </c>
      <c r="BH21" s="307">
        <f t="shared" si="7"/>
        <v>0</v>
      </c>
      <c r="BI21" s="307">
        <f t="shared" si="7"/>
        <v>0</v>
      </c>
      <c r="BJ21" s="307">
        <f t="shared" si="7"/>
        <v>0</v>
      </c>
      <c r="BK21" s="307">
        <f t="shared" si="7"/>
        <v>0</v>
      </c>
      <c r="BL21" s="307">
        <f t="shared" si="7"/>
        <v>0</v>
      </c>
      <c r="BM21" s="307">
        <f t="shared" si="7"/>
        <v>0</v>
      </c>
      <c r="BN21" s="307">
        <f t="shared" si="7"/>
        <v>0</v>
      </c>
      <c r="BO21" s="307">
        <f t="shared" si="7"/>
        <v>0</v>
      </c>
      <c r="BP21" s="307">
        <f t="shared" ref="BP21:BW21" si="8">IFERROR((BP30*BP20)/BP18,0)</f>
        <v>0</v>
      </c>
      <c r="BQ21" s="307">
        <f t="shared" si="8"/>
        <v>0</v>
      </c>
      <c r="BR21" s="307">
        <f t="shared" si="8"/>
        <v>0</v>
      </c>
      <c r="BS21" s="307">
        <f t="shared" si="8"/>
        <v>0</v>
      </c>
      <c r="BT21" s="307">
        <f t="shared" si="8"/>
        <v>0</v>
      </c>
      <c r="BU21" s="307">
        <f t="shared" si="8"/>
        <v>0</v>
      </c>
      <c r="BV21" s="307">
        <f t="shared" si="8"/>
        <v>0</v>
      </c>
      <c r="BW21" s="307">
        <f t="shared" si="8"/>
        <v>0</v>
      </c>
    </row>
    <row r="22" spans="1:75" s="211" customFormat="1" outlineLevel="2">
      <c r="A22" s="341" t="s">
        <v>392</v>
      </c>
      <c r="B22" s="341"/>
      <c r="C22" s="308">
        <f>C21*0.25</f>
        <v>0</v>
      </c>
      <c r="D22" s="308">
        <f t="shared" ref="D22:BO22" si="9">D21*0.25</f>
        <v>0</v>
      </c>
      <c r="E22" s="308">
        <f t="shared" si="9"/>
        <v>0</v>
      </c>
      <c r="F22" s="308">
        <f t="shared" si="9"/>
        <v>0</v>
      </c>
      <c r="G22" s="308">
        <f t="shared" si="9"/>
        <v>0</v>
      </c>
      <c r="H22" s="308">
        <f t="shared" si="9"/>
        <v>0</v>
      </c>
      <c r="I22" s="308">
        <f t="shared" si="9"/>
        <v>0</v>
      </c>
      <c r="J22" s="308">
        <f t="shared" si="9"/>
        <v>0</v>
      </c>
      <c r="K22" s="308">
        <f t="shared" si="9"/>
        <v>0</v>
      </c>
      <c r="L22" s="308">
        <f t="shared" si="9"/>
        <v>0</v>
      </c>
      <c r="M22" s="308">
        <f t="shared" si="9"/>
        <v>0</v>
      </c>
      <c r="N22" s="308">
        <f t="shared" si="9"/>
        <v>0</v>
      </c>
      <c r="O22" s="308">
        <f t="shared" si="9"/>
        <v>0</v>
      </c>
      <c r="P22" s="308">
        <f t="shared" si="9"/>
        <v>0</v>
      </c>
      <c r="Q22" s="308">
        <f t="shared" si="9"/>
        <v>0</v>
      </c>
      <c r="R22" s="308">
        <f t="shared" si="9"/>
        <v>0</v>
      </c>
      <c r="S22" s="308">
        <f t="shared" si="9"/>
        <v>0</v>
      </c>
      <c r="T22" s="308">
        <f t="shared" si="9"/>
        <v>0</v>
      </c>
      <c r="U22" s="308">
        <f t="shared" si="9"/>
        <v>0</v>
      </c>
      <c r="V22" s="308">
        <f t="shared" si="9"/>
        <v>0</v>
      </c>
      <c r="W22" s="308">
        <f t="shared" si="9"/>
        <v>0</v>
      </c>
      <c r="X22" s="308">
        <f t="shared" si="9"/>
        <v>0</v>
      </c>
      <c r="Y22" s="308">
        <f t="shared" si="9"/>
        <v>0</v>
      </c>
      <c r="Z22" s="308">
        <f t="shared" si="9"/>
        <v>0</v>
      </c>
      <c r="AA22" s="308">
        <f t="shared" si="9"/>
        <v>0</v>
      </c>
      <c r="AB22" s="308">
        <f t="shared" si="9"/>
        <v>0</v>
      </c>
      <c r="AC22" s="308">
        <f t="shared" si="9"/>
        <v>0</v>
      </c>
      <c r="AD22" s="308">
        <f t="shared" si="9"/>
        <v>0</v>
      </c>
      <c r="AE22" s="308">
        <f t="shared" si="9"/>
        <v>0</v>
      </c>
      <c r="AF22" s="308">
        <f t="shared" si="9"/>
        <v>0</v>
      </c>
      <c r="AG22" s="308">
        <f t="shared" si="9"/>
        <v>0</v>
      </c>
      <c r="AH22" s="308">
        <f t="shared" si="9"/>
        <v>0</v>
      </c>
      <c r="AI22" s="308">
        <f t="shared" si="9"/>
        <v>0</v>
      </c>
      <c r="AJ22" s="308">
        <f t="shared" si="9"/>
        <v>0</v>
      </c>
      <c r="AK22" s="308">
        <f t="shared" si="9"/>
        <v>0</v>
      </c>
      <c r="AL22" s="308">
        <f t="shared" si="9"/>
        <v>0</v>
      </c>
      <c r="AM22" s="308">
        <f t="shared" si="9"/>
        <v>0</v>
      </c>
      <c r="AN22" s="308">
        <f t="shared" si="9"/>
        <v>0</v>
      </c>
      <c r="AO22" s="308">
        <f t="shared" si="9"/>
        <v>0</v>
      </c>
      <c r="AP22" s="308">
        <f t="shared" si="9"/>
        <v>0</v>
      </c>
      <c r="AQ22" s="308">
        <f t="shared" si="9"/>
        <v>0</v>
      </c>
      <c r="AR22" s="308">
        <f t="shared" si="9"/>
        <v>0</v>
      </c>
      <c r="AS22" s="308">
        <f t="shared" si="9"/>
        <v>0</v>
      </c>
      <c r="AT22" s="308">
        <f t="shared" si="9"/>
        <v>0</v>
      </c>
      <c r="AU22" s="308">
        <f t="shared" si="9"/>
        <v>0</v>
      </c>
      <c r="AV22" s="308">
        <f t="shared" si="9"/>
        <v>0</v>
      </c>
      <c r="AW22" s="308">
        <f t="shared" si="9"/>
        <v>0</v>
      </c>
      <c r="AX22" s="308">
        <f t="shared" si="9"/>
        <v>0</v>
      </c>
      <c r="AY22" s="308">
        <f t="shared" si="9"/>
        <v>0</v>
      </c>
      <c r="AZ22" s="308">
        <f t="shared" si="9"/>
        <v>0</v>
      </c>
      <c r="BA22" s="308">
        <f t="shared" si="9"/>
        <v>0</v>
      </c>
      <c r="BB22" s="308">
        <f t="shared" si="9"/>
        <v>0</v>
      </c>
      <c r="BC22" s="308">
        <f t="shared" si="9"/>
        <v>0</v>
      </c>
      <c r="BD22" s="308">
        <f t="shared" si="9"/>
        <v>0</v>
      </c>
      <c r="BE22" s="308">
        <f t="shared" si="9"/>
        <v>0</v>
      </c>
      <c r="BF22" s="308">
        <f t="shared" si="9"/>
        <v>0</v>
      </c>
      <c r="BG22" s="308">
        <f t="shared" si="9"/>
        <v>0</v>
      </c>
      <c r="BH22" s="308">
        <f t="shared" si="9"/>
        <v>0</v>
      </c>
      <c r="BI22" s="308">
        <f t="shared" si="9"/>
        <v>0</v>
      </c>
      <c r="BJ22" s="308">
        <f t="shared" si="9"/>
        <v>0</v>
      </c>
      <c r="BK22" s="308">
        <f t="shared" si="9"/>
        <v>0</v>
      </c>
      <c r="BL22" s="308">
        <f t="shared" si="9"/>
        <v>0</v>
      </c>
      <c r="BM22" s="308">
        <f t="shared" si="9"/>
        <v>0</v>
      </c>
      <c r="BN22" s="308">
        <f t="shared" si="9"/>
        <v>0</v>
      </c>
      <c r="BO22" s="308">
        <f t="shared" si="9"/>
        <v>0</v>
      </c>
      <c r="BP22" s="308">
        <f t="shared" ref="BP22:BW22" si="10">BP21*0.25</f>
        <v>0</v>
      </c>
      <c r="BQ22" s="308">
        <f t="shared" si="10"/>
        <v>0</v>
      </c>
      <c r="BR22" s="308">
        <f t="shared" si="10"/>
        <v>0</v>
      </c>
      <c r="BS22" s="308">
        <f t="shared" si="10"/>
        <v>0</v>
      </c>
      <c r="BT22" s="308">
        <f t="shared" si="10"/>
        <v>0</v>
      </c>
      <c r="BU22" s="308">
        <f t="shared" si="10"/>
        <v>0</v>
      </c>
      <c r="BV22" s="308">
        <f t="shared" si="10"/>
        <v>0</v>
      </c>
      <c r="BW22" s="308">
        <f t="shared" si="10"/>
        <v>0</v>
      </c>
    </row>
    <row r="23" spans="1:75" s="211" customFormat="1" outlineLevel="2">
      <c r="A23" s="342" t="s">
        <v>393</v>
      </c>
      <c r="B23" s="342"/>
      <c r="C23" s="309">
        <f>SUM(C21:C22)</f>
        <v>0</v>
      </c>
      <c r="D23" s="309">
        <f t="shared" ref="D23:BO23" si="11">SUM(D21:D22)</f>
        <v>0</v>
      </c>
      <c r="E23" s="309">
        <f t="shared" si="11"/>
        <v>0</v>
      </c>
      <c r="F23" s="309">
        <f t="shared" si="11"/>
        <v>0</v>
      </c>
      <c r="G23" s="309">
        <f t="shared" si="11"/>
        <v>0</v>
      </c>
      <c r="H23" s="309">
        <f t="shared" si="11"/>
        <v>0</v>
      </c>
      <c r="I23" s="309">
        <f t="shared" si="11"/>
        <v>0</v>
      </c>
      <c r="J23" s="309">
        <f t="shared" si="11"/>
        <v>0</v>
      </c>
      <c r="K23" s="309">
        <f t="shared" si="11"/>
        <v>0</v>
      </c>
      <c r="L23" s="309">
        <f t="shared" si="11"/>
        <v>0</v>
      </c>
      <c r="M23" s="309">
        <f t="shared" si="11"/>
        <v>0</v>
      </c>
      <c r="N23" s="309">
        <f t="shared" si="11"/>
        <v>0</v>
      </c>
      <c r="O23" s="309">
        <f t="shared" si="11"/>
        <v>0</v>
      </c>
      <c r="P23" s="309">
        <f t="shared" si="11"/>
        <v>0</v>
      </c>
      <c r="Q23" s="309">
        <f t="shared" si="11"/>
        <v>0</v>
      </c>
      <c r="R23" s="309">
        <f t="shared" si="11"/>
        <v>0</v>
      </c>
      <c r="S23" s="309">
        <f t="shared" si="11"/>
        <v>0</v>
      </c>
      <c r="T23" s="309">
        <f t="shared" si="11"/>
        <v>0</v>
      </c>
      <c r="U23" s="309">
        <f t="shared" si="11"/>
        <v>0</v>
      </c>
      <c r="V23" s="309">
        <f t="shared" si="11"/>
        <v>0</v>
      </c>
      <c r="W23" s="309">
        <f t="shared" si="11"/>
        <v>0</v>
      </c>
      <c r="X23" s="309">
        <f t="shared" si="11"/>
        <v>0</v>
      </c>
      <c r="Y23" s="309">
        <f t="shared" si="11"/>
        <v>0</v>
      </c>
      <c r="Z23" s="309">
        <f t="shared" si="11"/>
        <v>0</v>
      </c>
      <c r="AA23" s="309">
        <f t="shared" si="11"/>
        <v>0</v>
      </c>
      <c r="AB23" s="309">
        <f t="shared" si="11"/>
        <v>0</v>
      </c>
      <c r="AC23" s="309">
        <f t="shared" si="11"/>
        <v>0</v>
      </c>
      <c r="AD23" s="309">
        <f t="shared" si="11"/>
        <v>0</v>
      </c>
      <c r="AE23" s="309">
        <f t="shared" si="11"/>
        <v>0</v>
      </c>
      <c r="AF23" s="309">
        <f t="shared" si="11"/>
        <v>0</v>
      </c>
      <c r="AG23" s="309">
        <f t="shared" si="11"/>
        <v>0</v>
      </c>
      <c r="AH23" s="309">
        <f t="shared" si="11"/>
        <v>0</v>
      </c>
      <c r="AI23" s="309">
        <f t="shared" si="11"/>
        <v>0</v>
      </c>
      <c r="AJ23" s="309">
        <f t="shared" si="11"/>
        <v>0</v>
      </c>
      <c r="AK23" s="309">
        <f t="shared" si="11"/>
        <v>0</v>
      </c>
      <c r="AL23" s="309">
        <f t="shared" si="11"/>
        <v>0</v>
      </c>
      <c r="AM23" s="309">
        <f t="shared" si="11"/>
        <v>0</v>
      </c>
      <c r="AN23" s="309">
        <f t="shared" si="11"/>
        <v>0</v>
      </c>
      <c r="AO23" s="309">
        <f t="shared" si="11"/>
        <v>0</v>
      </c>
      <c r="AP23" s="309">
        <f t="shared" si="11"/>
        <v>0</v>
      </c>
      <c r="AQ23" s="309">
        <f t="shared" si="11"/>
        <v>0</v>
      </c>
      <c r="AR23" s="309">
        <f t="shared" si="11"/>
        <v>0</v>
      </c>
      <c r="AS23" s="309">
        <f t="shared" si="11"/>
        <v>0</v>
      </c>
      <c r="AT23" s="309">
        <f t="shared" si="11"/>
        <v>0</v>
      </c>
      <c r="AU23" s="309">
        <f t="shared" si="11"/>
        <v>0</v>
      </c>
      <c r="AV23" s="309">
        <f t="shared" si="11"/>
        <v>0</v>
      </c>
      <c r="AW23" s="309">
        <f t="shared" si="11"/>
        <v>0</v>
      </c>
      <c r="AX23" s="309">
        <f t="shared" si="11"/>
        <v>0</v>
      </c>
      <c r="AY23" s="309">
        <f t="shared" si="11"/>
        <v>0</v>
      </c>
      <c r="AZ23" s="309">
        <f t="shared" si="11"/>
        <v>0</v>
      </c>
      <c r="BA23" s="309">
        <f t="shared" si="11"/>
        <v>0</v>
      </c>
      <c r="BB23" s="309">
        <f t="shared" si="11"/>
        <v>0</v>
      </c>
      <c r="BC23" s="309">
        <f t="shared" si="11"/>
        <v>0</v>
      </c>
      <c r="BD23" s="309">
        <f t="shared" si="11"/>
        <v>0</v>
      </c>
      <c r="BE23" s="309">
        <f t="shared" si="11"/>
        <v>0</v>
      </c>
      <c r="BF23" s="309">
        <f t="shared" si="11"/>
        <v>0</v>
      </c>
      <c r="BG23" s="309">
        <f t="shared" si="11"/>
        <v>0</v>
      </c>
      <c r="BH23" s="309">
        <f t="shared" si="11"/>
        <v>0</v>
      </c>
      <c r="BI23" s="309">
        <f t="shared" si="11"/>
        <v>0</v>
      </c>
      <c r="BJ23" s="309">
        <f t="shared" si="11"/>
        <v>0</v>
      </c>
      <c r="BK23" s="309">
        <f t="shared" si="11"/>
        <v>0</v>
      </c>
      <c r="BL23" s="309">
        <f t="shared" si="11"/>
        <v>0</v>
      </c>
      <c r="BM23" s="309">
        <f t="shared" si="11"/>
        <v>0</v>
      </c>
      <c r="BN23" s="309">
        <f t="shared" si="11"/>
        <v>0</v>
      </c>
      <c r="BO23" s="309">
        <f t="shared" si="11"/>
        <v>0</v>
      </c>
      <c r="BP23" s="309">
        <f t="shared" ref="BP23:BW23" si="12">SUM(BP21:BP22)</f>
        <v>0</v>
      </c>
      <c r="BQ23" s="309">
        <f t="shared" si="12"/>
        <v>0</v>
      </c>
      <c r="BR23" s="309">
        <f t="shared" si="12"/>
        <v>0</v>
      </c>
      <c r="BS23" s="309">
        <f t="shared" si="12"/>
        <v>0</v>
      </c>
      <c r="BT23" s="309">
        <f t="shared" si="12"/>
        <v>0</v>
      </c>
      <c r="BU23" s="309">
        <f t="shared" si="12"/>
        <v>0</v>
      </c>
      <c r="BV23" s="309">
        <f t="shared" si="12"/>
        <v>0</v>
      </c>
      <c r="BW23" s="309">
        <f t="shared" si="12"/>
        <v>0</v>
      </c>
    </row>
    <row r="24" spans="1:75" s="211" customFormat="1" outlineLevel="2">
      <c r="A24" s="344" t="s">
        <v>366</v>
      </c>
      <c r="B24" s="344"/>
      <c r="C24" s="192"/>
      <c r="D24" s="192"/>
      <c r="E24" s="192"/>
      <c r="F24" s="192"/>
      <c r="G24" s="192"/>
      <c r="H24" s="192"/>
      <c r="I24" s="192"/>
      <c r="J24" s="192"/>
      <c r="K24" s="192"/>
      <c r="L24" s="192"/>
      <c r="M24" s="192"/>
      <c r="N24" s="192"/>
      <c r="O24" s="192"/>
      <c r="P24" s="192"/>
      <c r="Q24" s="192"/>
      <c r="R24" s="192"/>
      <c r="S24" s="192"/>
      <c r="T24" s="192"/>
      <c r="U24" s="192"/>
      <c r="V24" s="192"/>
      <c r="W24" s="192"/>
      <c r="X24" s="192"/>
      <c r="Y24" s="192"/>
      <c r="Z24" s="192"/>
      <c r="AA24" s="192"/>
      <c r="AB24" s="192"/>
      <c r="AC24" s="192"/>
      <c r="AD24" s="192"/>
      <c r="AE24" s="192"/>
      <c r="AF24" s="192"/>
      <c r="AG24" s="192"/>
      <c r="AH24" s="192"/>
      <c r="AI24" s="192"/>
      <c r="AJ24" s="192"/>
      <c r="AK24" s="192"/>
      <c r="AL24" s="192"/>
      <c r="AM24" s="192"/>
      <c r="AN24" s="192"/>
      <c r="AO24" s="192"/>
      <c r="AP24" s="192"/>
      <c r="AQ24" s="192"/>
      <c r="AR24" s="192"/>
      <c r="AS24" s="192"/>
      <c r="AT24" s="192"/>
      <c r="AU24" s="192"/>
      <c r="AV24" s="192"/>
      <c r="AW24" s="192"/>
      <c r="AX24" s="192"/>
      <c r="AY24" s="192"/>
      <c r="AZ24" s="192"/>
      <c r="BA24" s="192"/>
      <c r="BB24" s="192"/>
      <c r="BC24" s="192"/>
      <c r="BD24" s="192"/>
      <c r="BE24" s="192"/>
      <c r="BF24" s="192"/>
      <c r="BG24" s="192"/>
      <c r="BH24" s="192"/>
      <c r="BI24" s="192"/>
      <c r="BJ24" s="192"/>
      <c r="BK24" s="192"/>
      <c r="BL24" s="192"/>
      <c r="BM24" s="192"/>
      <c r="BN24" s="192"/>
      <c r="BO24" s="192"/>
      <c r="BP24" s="192"/>
      <c r="BQ24" s="192"/>
      <c r="BR24" s="192"/>
      <c r="BS24" s="192"/>
      <c r="BT24" s="192"/>
      <c r="BU24" s="192"/>
      <c r="BV24" s="192"/>
      <c r="BW24" s="192"/>
    </row>
    <row r="25" spans="1:75" s="211" customFormat="1" outlineLevel="2">
      <c r="A25" s="347" t="s">
        <v>339</v>
      </c>
      <c r="B25" s="347"/>
      <c r="C25" s="201"/>
      <c r="D25" s="201"/>
      <c r="E25" s="201"/>
      <c r="F25" s="201"/>
      <c r="G25" s="201"/>
      <c r="H25" s="201"/>
      <c r="I25" s="201"/>
      <c r="J25" s="201"/>
      <c r="K25" s="201"/>
      <c r="L25" s="201"/>
      <c r="M25" s="201"/>
      <c r="N25" s="201"/>
      <c r="O25" s="201"/>
      <c r="P25" s="201"/>
      <c r="Q25" s="201"/>
      <c r="R25" s="201"/>
      <c r="S25" s="201"/>
      <c r="T25" s="201"/>
      <c r="U25" s="201"/>
      <c r="V25" s="201"/>
      <c r="W25" s="201"/>
      <c r="X25" s="201"/>
      <c r="Y25" s="201"/>
      <c r="Z25" s="201"/>
      <c r="AA25" s="201"/>
      <c r="AB25" s="201"/>
      <c r="AC25" s="201"/>
      <c r="AD25" s="201"/>
      <c r="AE25" s="201"/>
      <c r="AF25" s="201"/>
      <c r="AG25" s="201"/>
      <c r="AH25" s="201"/>
      <c r="AI25" s="201"/>
      <c r="AJ25" s="201"/>
      <c r="AK25" s="201"/>
      <c r="AL25" s="201"/>
      <c r="AM25" s="201"/>
      <c r="AN25" s="201"/>
      <c r="AO25" s="201"/>
      <c r="AP25" s="201"/>
      <c r="AQ25" s="201"/>
      <c r="AR25" s="201"/>
      <c r="AS25" s="201"/>
      <c r="AT25" s="201"/>
      <c r="AU25" s="201"/>
      <c r="AV25" s="201"/>
      <c r="AW25" s="201"/>
      <c r="AX25" s="201"/>
      <c r="AY25" s="201"/>
      <c r="AZ25" s="201"/>
      <c r="BA25" s="201"/>
      <c r="BB25" s="201"/>
      <c r="BC25" s="201"/>
      <c r="BD25" s="201"/>
      <c r="BE25" s="201"/>
      <c r="BF25" s="201"/>
      <c r="BG25" s="201"/>
      <c r="BH25" s="201"/>
      <c r="BI25" s="201"/>
      <c r="BJ25" s="201"/>
      <c r="BK25" s="201"/>
      <c r="BL25" s="201"/>
      <c r="BM25" s="201"/>
      <c r="BN25" s="201"/>
      <c r="BO25" s="201"/>
      <c r="BP25" s="201"/>
      <c r="BQ25" s="201"/>
      <c r="BR25" s="201"/>
      <c r="BS25" s="201"/>
      <c r="BT25" s="201"/>
      <c r="BU25" s="201"/>
      <c r="BV25" s="201"/>
      <c r="BW25" s="201"/>
    </row>
    <row r="26" spans="1:75" s="211" customFormat="1" ht="5.25" customHeight="1" outlineLevel="2">
      <c r="A26" s="220"/>
      <c r="B26" s="221"/>
      <c r="C26" s="222"/>
      <c r="D26" s="222"/>
      <c r="E26" s="222"/>
      <c r="F26" s="222"/>
      <c r="G26" s="222"/>
      <c r="H26" s="222"/>
      <c r="I26" s="222"/>
      <c r="J26" s="222"/>
      <c r="K26" s="222"/>
      <c r="L26" s="222"/>
      <c r="M26" s="222"/>
      <c r="N26" s="222"/>
      <c r="O26" s="222"/>
      <c r="P26" s="222"/>
      <c r="Q26" s="222"/>
      <c r="R26" s="222"/>
      <c r="S26" s="222"/>
      <c r="T26" s="222"/>
      <c r="U26" s="222"/>
      <c r="V26" s="222"/>
      <c r="W26" s="222"/>
      <c r="X26" s="222"/>
      <c r="Y26" s="222"/>
      <c r="Z26" s="222"/>
      <c r="AA26" s="222"/>
      <c r="AB26" s="222"/>
      <c r="AC26" s="222"/>
      <c r="AD26" s="222"/>
      <c r="AE26" s="222"/>
      <c r="AF26" s="222"/>
      <c r="AG26" s="222"/>
      <c r="AH26" s="222"/>
      <c r="AI26" s="222"/>
      <c r="AJ26" s="222"/>
      <c r="AK26" s="222"/>
      <c r="AL26" s="222"/>
      <c r="AM26" s="222"/>
      <c r="AN26" s="222"/>
      <c r="AO26" s="222"/>
      <c r="AP26" s="222"/>
      <c r="AQ26" s="222"/>
      <c r="AR26" s="222"/>
      <c r="AS26" s="222"/>
      <c r="AT26" s="222"/>
      <c r="AU26" s="222"/>
      <c r="AV26" s="222"/>
      <c r="AW26" s="222"/>
      <c r="AX26" s="222"/>
      <c r="AY26" s="222"/>
      <c r="AZ26" s="222"/>
      <c r="BA26" s="222"/>
      <c r="BB26" s="222"/>
      <c r="BC26" s="222"/>
      <c r="BD26" s="222"/>
      <c r="BE26" s="222"/>
      <c r="BF26" s="222"/>
      <c r="BG26" s="222"/>
      <c r="BH26" s="222"/>
      <c r="BI26" s="222"/>
      <c r="BJ26" s="222"/>
      <c r="BK26" s="222"/>
      <c r="BL26" s="222"/>
      <c r="BM26" s="222"/>
      <c r="BN26" s="222"/>
      <c r="BO26" s="222"/>
      <c r="BP26" s="222"/>
      <c r="BQ26" s="222"/>
      <c r="BR26" s="222"/>
      <c r="BS26" s="222"/>
      <c r="BT26" s="222"/>
      <c r="BU26" s="222"/>
      <c r="BV26" s="222"/>
      <c r="BW26" s="222"/>
    </row>
    <row r="27" spans="1:75" s="211" customFormat="1" outlineLevel="2">
      <c r="A27" s="407" t="s">
        <v>367</v>
      </c>
      <c r="B27" s="408"/>
      <c r="C27" s="203"/>
      <c r="D27" s="203"/>
      <c r="E27" s="203"/>
      <c r="F27" s="203"/>
      <c r="G27" s="203"/>
      <c r="H27" s="203"/>
      <c r="I27" s="203"/>
      <c r="J27" s="203"/>
      <c r="K27" s="203"/>
      <c r="L27" s="203"/>
      <c r="M27" s="203"/>
      <c r="N27" s="203"/>
      <c r="O27" s="203"/>
      <c r="P27" s="203"/>
      <c r="Q27" s="203"/>
      <c r="R27" s="203"/>
      <c r="S27" s="203"/>
      <c r="T27" s="203"/>
      <c r="U27" s="203"/>
      <c r="V27" s="203"/>
      <c r="W27" s="203"/>
      <c r="X27" s="203"/>
      <c r="Y27" s="203"/>
      <c r="Z27" s="203"/>
      <c r="AA27" s="203"/>
      <c r="AB27" s="203"/>
      <c r="AC27" s="203"/>
      <c r="AD27" s="203"/>
      <c r="AE27" s="203"/>
      <c r="AF27" s="203"/>
      <c r="AG27" s="203"/>
      <c r="AH27" s="203"/>
      <c r="AI27" s="203"/>
      <c r="AJ27" s="203"/>
      <c r="AK27" s="203"/>
      <c r="AL27" s="203"/>
      <c r="AM27" s="203"/>
      <c r="AN27" s="203"/>
      <c r="AO27" s="203"/>
      <c r="AP27" s="203"/>
      <c r="AQ27" s="203"/>
      <c r="AR27" s="203"/>
      <c r="AS27" s="203"/>
      <c r="AT27" s="203"/>
      <c r="AU27" s="203"/>
      <c r="AV27" s="203"/>
      <c r="AW27" s="203"/>
      <c r="AX27" s="203"/>
      <c r="AY27" s="203"/>
      <c r="AZ27" s="203"/>
      <c r="BA27" s="203"/>
      <c r="BB27" s="203"/>
      <c r="BC27" s="203"/>
      <c r="BD27" s="203"/>
      <c r="BE27" s="203"/>
      <c r="BF27" s="203"/>
      <c r="BG27" s="203"/>
      <c r="BH27" s="203"/>
      <c r="BI27" s="203"/>
      <c r="BJ27" s="203"/>
      <c r="BK27" s="203"/>
      <c r="BL27" s="203"/>
      <c r="BM27" s="203"/>
      <c r="BN27" s="203"/>
      <c r="BO27" s="203"/>
      <c r="BP27" s="203"/>
      <c r="BQ27" s="203"/>
      <c r="BR27" s="203"/>
      <c r="BS27" s="203"/>
      <c r="BT27" s="203"/>
      <c r="BU27" s="203"/>
      <c r="BV27" s="203"/>
      <c r="BW27" s="203"/>
    </row>
    <row r="28" spans="1:75" outlineLevel="2">
      <c r="A28" s="409" t="s">
        <v>368</v>
      </c>
      <c r="B28" s="410"/>
      <c r="C28" s="204"/>
      <c r="D28" s="204"/>
      <c r="E28" s="204"/>
      <c r="F28" s="204"/>
      <c r="G28" s="204"/>
      <c r="H28" s="204"/>
      <c r="I28" s="204"/>
      <c r="J28" s="204"/>
      <c r="K28" s="204"/>
      <c r="L28" s="204"/>
      <c r="M28" s="204"/>
      <c r="N28" s="204"/>
      <c r="O28" s="204"/>
      <c r="P28" s="204"/>
      <c r="Q28" s="204"/>
      <c r="R28" s="204"/>
      <c r="S28" s="204"/>
      <c r="T28" s="204"/>
      <c r="U28" s="204"/>
      <c r="V28" s="204"/>
      <c r="W28" s="204"/>
      <c r="X28" s="204"/>
      <c r="Y28" s="204"/>
      <c r="Z28" s="204"/>
      <c r="AA28" s="204"/>
      <c r="AB28" s="204"/>
      <c r="AC28" s="204"/>
      <c r="AD28" s="204"/>
      <c r="AE28" s="204"/>
      <c r="AF28" s="204"/>
      <c r="AG28" s="204"/>
      <c r="AH28" s="204"/>
      <c r="AI28" s="204"/>
      <c r="AJ28" s="204"/>
      <c r="AK28" s="204"/>
      <c r="AL28" s="204"/>
      <c r="AM28" s="204"/>
      <c r="AN28" s="204"/>
      <c r="AO28" s="204"/>
      <c r="AP28" s="204"/>
      <c r="AQ28" s="204"/>
      <c r="AR28" s="204"/>
      <c r="AS28" s="204"/>
      <c r="AT28" s="204"/>
      <c r="AU28" s="204"/>
      <c r="AV28" s="204"/>
      <c r="AW28" s="204"/>
      <c r="AX28" s="204"/>
      <c r="AY28" s="204"/>
      <c r="AZ28" s="204"/>
      <c r="BA28" s="204"/>
      <c r="BB28" s="204"/>
      <c r="BC28" s="204"/>
      <c r="BD28" s="204"/>
      <c r="BE28" s="204"/>
      <c r="BF28" s="204"/>
      <c r="BG28" s="204"/>
      <c r="BH28" s="204"/>
      <c r="BI28" s="204"/>
      <c r="BJ28" s="204"/>
      <c r="BK28" s="204"/>
      <c r="BL28" s="204"/>
      <c r="BM28" s="204"/>
      <c r="BN28" s="204"/>
      <c r="BO28" s="204"/>
      <c r="BP28" s="204"/>
      <c r="BQ28" s="204"/>
      <c r="BR28" s="204"/>
      <c r="BS28" s="204"/>
      <c r="BT28" s="204"/>
      <c r="BU28" s="204"/>
      <c r="BV28" s="204"/>
      <c r="BW28" s="204"/>
    </row>
    <row r="29" spans="1:75" outlineLevel="1">
      <c r="A29" s="5"/>
      <c r="B29" s="6"/>
      <c r="C29" s="274">
        <v>1</v>
      </c>
      <c r="D29" s="274">
        <v>2</v>
      </c>
      <c r="E29" s="274">
        <v>3</v>
      </c>
      <c r="F29" s="274">
        <v>4</v>
      </c>
      <c r="G29" s="274">
        <v>5</v>
      </c>
      <c r="H29" s="274">
        <v>6</v>
      </c>
      <c r="I29" s="274">
        <v>7</v>
      </c>
      <c r="J29" s="274">
        <v>8</v>
      </c>
      <c r="K29" s="274">
        <v>9</v>
      </c>
      <c r="L29" s="274">
        <v>10</v>
      </c>
      <c r="M29" s="274">
        <v>11</v>
      </c>
      <c r="N29" s="274">
        <v>11</v>
      </c>
      <c r="O29" s="274">
        <v>11</v>
      </c>
      <c r="P29" s="274">
        <v>11</v>
      </c>
      <c r="Q29" s="274">
        <v>11</v>
      </c>
      <c r="R29" s="274">
        <v>11</v>
      </c>
      <c r="S29" s="274">
        <v>11</v>
      </c>
      <c r="T29" s="274">
        <v>11</v>
      </c>
      <c r="U29" s="274">
        <v>11</v>
      </c>
      <c r="V29" s="274">
        <v>11</v>
      </c>
      <c r="W29" s="274">
        <v>11</v>
      </c>
      <c r="X29" s="274">
        <v>11</v>
      </c>
      <c r="Y29" s="274">
        <v>11</v>
      </c>
      <c r="Z29" s="274">
        <v>11</v>
      </c>
      <c r="AA29" s="274">
        <v>11</v>
      </c>
      <c r="AB29" s="274">
        <v>11</v>
      </c>
      <c r="AC29" s="274">
        <v>11</v>
      </c>
      <c r="AD29" s="274">
        <v>11</v>
      </c>
      <c r="AE29" s="274">
        <v>11</v>
      </c>
      <c r="AF29" s="274">
        <v>11</v>
      </c>
      <c r="AG29" s="274">
        <v>11</v>
      </c>
      <c r="AH29" s="274">
        <v>11</v>
      </c>
      <c r="AI29" s="274">
        <v>11</v>
      </c>
      <c r="AJ29" s="274">
        <v>11</v>
      </c>
      <c r="AK29" s="274">
        <v>11</v>
      </c>
      <c r="AL29" s="274">
        <v>11</v>
      </c>
      <c r="AM29" s="274">
        <v>11</v>
      </c>
      <c r="AN29" s="274">
        <v>11</v>
      </c>
      <c r="AO29" s="274">
        <v>11</v>
      </c>
      <c r="AP29" s="274">
        <v>11</v>
      </c>
      <c r="AQ29" s="274">
        <v>11</v>
      </c>
      <c r="AR29" s="274">
        <v>11</v>
      </c>
      <c r="AS29" s="274">
        <v>11</v>
      </c>
      <c r="AT29" s="274">
        <v>11</v>
      </c>
      <c r="AU29" s="274">
        <v>11</v>
      </c>
      <c r="AV29" s="274">
        <v>11</v>
      </c>
      <c r="AW29" s="274">
        <v>11</v>
      </c>
      <c r="AX29" s="274">
        <v>11</v>
      </c>
      <c r="AY29" s="274">
        <v>11</v>
      </c>
      <c r="AZ29" s="274">
        <v>11</v>
      </c>
      <c r="BA29" s="274">
        <v>11</v>
      </c>
      <c r="BB29" s="274">
        <v>11</v>
      </c>
      <c r="BC29" s="274">
        <v>11</v>
      </c>
      <c r="BD29" s="274">
        <v>11</v>
      </c>
      <c r="BE29" s="274">
        <v>11</v>
      </c>
      <c r="BF29" s="274">
        <v>11</v>
      </c>
      <c r="BG29" s="274">
        <v>11</v>
      </c>
      <c r="BH29" s="274">
        <v>11</v>
      </c>
      <c r="BI29" s="274">
        <v>11</v>
      </c>
      <c r="BJ29" s="274">
        <v>11</v>
      </c>
      <c r="BK29" s="274">
        <v>11</v>
      </c>
      <c r="BL29" s="274">
        <v>11</v>
      </c>
      <c r="BM29" s="274">
        <v>11</v>
      </c>
      <c r="BN29" s="274">
        <v>11</v>
      </c>
      <c r="BO29" s="274">
        <v>11</v>
      </c>
      <c r="BP29" s="274">
        <v>11</v>
      </c>
      <c r="BQ29" s="274">
        <v>11</v>
      </c>
      <c r="BR29" s="274">
        <v>11</v>
      </c>
      <c r="BS29" s="274">
        <v>11</v>
      </c>
      <c r="BT29" s="274">
        <v>11</v>
      </c>
      <c r="BU29" s="274">
        <v>11</v>
      </c>
      <c r="BV29" s="274">
        <v>11</v>
      </c>
      <c r="BW29" s="6"/>
    </row>
    <row r="30" spans="1:75" outlineLevel="1">
      <c r="A30" s="406" t="s">
        <v>276</v>
      </c>
      <c r="B30" s="406"/>
      <c r="C30" s="269">
        <f>ROUND(C27*25,0)</f>
        <v>0</v>
      </c>
      <c r="D30" s="269">
        <f t="shared" ref="D30:BO30" si="13">ROUND(D27*25,0)</f>
        <v>0</v>
      </c>
      <c r="E30" s="269">
        <f t="shared" si="13"/>
        <v>0</v>
      </c>
      <c r="F30" s="269">
        <f t="shared" si="13"/>
        <v>0</v>
      </c>
      <c r="G30" s="269">
        <f t="shared" si="13"/>
        <v>0</v>
      </c>
      <c r="H30" s="269">
        <f t="shared" si="13"/>
        <v>0</v>
      </c>
      <c r="I30" s="269">
        <f t="shared" si="13"/>
        <v>0</v>
      </c>
      <c r="J30" s="269">
        <f t="shared" si="13"/>
        <v>0</v>
      </c>
      <c r="K30" s="269">
        <f t="shared" si="13"/>
        <v>0</v>
      </c>
      <c r="L30" s="269">
        <f t="shared" si="13"/>
        <v>0</v>
      </c>
      <c r="M30" s="269">
        <f t="shared" si="13"/>
        <v>0</v>
      </c>
      <c r="N30" s="269">
        <f t="shared" si="13"/>
        <v>0</v>
      </c>
      <c r="O30" s="269">
        <f t="shared" si="13"/>
        <v>0</v>
      </c>
      <c r="P30" s="269">
        <f t="shared" si="13"/>
        <v>0</v>
      </c>
      <c r="Q30" s="269">
        <f t="shared" si="13"/>
        <v>0</v>
      </c>
      <c r="R30" s="269">
        <f t="shared" si="13"/>
        <v>0</v>
      </c>
      <c r="S30" s="269">
        <f t="shared" si="13"/>
        <v>0</v>
      </c>
      <c r="T30" s="269">
        <f t="shared" si="13"/>
        <v>0</v>
      </c>
      <c r="U30" s="269">
        <f t="shared" si="13"/>
        <v>0</v>
      </c>
      <c r="V30" s="269">
        <f t="shared" si="13"/>
        <v>0</v>
      </c>
      <c r="W30" s="269">
        <f t="shared" si="13"/>
        <v>0</v>
      </c>
      <c r="X30" s="269">
        <f t="shared" si="13"/>
        <v>0</v>
      </c>
      <c r="Y30" s="269">
        <f t="shared" si="13"/>
        <v>0</v>
      </c>
      <c r="Z30" s="269">
        <f t="shared" si="13"/>
        <v>0</v>
      </c>
      <c r="AA30" s="269">
        <f t="shared" si="13"/>
        <v>0</v>
      </c>
      <c r="AB30" s="269">
        <f t="shared" si="13"/>
        <v>0</v>
      </c>
      <c r="AC30" s="269">
        <f t="shared" si="13"/>
        <v>0</v>
      </c>
      <c r="AD30" s="269">
        <f t="shared" si="13"/>
        <v>0</v>
      </c>
      <c r="AE30" s="269">
        <f t="shared" si="13"/>
        <v>0</v>
      </c>
      <c r="AF30" s="269">
        <f t="shared" si="13"/>
        <v>0</v>
      </c>
      <c r="AG30" s="269">
        <f t="shared" si="13"/>
        <v>0</v>
      </c>
      <c r="AH30" s="269">
        <f t="shared" si="13"/>
        <v>0</v>
      </c>
      <c r="AI30" s="269">
        <f t="shared" si="13"/>
        <v>0</v>
      </c>
      <c r="AJ30" s="269">
        <f t="shared" si="13"/>
        <v>0</v>
      </c>
      <c r="AK30" s="269">
        <f t="shared" si="13"/>
        <v>0</v>
      </c>
      <c r="AL30" s="269">
        <f t="shared" si="13"/>
        <v>0</v>
      </c>
      <c r="AM30" s="269">
        <f t="shared" si="13"/>
        <v>0</v>
      </c>
      <c r="AN30" s="269">
        <f t="shared" si="13"/>
        <v>0</v>
      </c>
      <c r="AO30" s="269">
        <f t="shared" si="13"/>
        <v>0</v>
      </c>
      <c r="AP30" s="269">
        <f t="shared" si="13"/>
        <v>0</v>
      </c>
      <c r="AQ30" s="269">
        <f t="shared" si="13"/>
        <v>0</v>
      </c>
      <c r="AR30" s="269">
        <f t="shared" si="13"/>
        <v>0</v>
      </c>
      <c r="AS30" s="269">
        <f t="shared" si="13"/>
        <v>0</v>
      </c>
      <c r="AT30" s="269">
        <f t="shared" si="13"/>
        <v>0</v>
      </c>
      <c r="AU30" s="269">
        <f t="shared" si="13"/>
        <v>0</v>
      </c>
      <c r="AV30" s="269">
        <f t="shared" si="13"/>
        <v>0</v>
      </c>
      <c r="AW30" s="269">
        <f t="shared" si="13"/>
        <v>0</v>
      </c>
      <c r="AX30" s="269">
        <f t="shared" si="13"/>
        <v>0</v>
      </c>
      <c r="AY30" s="269">
        <f t="shared" si="13"/>
        <v>0</v>
      </c>
      <c r="AZ30" s="269">
        <f t="shared" si="13"/>
        <v>0</v>
      </c>
      <c r="BA30" s="269">
        <f t="shared" si="13"/>
        <v>0</v>
      </c>
      <c r="BB30" s="269">
        <f t="shared" si="13"/>
        <v>0</v>
      </c>
      <c r="BC30" s="269">
        <f t="shared" si="13"/>
        <v>0</v>
      </c>
      <c r="BD30" s="269">
        <f t="shared" si="13"/>
        <v>0</v>
      </c>
      <c r="BE30" s="269">
        <f t="shared" si="13"/>
        <v>0</v>
      </c>
      <c r="BF30" s="269">
        <f t="shared" si="13"/>
        <v>0</v>
      </c>
      <c r="BG30" s="269">
        <f t="shared" si="13"/>
        <v>0</v>
      </c>
      <c r="BH30" s="269">
        <f t="shared" si="13"/>
        <v>0</v>
      </c>
      <c r="BI30" s="269">
        <f t="shared" si="13"/>
        <v>0</v>
      </c>
      <c r="BJ30" s="269">
        <f t="shared" si="13"/>
        <v>0</v>
      </c>
      <c r="BK30" s="269">
        <f t="shared" si="13"/>
        <v>0</v>
      </c>
      <c r="BL30" s="269">
        <f t="shared" si="13"/>
        <v>0</v>
      </c>
      <c r="BM30" s="269">
        <f t="shared" si="13"/>
        <v>0</v>
      </c>
      <c r="BN30" s="269">
        <f t="shared" si="13"/>
        <v>0</v>
      </c>
      <c r="BO30" s="269">
        <f t="shared" si="13"/>
        <v>0</v>
      </c>
      <c r="BP30" s="269">
        <f t="shared" ref="BP30:BW30" si="14">ROUND(BP27*25,0)</f>
        <v>0</v>
      </c>
      <c r="BQ30" s="269">
        <f t="shared" si="14"/>
        <v>0</v>
      </c>
      <c r="BR30" s="269">
        <f t="shared" si="14"/>
        <v>0</v>
      </c>
      <c r="BS30" s="269">
        <f t="shared" si="14"/>
        <v>0</v>
      </c>
      <c r="BT30" s="269">
        <f t="shared" si="14"/>
        <v>0</v>
      </c>
      <c r="BU30" s="269">
        <f t="shared" si="14"/>
        <v>0</v>
      </c>
      <c r="BV30" s="269">
        <f t="shared" si="14"/>
        <v>0</v>
      </c>
      <c r="BW30" s="269">
        <f t="shared" si="14"/>
        <v>0</v>
      </c>
    </row>
    <row r="31" spans="1:75" s="212" customFormat="1" outlineLevel="1">
      <c r="A31" s="343" t="s">
        <v>0</v>
      </c>
      <c r="B31" s="343"/>
      <c r="C31" s="205">
        <f>ROUND(C28*C27*C11,0)</f>
        <v>0</v>
      </c>
      <c r="D31" s="205">
        <f t="shared" ref="D31:AH31" si="15">ROUND(D28*D27*D11,0)</f>
        <v>0</v>
      </c>
      <c r="E31" s="205">
        <f t="shared" si="15"/>
        <v>0</v>
      </c>
      <c r="F31" s="205">
        <f t="shared" si="15"/>
        <v>0</v>
      </c>
      <c r="G31" s="205">
        <f t="shared" si="15"/>
        <v>0</v>
      </c>
      <c r="H31" s="205">
        <f t="shared" si="15"/>
        <v>0</v>
      </c>
      <c r="I31" s="205">
        <f>ROUND(I28*I27*I11,0)</f>
        <v>0</v>
      </c>
      <c r="J31" s="205">
        <f t="shared" si="15"/>
        <v>0</v>
      </c>
      <c r="K31" s="205">
        <f t="shared" si="15"/>
        <v>0</v>
      </c>
      <c r="L31" s="205">
        <f t="shared" si="15"/>
        <v>0</v>
      </c>
      <c r="M31" s="205">
        <f t="shared" si="15"/>
        <v>0</v>
      </c>
      <c r="N31" s="205">
        <f t="shared" si="15"/>
        <v>0</v>
      </c>
      <c r="O31" s="205">
        <f t="shared" si="15"/>
        <v>0</v>
      </c>
      <c r="P31" s="205">
        <f t="shared" si="15"/>
        <v>0</v>
      </c>
      <c r="Q31" s="205">
        <f t="shared" si="15"/>
        <v>0</v>
      </c>
      <c r="R31" s="205">
        <f t="shared" si="15"/>
        <v>0</v>
      </c>
      <c r="S31" s="205">
        <f t="shared" si="15"/>
        <v>0</v>
      </c>
      <c r="T31" s="205">
        <f t="shared" si="15"/>
        <v>0</v>
      </c>
      <c r="U31" s="205">
        <f t="shared" si="15"/>
        <v>0</v>
      </c>
      <c r="V31" s="205">
        <f t="shared" si="15"/>
        <v>0</v>
      </c>
      <c r="W31" s="205">
        <f t="shared" si="15"/>
        <v>0</v>
      </c>
      <c r="X31" s="205">
        <f t="shared" si="15"/>
        <v>0</v>
      </c>
      <c r="Y31" s="205">
        <f t="shared" si="15"/>
        <v>0</v>
      </c>
      <c r="Z31" s="205">
        <f t="shared" si="15"/>
        <v>0</v>
      </c>
      <c r="AA31" s="205">
        <f t="shared" si="15"/>
        <v>0</v>
      </c>
      <c r="AB31" s="205">
        <f t="shared" si="15"/>
        <v>0</v>
      </c>
      <c r="AC31" s="205">
        <f t="shared" si="15"/>
        <v>0</v>
      </c>
      <c r="AD31" s="205">
        <f t="shared" si="15"/>
        <v>0</v>
      </c>
      <c r="AE31" s="205">
        <f t="shared" si="15"/>
        <v>0</v>
      </c>
      <c r="AF31" s="205">
        <f t="shared" si="15"/>
        <v>0</v>
      </c>
      <c r="AG31" s="205">
        <f t="shared" si="15"/>
        <v>0</v>
      </c>
      <c r="AH31" s="205">
        <f t="shared" si="15"/>
        <v>0</v>
      </c>
      <c r="AI31" s="205">
        <f t="shared" ref="AI31:BN31" si="16">ROUND(AI28*AI27*AI11,0)</f>
        <v>0</v>
      </c>
      <c r="AJ31" s="205">
        <f t="shared" si="16"/>
        <v>0</v>
      </c>
      <c r="AK31" s="205">
        <f t="shared" si="16"/>
        <v>0</v>
      </c>
      <c r="AL31" s="205">
        <f t="shared" si="16"/>
        <v>0</v>
      </c>
      <c r="AM31" s="205">
        <f t="shared" si="16"/>
        <v>0</v>
      </c>
      <c r="AN31" s="205">
        <f t="shared" si="16"/>
        <v>0</v>
      </c>
      <c r="AO31" s="205">
        <f t="shared" si="16"/>
        <v>0</v>
      </c>
      <c r="AP31" s="205">
        <f t="shared" si="16"/>
        <v>0</v>
      </c>
      <c r="AQ31" s="205">
        <f t="shared" si="16"/>
        <v>0</v>
      </c>
      <c r="AR31" s="205">
        <f t="shared" si="16"/>
        <v>0</v>
      </c>
      <c r="AS31" s="205">
        <f t="shared" si="16"/>
        <v>0</v>
      </c>
      <c r="AT31" s="205">
        <f t="shared" si="16"/>
        <v>0</v>
      </c>
      <c r="AU31" s="205">
        <f t="shared" si="16"/>
        <v>0</v>
      </c>
      <c r="AV31" s="205">
        <f t="shared" si="16"/>
        <v>0</v>
      </c>
      <c r="AW31" s="205">
        <f t="shared" si="16"/>
        <v>0</v>
      </c>
      <c r="AX31" s="205">
        <f t="shared" si="16"/>
        <v>0</v>
      </c>
      <c r="AY31" s="205">
        <f t="shared" si="16"/>
        <v>0</v>
      </c>
      <c r="AZ31" s="205">
        <f t="shared" si="16"/>
        <v>0</v>
      </c>
      <c r="BA31" s="205">
        <f t="shared" si="16"/>
        <v>0</v>
      </c>
      <c r="BB31" s="205">
        <f t="shared" si="16"/>
        <v>0</v>
      </c>
      <c r="BC31" s="205">
        <f t="shared" si="16"/>
        <v>0</v>
      </c>
      <c r="BD31" s="205">
        <f t="shared" si="16"/>
        <v>0</v>
      </c>
      <c r="BE31" s="205">
        <f t="shared" si="16"/>
        <v>0</v>
      </c>
      <c r="BF31" s="205">
        <f t="shared" si="16"/>
        <v>0</v>
      </c>
      <c r="BG31" s="205">
        <f t="shared" si="16"/>
        <v>0</v>
      </c>
      <c r="BH31" s="205">
        <f t="shared" si="16"/>
        <v>0</v>
      </c>
      <c r="BI31" s="205">
        <f t="shared" si="16"/>
        <v>0</v>
      </c>
      <c r="BJ31" s="205">
        <f t="shared" si="16"/>
        <v>0</v>
      </c>
      <c r="BK31" s="205">
        <f t="shared" si="16"/>
        <v>0</v>
      </c>
      <c r="BL31" s="205">
        <f t="shared" si="16"/>
        <v>0</v>
      </c>
      <c r="BM31" s="205">
        <f t="shared" si="16"/>
        <v>0</v>
      </c>
      <c r="BN31" s="205">
        <f t="shared" si="16"/>
        <v>0</v>
      </c>
      <c r="BO31" s="205">
        <f t="shared" ref="BO31:BW31" si="17">ROUND(BO28*BO27*BO11,0)</f>
        <v>0</v>
      </c>
      <c r="BP31" s="205">
        <f t="shared" si="17"/>
        <v>0</v>
      </c>
      <c r="BQ31" s="205">
        <f t="shared" si="17"/>
        <v>0</v>
      </c>
      <c r="BR31" s="205">
        <f t="shared" si="17"/>
        <v>0</v>
      </c>
      <c r="BS31" s="205">
        <f t="shared" si="17"/>
        <v>0</v>
      </c>
      <c r="BT31" s="205">
        <f t="shared" si="17"/>
        <v>0</v>
      </c>
      <c r="BU31" s="205">
        <f t="shared" si="17"/>
        <v>0</v>
      </c>
      <c r="BV31" s="205">
        <f t="shared" si="17"/>
        <v>0</v>
      </c>
      <c r="BW31" s="205">
        <f t="shared" si="17"/>
        <v>0</v>
      </c>
    </row>
    <row r="32" spans="1:75" s="211" customFormat="1" ht="5.25" customHeight="1" outlineLevel="1">
      <c r="A32" s="223"/>
      <c r="B32" s="224"/>
      <c r="C32" s="225"/>
      <c r="D32" s="225"/>
      <c r="E32" s="225"/>
      <c r="F32" s="225"/>
      <c r="G32" s="225"/>
      <c r="H32" s="225"/>
      <c r="I32" s="225"/>
      <c r="J32" s="225"/>
      <c r="K32" s="225"/>
      <c r="L32" s="225"/>
      <c r="M32" s="225"/>
      <c r="N32" s="225"/>
      <c r="O32" s="225"/>
      <c r="P32" s="225"/>
      <c r="Q32" s="225"/>
      <c r="R32" s="225"/>
      <c r="S32" s="225"/>
      <c r="T32" s="225"/>
      <c r="U32" s="225"/>
      <c r="V32" s="225"/>
      <c r="W32" s="225"/>
      <c r="X32" s="225"/>
      <c r="Y32" s="225"/>
      <c r="Z32" s="225"/>
      <c r="AA32" s="225"/>
      <c r="AB32" s="225"/>
      <c r="AC32" s="225"/>
      <c r="AD32" s="225"/>
      <c r="AE32" s="225"/>
      <c r="AF32" s="225"/>
      <c r="AG32" s="225"/>
      <c r="AH32" s="225"/>
      <c r="AI32" s="225"/>
      <c r="AJ32" s="225"/>
      <c r="AK32" s="225"/>
      <c r="AL32" s="225"/>
      <c r="AM32" s="225"/>
      <c r="AN32" s="225"/>
      <c r="AO32" s="225"/>
      <c r="AP32" s="225"/>
      <c r="AQ32" s="225"/>
      <c r="AR32" s="225"/>
      <c r="AS32" s="225"/>
      <c r="AT32" s="225"/>
      <c r="AU32" s="225"/>
      <c r="AV32" s="225"/>
      <c r="AW32" s="225"/>
      <c r="AX32" s="225"/>
      <c r="AY32" s="225"/>
      <c r="AZ32" s="225"/>
      <c r="BA32" s="225"/>
      <c r="BB32" s="225"/>
      <c r="BC32" s="225"/>
      <c r="BD32" s="225"/>
      <c r="BE32" s="225"/>
      <c r="BF32" s="225"/>
      <c r="BG32" s="225"/>
      <c r="BH32" s="225"/>
      <c r="BI32" s="225"/>
      <c r="BJ32" s="225"/>
      <c r="BK32" s="225"/>
      <c r="BL32" s="225"/>
      <c r="BM32" s="225"/>
      <c r="BN32" s="225"/>
      <c r="BO32" s="225"/>
      <c r="BP32" s="225"/>
      <c r="BQ32" s="225"/>
      <c r="BR32" s="225"/>
      <c r="BS32" s="225"/>
      <c r="BT32" s="225"/>
      <c r="BU32" s="225"/>
      <c r="BV32" s="225"/>
      <c r="BW32" s="225"/>
    </row>
    <row r="33" spans="1:75" s="234" customFormat="1" outlineLevel="1">
      <c r="A33" s="267" t="s">
        <v>299</v>
      </c>
      <c r="B33" s="268"/>
      <c r="C33" s="232"/>
      <c r="D33" s="232"/>
      <c r="E33" s="232"/>
      <c r="F33" s="232"/>
      <c r="G33" s="232"/>
      <c r="H33" s="232"/>
      <c r="I33" s="232"/>
      <c r="J33" s="232"/>
      <c r="K33" s="232"/>
      <c r="L33" s="232"/>
      <c r="M33" s="232"/>
      <c r="N33" s="232"/>
      <c r="O33" s="232"/>
      <c r="P33" s="232"/>
      <c r="Q33" s="232"/>
      <c r="R33" s="232"/>
      <c r="S33" s="232"/>
      <c r="T33" s="232"/>
      <c r="U33" s="232"/>
      <c r="V33" s="232"/>
      <c r="W33" s="232"/>
      <c r="X33" s="232"/>
      <c r="Y33" s="232"/>
      <c r="Z33" s="232"/>
      <c r="AA33" s="232"/>
      <c r="AB33" s="232"/>
      <c r="AC33" s="232"/>
      <c r="AD33" s="232"/>
      <c r="AE33" s="232"/>
      <c r="AF33" s="232"/>
      <c r="AG33" s="232"/>
      <c r="AH33" s="232"/>
      <c r="AI33" s="232"/>
      <c r="AJ33" s="232"/>
      <c r="AK33" s="232"/>
      <c r="AL33" s="232"/>
      <c r="AM33" s="232"/>
      <c r="AN33" s="232"/>
      <c r="AO33" s="232"/>
      <c r="AP33" s="232"/>
      <c r="AQ33" s="232"/>
      <c r="AR33" s="232"/>
      <c r="AS33" s="232"/>
      <c r="AT33" s="232"/>
      <c r="AU33" s="232"/>
      <c r="AV33" s="232"/>
      <c r="AW33" s="232"/>
      <c r="AX33" s="232"/>
      <c r="AY33" s="232"/>
      <c r="AZ33" s="232"/>
      <c r="BA33" s="232"/>
      <c r="BB33" s="232"/>
      <c r="BC33" s="232"/>
      <c r="BD33" s="232"/>
      <c r="BE33" s="232"/>
      <c r="BF33" s="232"/>
      <c r="BG33" s="232"/>
      <c r="BH33" s="232"/>
      <c r="BI33" s="232"/>
      <c r="BJ33" s="232"/>
      <c r="BK33" s="232"/>
      <c r="BL33" s="232"/>
      <c r="BM33" s="232"/>
      <c r="BN33" s="232"/>
      <c r="BO33" s="232"/>
      <c r="BP33" s="232"/>
      <c r="BQ33" s="232"/>
      <c r="BR33" s="232"/>
      <c r="BS33" s="232"/>
      <c r="BT33" s="232"/>
      <c r="BU33" s="232"/>
      <c r="BV33" s="232"/>
      <c r="BW33" s="233"/>
    </row>
    <row r="34" spans="1:75" s="211" customFormat="1" outlineLevel="2">
      <c r="A34" s="344" t="s">
        <v>369</v>
      </c>
      <c r="B34" s="344"/>
      <c r="C34" s="192"/>
      <c r="D34" s="192"/>
      <c r="E34" s="192"/>
      <c r="F34" s="192"/>
      <c r="G34" s="192"/>
      <c r="H34" s="192"/>
      <c r="I34" s="192"/>
      <c r="J34" s="192"/>
      <c r="K34" s="192"/>
      <c r="L34" s="192"/>
      <c r="M34" s="192"/>
      <c r="N34" s="192"/>
      <c r="O34" s="192"/>
      <c r="P34" s="192"/>
      <c r="Q34" s="192"/>
      <c r="R34" s="192"/>
      <c r="S34" s="192"/>
      <c r="T34" s="192"/>
      <c r="U34" s="192"/>
      <c r="V34" s="192"/>
      <c r="W34" s="192"/>
      <c r="X34" s="192"/>
      <c r="Y34" s="192"/>
      <c r="Z34" s="192"/>
      <c r="AA34" s="192"/>
      <c r="AB34" s="192"/>
      <c r="AC34" s="192"/>
      <c r="AD34" s="192"/>
      <c r="AE34" s="192"/>
      <c r="AF34" s="192"/>
      <c r="AG34" s="192"/>
      <c r="AH34" s="192"/>
      <c r="AI34" s="192"/>
      <c r="AJ34" s="192"/>
      <c r="AK34" s="192"/>
      <c r="AL34" s="192"/>
      <c r="AM34" s="192"/>
      <c r="AN34" s="192"/>
      <c r="AO34" s="192"/>
      <c r="AP34" s="192"/>
      <c r="AQ34" s="192"/>
      <c r="AR34" s="192"/>
      <c r="AS34" s="192"/>
      <c r="AT34" s="192"/>
      <c r="AU34" s="192"/>
      <c r="AV34" s="192"/>
      <c r="AW34" s="192"/>
      <c r="AX34" s="192"/>
      <c r="AY34" s="192"/>
      <c r="AZ34" s="192"/>
      <c r="BA34" s="192"/>
      <c r="BB34" s="192"/>
      <c r="BC34" s="192"/>
      <c r="BD34" s="192"/>
      <c r="BE34" s="192"/>
      <c r="BF34" s="192"/>
      <c r="BG34" s="192"/>
      <c r="BH34" s="192"/>
      <c r="BI34" s="192"/>
      <c r="BJ34" s="192"/>
      <c r="BK34" s="192"/>
      <c r="BL34" s="192"/>
      <c r="BM34" s="192"/>
      <c r="BN34" s="192"/>
      <c r="BO34" s="192"/>
      <c r="BP34" s="192"/>
      <c r="BQ34" s="192"/>
      <c r="BR34" s="192"/>
      <c r="BS34" s="192"/>
      <c r="BT34" s="192"/>
      <c r="BU34" s="192"/>
      <c r="BV34" s="192"/>
      <c r="BW34" s="192"/>
    </row>
    <row r="35" spans="1:75" s="211" customFormat="1" outlineLevel="2">
      <c r="A35" s="341" t="s">
        <v>334</v>
      </c>
      <c r="B35" s="341"/>
      <c r="C35" s="193"/>
      <c r="D35" s="193"/>
      <c r="E35" s="193"/>
      <c r="F35" s="193"/>
      <c r="G35" s="193"/>
      <c r="H35" s="193"/>
      <c r="I35" s="193"/>
      <c r="J35" s="193"/>
      <c r="K35" s="193"/>
      <c r="L35" s="193"/>
      <c r="M35" s="193"/>
      <c r="N35" s="193"/>
      <c r="O35" s="193"/>
      <c r="P35" s="193"/>
      <c r="Q35" s="193"/>
      <c r="R35" s="193"/>
      <c r="S35" s="193"/>
      <c r="T35" s="193"/>
      <c r="U35" s="193"/>
      <c r="V35" s="193"/>
      <c r="W35" s="193"/>
      <c r="X35" s="193"/>
      <c r="Y35" s="193"/>
      <c r="Z35" s="193"/>
      <c r="AA35" s="193"/>
      <c r="AB35" s="193"/>
      <c r="AC35" s="193"/>
      <c r="AD35" s="193"/>
      <c r="AE35" s="193"/>
      <c r="AF35" s="193"/>
      <c r="AG35" s="193"/>
      <c r="AH35" s="193"/>
      <c r="AI35" s="193"/>
      <c r="AJ35" s="193"/>
      <c r="AK35" s="193"/>
      <c r="AL35" s="193"/>
      <c r="AM35" s="193"/>
      <c r="AN35" s="193"/>
      <c r="AO35" s="193"/>
      <c r="AP35" s="193"/>
      <c r="AQ35" s="193"/>
      <c r="AR35" s="193"/>
      <c r="AS35" s="193"/>
      <c r="AT35" s="193"/>
      <c r="AU35" s="193"/>
      <c r="AV35" s="193"/>
      <c r="AW35" s="193"/>
      <c r="AX35" s="193"/>
      <c r="AY35" s="193"/>
      <c r="AZ35" s="193"/>
      <c r="BA35" s="193"/>
      <c r="BB35" s="193"/>
      <c r="BC35" s="193"/>
      <c r="BD35" s="193"/>
      <c r="BE35" s="193"/>
      <c r="BF35" s="193"/>
      <c r="BG35" s="193"/>
      <c r="BH35" s="193"/>
      <c r="BI35" s="193"/>
      <c r="BJ35" s="193"/>
      <c r="BK35" s="193"/>
      <c r="BL35" s="193"/>
      <c r="BM35" s="193"/>
      <c r="BN35" s="193"/>
      <c r="BO35" s="193"/>
      <c r="BP35" s="193"/>
      <c r="BQ35" s="193"/>
      <c r="BR35" s="193"/>
      <c r="BS35" s="193"/>
      <c r="BT35" s="193"/>
      <c r="BU35" s="193"/>
      <c r="BV35" s="193"/>
      <c r="BW35" s="193"/>
    </row>
    <row r="36" spans="1:75" s="211" customFormat="1" outlineLevel="2">
      <c r="A36" s="341" t="s">
        <v>340</v>
      </c>
      <c r="B36" s="341"/>
      <c r="C36" s="193"/>
      <c r="D36" s="193"/>
      <c r="E36" s="193"/>
      <c r="F36" s="193"/>
      <c r="G36" s="193"/>
      <c r="H36" s="193"/>
      <c r="I36" s="193"/>
      <c r="J36" s="193"/>
      <c r="K36" s="193"/>
      <c r="L36" s="193"/>
      <c r="M36" s="193"/>
      <c r="N36" s="193"/>
      <c r="O36" s="193"/>
      <c r="P36" s="193"/>
      <c r="Q36" s="193"/>
      <c r="R36" s="193"/>
      <c r="S36" s="193"/>
      <c r="T36" s="193"/>
      <c r="U36" s="193"/>
      <c r="V36" s="193"/>
      <c r="W36" s="193"/>
      <c r="X36" s="193"/>
      <c r="Y36" s="193"/>
      <c r="Z36" s="193"/>
      <c r="AA36" s="193"/>
      <c r="AB36" s="193"/>
      <c r="AC36" s="193"/>
      <c r="AD36" s="193"/>
      <c r="AE36" s="193"/>
      <c r="AF36" s="193"/>
      <c r="AG36" s="193"/>
      <c r="AH36" s="193"/>
      <c r="AI36" s="193"/>
      <c r="AJ36" s="193"/>
      <c r="AK36" s="193"/>
      <c r="AL36" s="193"/>
      <c r="AM36" s="193"/>
      <c r="AN36" s="193"/>
      <c r="AO36" s="193"/>
      <c r="AP36" s="193"/>
      <c r="AQ36" s="193"/>
      <c r="AR36" s="193"/>
      <c r="AS36" s="193"/>
      <c r="AT36" s="193"/>
      <c r="AU36" s="193"/>
      <c r="AV36" s="193"/>
      <c r="AW36" s="193"/>
      <c r="AX36" s="193"/>
      <c r="AY36" s="193"/>
      <c r="AZ36" s="193"/>
      <c r="BA36" s="193"/>
      <c r="BB36" s="193"/>
      <c r="BC36" s="193"/>
      <c r="BD36" s="193"/>
      <c r="BE36" s="193"/>
      <c r="BF36" s="193"/>
      <c r="BG36" s="193"/>
      <c r="BH36" s="193"/>
      <c r="BI36" s="193"/>
      <c r="BJ36" s="193"/>
      <c r="BK36" s="193"/>
      <c r="BL36" s="193"/>
      <c r="BM36" s="193"/>
      <c r="BN36" s="193"/>
      <c r="BO36" s="193"/>
      <c r="BP36" s="193"/>
      <c r="BQ36" s="193"/>
      <c r="BR36" s="193"/>
      <c r="BS36" s="193"/>
      <c r="BT36" s="193"/>
      <c r="BU36" s="193"/>
      <c r="BV36" s="193"/>
      <c r="BW36" s="193"/>
    </row>
    <row r="37" spans="1:75" s="211" customFormat="1" outlineLevel="2">
      <c r="A37" s="347" t="s">
        <v>300</v>
      </c>
      <c r="B37" s="347"/>
      <c r="C37" s="193"/>
      <c r="D37" s="193"/>
      <c r="E37" s="193"/>
      <c r="F37" s="193"/>
      <c r="G37" s="193"/>
      <c r="H37" s="193"/>
      <c r="I37" s="193"/>
      <c r="J37" s="193"/>
      <c r="K37" s="193"/>
      <c r="L37" s="193"/>
      <c r="M37" s="193"/>
      <c r="N37" s="193"/>
      <c r="O37" s="193"/>
      <c r="P37" s="193"/>
      <c r="Q37" s="193"/>
      <c r="R37" s="193"/>
      <c r="S37" s="193"/>
      <c r="T37" s="193"/>
      <c r="U37" s="193"/>
      <c r="V37" s="193"/>
      <c r="W37" s="193"/>
      <c r="X37" s="193"/>
      <c r="Y37" s="193"/>
      <c r="Z37" s="193"/>
      <c r="AA37" s="193"/>
      <c r="AB37" s="193"/>
      <c r="AC37" s="193"/>
      <c r="AD37" s="193"/>
      <c r="AE37" s="193"/>
      <c r="AF37" s="193"/>
      <c r="AG37" s="193"/>
      <c r="AH37" s="193"/>
      <c r="AI37" s="193"/>
      <c r="AJ37" s="193"/>
      <c r="AK37" s="193"/>
      <c r="AL37" s="193"/>
      <c r="AM37" s="193"/>
      <c r="AN37" s="193"/>
      <c r="AO37" s="193"/>
      <c r="AP37" s="193"/>
      <c r="AQ37" s="193"/>
      <c r="AR37" s="193"/>
      <c r="AS37" s="193"/>
      <c r="AT37" s="193"/>
      <c r="AU37" s="193"/>
      <c r="AV37" s="193"/>
      <c r="AW37" s="193"/>
      <c r="AX37" s="193"/>
      <c r="AY37" s="193"/>
      <c r="AZ37" s="193"/>
      <c r="BA37" s="193"/>
      <c r="BB37" s="193"/>
      <c r="BC37" s="193"/>
      <c r="BD37" s="193"/>
      <c r="BE37" s="193"/>
      <c r="BF37" s="193"/>
      <c r="BG37" s="193"/>
      <c r="BH37" s="193"/>
      <c r="BI37" s="193"/>
      <c r="BJ37" s="193"/>
      <c r="BK37" s="193"/>
      <c r="BL37" s="193"/>
      <c r="BM37" s="193"/>
      <c r="BN37" s="193"/>
      <c r="BO37" s="193"/>
      <c r="BP37" s="193"/>
      <c r="BQ37" s="193"/>
      <c r="BR37" s="193"/>
      <c r="BS37" s="193"/>
      <c r="BT37" s="193"/>
      <c r="BU37" s="193"/>
      <c r="BV37" s="193"/>
      <c r="BW37" s="193"/>
    </row>
    <row r="38" spans="1:75" s="211" customFormat="1" outlineLevel="2">
      <c r="A38" s="341" t="s">
        <v>392</v>
      </c>
      <c r="B38" s="341"/>
      <c r="C38" s="308">
        <f>C37*0.25</f>
        <v>0</v>
      </c>
      <c r="D38" s="308">
        <f t="shared" ref="D38:BO38" si="18">D37*0.25</f>
        <v>0</v>
      </c>
      <c r="E38" s="308">
        <f t="shared" si="18"/>
        <v>0</v>
      </c>
      <c r="F38" s="308">
        <f t="shared" si="18"/>
        <v>0</v>
      </c>
      <c r="G38" s="308">
        <f t="shared" si="18"/>
        <v>0</v>
      </c>
      <c r="H38" s="308">
        <f t="shared" si="18"/>
        <v>0</v>
      </c>
      <c r="I38" s="308">
        <f t="shared" si="18"/>
        <v>0</v>
      </c>
      <c r="J38" s="308">
        <f t="shared" si="18"/>
        <v>0</v>
      </c>
      <c r="K38" s="308">
        <f t="shared" si="18"/>
        <v>0</v>
      </c>
      <c r="L38" s="308">
        <f t="shared" si="18"/>
        <v>0</v>
      </c>
      <c r="M38" s="308">
        <f t="shared" si="18"/>
        <v>0</v>
      </c>
      <c r="N38" s="308">
        <f t="shared" si="18"/>
        <v>0</v>
      </c>
      <c r="O38" s="308">
        <f t="shared" si="18"/>
        <v>0</v>
      </c>
      <c r="P38" s="308">
        <f t="shared" si="18"/>
        <v>0</v>
      </c>
      <c r="Q38" s="308">
        <f t="shared" si="18"/>
        <v>0</v>
      </c>
      <c r="R38" s="308">
        <f t="shared" si="18"/>
        <v>0</v>
      </c>
      <c r="S38" s="308">
        <f t="shared" si="18"/>
        <v>0</v>
      </c>
      <c r="T38" s="308">
        <f t="shared" si="18"/>
        <v>0</v>
      </c>
      <c r="U38" s="308">
        <f t="shared" si="18"/>
        <v>0</v>
      </c>
      <c r="V38" s="308">
        <f t="shared" si="18"/>
        <v>0</v>
      </c>
      <c r="W38" s="308">
        <f t="shared" si="18"/>
        <v>0</v>
      </c>
      <c r="X38" s="308">
        <f t="shared" si="18"/>
        <v>0</v>
      </c>
      <c r="Y38" s="308">
        <f t="shared" si="18"/>
        <v>0</v>
      </c>
      <c r="Z38" s="308">
        <f t="shared" si="18"/>
        <v>0</v>
      </c>
      <c r="AA38" s="308">
        <f t="shared" si="18"/>
        <v>0</v>
      </c>
      <c r="AB38" s="308">
        <f t="shared" si="18"/>
        <v>0</v>
      </c>
      <c r="AC38" s="308">
        <f t="shared" si="18"/>
        <v>0</v>
      </c>
      <c r="AD38" s="308">
        <f t="shared" si="18"/>
        <v>0</v>
      </c>
      <c r="AE38" s="308">
        <f t="shared" si="18"/>
        <v>0</v>
      </c>
      <c r="AF38" s="308">
        <f t="shared" si="18"/>
        <v>0</v>
      </c>
      <c r="AG38" s="308">
        <f t="shared" si="18"/>
        <v>0</v>
      </c>
      <c r="AH38" s="308">
        <f t="shared" si="18"/>
        <v>0</v>
      </c>
      <c r="AI38" s="308">
        <f t="shared" si="18"/>
        <v>0</v>
      </c>
      <c r="AJ38" s="308">
        <f t="shared" si="18"/>
        <v>0</v>
      </c>
      <c r="AK38" s="308">
        <f t="shared" si="18"/>
        <v>0</v>
      </c>
      <c r="AL38" s="308">
        <f t="shared" si="18"/>
        <v>0</v>
      </c>
      <c r="AM38" s="308">
        <f t="shared" si="18"/>
        <v>0</v>
      </c>
      <c r="AN38" s="308">
        <f t="shared" si="18"/>
        <v>0</v>
      </c>
      <c r="AO38" s="308">
        <f t="shared" si="18"/>
        <v>0</v>
      </c>
      <c r="AP38" s="308">
        <f t="shared" si="18"/>
        <v>0</v>
      </c>
      <c r="AQ38" s="308">
        <f t="shared" si="18"/>
        <v>0</v>
      </c>
      <c r="AR38" s="308">
        <f t="shared" si="18"/>
        <v>0</v>
      </c>
      <c r="AS38" s="308">
        <f t="shared" si="18"/>
        <v>0</v>
      </c>
      <c r="AT38" s="308">
        <f t="shared" si="18"/>
        <v>0</v>
      </c>
      <c r="AU38" s="308">
        <f t="shared" si="18"/>
        <v>0</v>
      </c>
      <c r="AV38" s="308">
        <f t="shared" si="18"/>
        <v>0</v>
      </c>
      <c r="AW38" s="308">
        <f t="shared" si="18"/>
        <v>0</v>
      </c>
      <c r="AX38" s="308">
        <f t="shared" si="18"/>
        <v>0</v>
      </c>
      <c r="AY38" s="308">
        <f t="shared" si="18"/>
        <v>0</v>
      </c>
      <c r="AZ38" s="308">
        <f t="shared" si="18"/>
        <v>0</v>
      </c>
      <c r="BA38" s="308">
        <f t="shared" si="18"/>
        <v>0</v>
      </c>
      <c r="BB38" s="308">
        <f t="shared" si="18"/>
        <v>0</v>
      </c>
      <c r="BC38" s="308">
        <f t="shared" si="18"/>
        <v>0</v>
      </c>
      <c r="BD38" s="308">
        <f t="shared" si="18"/>
        <v>0</v>
      </c>
      <c r="BE38" s="308">
        <f t="shared" si="18"/>
        <v>0</v>
      </c>
      <c r="BF38" s="308">
        <f t="shared" si="18"/>
        <v>0</v>
      </c>
      <c r="BG38" s="308">
        <f t="shared" si="18"/>
        <v>0</v>
      </c>
      <c r="BH38" s="308">
        <f t="shared" si="18"/>
        <v>0</v>
      </c>
      <c r="BI38" s="308">
        <f t="shared" si="18"/>
        <v>0</v>
      </c>
      <c r="BJ38" s="308">
        <f t="shared" si="18"/>
        <v>0</v>
      </c>
      <c r="BK38" s="308">
        <f t="shared" si="18"/>
        <v>0</v>
      </c>
      <c r="BL38" s="308">
        <f t="shared" si="18"/>
        <v>0</v>
      </c>
      <c r="BM38" s="308">
        <f t="shared" si="18"/>
        <v>0</v>
      </c>
      <c r="BN38" s="308">
        <f t="shared" si="18"/>
        <v>0</v>
      </c>
      <c r="BO38" s="308">
        <f t="shared" si="18"/>
        <v>0</v>
      </c>
      <c r="BP38" s="308">
        <f t="shared" ref="BP38:BW38" si="19">BP37*0.25</f>
        <v>0</v>
      </c>
      <c r="BQ38" s="308">
        <f t="shared" si="19"/>
        <v>0</v>
      </c>
      <c r="BR38" s="308">
        <f t="shared" si="19"/>
        <v>0</v>
      </c>
      <c r="BS38" s="308">
        <f t="shared" si="19"/>
        <v>0</v>
      </c>
      <c r="BT38" s="308">
        <f t="shared" si="19"/>
        <v>0</v>
      </c>
      <c r="BU38" s="308">
        <f t="shared" si="19"/>
        <v>0</v>
      </c>
      <c r="BV38" s="308">
        <f t="shared" si="19"/>
        <v>0</v>
      </c>
      <c r="BW38" s="308">
        <f t="shared" si="19"/>
        <v>0</v>
      </c>
    </row>
    <row r="39" spans="1:75" s="211" customFormat="1" outlineLevel="2">
      <c r="A39" s="342" t="s">
        <v>393</v>
      </c>
      <c r="B39" s="342"/>
      <c r="C39" s="309">
        <f>SUM(C37:C38)</f>
        <v>0</v>
      </c>
      <c r="D39" s="309">
        <f t="shared" ref="D39:BO39" si="20">SUM(D37:D38)</f>
        <v>0</v>
      </c>
      <c r="E39" s="309">
        <f t="shared" si="20"/>
        <v>0</v>
      </c>
      <c r="F39" s="309">
        <f t="shared" si="20"/>
        <v>0</v>
      </c>
      <c r="G39" s="309">
        <f t="shared" si="20"/>
        <v>0</v>
      </c>
      <c r="H39" s="309">
        <f t="shared" si="20"/>
        <v>0</v>
      </c>
      <c r="I39" s="309">
        <f t="shared" si="20"/>
        <v>0</v>
      </c>
      <c r="J39" s="309">
        <f t="shared" si="20"/>
        <v>0</v>
      </c>
      <c r="K39" s="309">
        <f t="shared" si="20"/>
        <v>0</v>
      </c>
      <c r="L39" s="309">
        <f t="shared" si="20"/>
        <v>0</v>
      </c>
      <c r="M39" s="309">
        <f t="shared" si="20"/>
        <v>0</v>
      </c>
      <c r="N39" s="309">
        <f t="shared" si="20"/>
        <v>0</v>
      </c>
      <c r="O39" s="309">
        <f t="shared" si="20"/>
        <v>0</v>
      </c>
      <c r="P39" s="309">
        <f t="shared" si="20"/>
        <v>0</v>
      </c>
      <c r="Q39" s="309">
        <f t="shared" si="20"/>
        <v>0</v>
      </c>
      <c r="R39" s="309">
        <f t="shared" si="20"/>
        <v>0</v>
      </c>
      <c r="S39" s="309">
        <f t="shared" si="20"/>
        <v>0</v>
      </c>
      <c r="T39" s="309">
        <f t="shared" si="20"/>
        <v>0</v>
      </c>
      <c r="U39" s="309">
        <f t="shared" si="20"/>
        <v>0</v>
      </c>
      <c r="V39" s="309">
        <f t="shared" si="20"/>
        <v>0</v>
      </c>
      <c r="W39" s="309">
        <f t="shared" si="20"/>
        <v>0</v>
      </c>
      <c r="X39" s="309">
        <f t="shared" si="20"/>
        <v>0</v>
      </c>
      <c r="Y39" s="309">
        <f t="shared" si="20"/>
        <v>0</v>
      </c>
      <c r="Z39" s="309">
        <f t="shared" si="20"/>
        <v>0</v>
      </c>
      <c r="AA39" s="309">
        <f t="shared" si="20"/>
        <v>0</v>
      </c>
      <c r="AB39" s="309">
        <f t="shared" si="20"/>
        <v>0</v>
      </c>
      <c r="AC39" s="309">
        <f t="shared" si="20"/>
        <v>0</v>
      </c>
      <c r="AD39" s="309">
        <f t="shared" si="20"/>
        <v>0</v>
      </c>
      <c r="AE39" s="309">
        <f t="shared" si="20"/>
        <v>0</v>
      </c>
      <c r="AF39" s="309">
        <f t="shared" si="20"/>
        <v>0</v>
      </c>
      <c r="AG39" s="309">
        <f t="shared" si="20"/>
        <v>0</v>
      </c>
      <c r="AH39" s="309">
        <f t="shared" si="20"/>
        <v>0</v>
      </c>
      <c r="AI39" s="309">
        <f t="shared" si="20"/>
        <v>0</v>
      </c>
      <c r="AJ39" s="309">
        <f t="shared" si="20"/>
        <v>0</v>
      </c>
      <c r="AK39" s="309">
        <f t="shared" si="20"/>
        <v>0</v>
      </c>
      <c r="AL39" s="309">
        <f t="shared" si="20"/>
        <v>0</v>
      </c>
      <c r="AM39" s="309">
        <f t="shared" si="20"/>
        <v>0</v>
      </c>
      <c r="AN39" s="309">
        <f t="shared" si="20"/>
        <v>0</v>
      </c>
      <c r="AO39" s="309">
        <f t="shared" si="20"/>
        <v>0</v>
      </c>
      <c r="AP39" s="309">
        <f t="shared" si="20"/>
        <v>0</v>
      </c>
      <c r="AQ39" s="309">
        <f t="shared" si="20"/>
        <v>0</v>
      </c>
      <c r="AR39" s="309">
        <f t="shared" si="20"/>
        <v>0</v>
      </c>
      <c r="AS39" s="309">
        <f t="shared" si="20"/>
        <v>0</v>
      </c>
      <c r="AT39" s="309">
        <f t="shared" si="20"/>
        <v>0</v>
      </c>
      <c r="AU39" s="309">
        <f t="shared" si="20"/>
        <v>0</v>
      </c>
      <c r="AV39" s="309">
        <f t="shared" si="20"/>
        <v>0</v>
      </c>
      <c r="AW39" s="309">
        <f t="shared" si="20"/>
        <v>0</v>
      </c>
      <c r="AX39" s="309">
        <f t="shared" si="20"/>
        <v>0</v>
      </c>
      <c r="AY39" s="309">
        <f t="shared" si="20"/>
        <v>0</v>
      </c>
      <c r="AZ39" s="309">
        <f t="shared" si="20"/>
        <v>0</v>
      </c>
      <c r="BA39" s="309">
        <f t="shared" si="20"/>
        <v>0</v>
      </c>
      <c r="BB39" s="309">
        <f t="shared" si="20"/>
        <v>0</v>
      </c>
      <c r="BC39" s="309">
        <f t="shared" si="20"/>
        <v>0</v>
      </c>
      <c r="BD39" s="309">
        <f t="shared" si="20"/>
        <v>0</v>
      </c>
      <c r="BE39" s="309">
        <f t="shared" si="20"/>
        <v>0</v>
      </c>
      <c r="BF39" s="309">
        <f t="shared" si="20"/>
        <v>0</v>
      </c>
      <c r="BG39" s="309">
        <f t="shared" si="20"/>
        <v>0</v>
      </c>
      <c r="BH39" s="309">
        <f t="shared" si="20"/>
        <v>0</v>
      </c>
      <c r="BI39" s="309">
        <f t="shared" si="20"/>
        <v>0</v>
      </c>
      <c r="BJ39" s="309">
        <f t="shared" si="20"/>
        <v>0</v>
      </c>
      <c r="BK39" s="309">
        <f t="shared" si="20"/>
        <v>0</v>
      </c>
      <c r="BL39" s="309">
        <f t="shared" si="20"/>
        <v>0</v>
      </c>
      <c r="BM39" s="309">
        <f t="shared" si="20"/>
        <v>0</v>
      </c>
      <c r="BN39" s="309">
        <f t="shared" si="20"/>
        <v>0</v>
      </c>
      <c r="BO39" s="309">
        <f t="shared" si="20"/>
        <v>0</v>
      </c>
      <c r="BP39" s="309">
        <f t="shared" ref="BP39:BW39" si="21">SUM(BP37:BP38)</f>
        <v>0</v>
      </c>
      <c r="BQ39" s="309">
        <f t="shared" si="21"/>
        <v>0</v>
      </c>
      <c r="BR39" s="309">
        <f t="shared" si="21"/>
        <v>0</v>
      </c>
      <c r="BS39" s="309">
        <f t="shared" si="21"/>
        <v>0</v>
      </c>
      <c r="BT39" s="309">
        <f t="shared" si="21"/>
        <v>0</v>
      </c>
      <c r="BU39" s="309">
        <f t="shared" si="21"/>
        <v>0</v>
      </c>
      <c r="BV39" s="309">
        <f t="shared" si="21"/>
        <v>0</v>
      </c>
      <c r="BW39" s="309">
        <f t="shared" si="21"/>
        <v>0</v>
      </c>
    </row>
    <row r="40" spans="1:75" s="211" customFormat="1" ht="5.25" customHeight="1" outlineLevel="2">
      <c r="A40" s="348"/>
      <c r="B40" s="349"/>
      <c r="C40" s="349"/>
      <c r="D40" s="349"/>
      <c r="E40" s="349"/>
      <c r="F40" s="349"/>
      <c r="G40" s="349"/>
      <c r="H40" s="349"/>
      <c r="I40" s="349"/>
      <c r="J40" s="349"/>
      <c r="K40" s="349"/>
      <c r="L40" s="349"/>
      <c r="M40" s="349"/>
      <c r="N40" s="349"/>
      <c r="O40" s="349"/>
      <c r="P40" s="349"/>
      <c r="Q40" s="349"/>
      <c r="R40" s="349"/>
      <c r="S40" s="349"/>
      <c r="T40" s="349"/>
      <c r="U40" s="349"/>
      <c r="V40" s="349"/>
      <c r="W40" s="349"/>
      <c r="X40" s="349"/>
      <c r="Y40" s="349"/>
      <c r="Z40" s="349"/>
      <c r="AA40" s="349"/>
      <c r="AB40" s="349"/>
      <c r="AC40" s="349"/>
      <c r="AD40" s="349"/>
      <c r="AE40" s="349"/>
      <c r="AF40" s="349"/>
      <c r="AG40" s="349"/>
      <c r="AH40" s="349"/>
      <c r="AI40" s="349"/>
      <c r="AJ40" s="349"/>
      <c r="AK40" s="349"/>
      <c r="AL40" s="349"/>
      <c r="AM40" s="349"/>
      <c r="AN40" s="349"/>
      <c r="AO40" s="349"/>
      <c r="AP40" s="349"/>
      <c r="AQ40" s="349"/>
      <c r="AR40" s="349"/>
      <c r="AS40" s="349"/>
      <c r="AT40" s="349"/>
      <c r="AU40" s="349"/>
      <c r="AV40" s="349"/>
      <c r="AW40" s="349"/>
      <c r="AX40" s="349"/>
      <c r="AY40" s="349"/>
      <c r="AZ40" s="349"/>
      <c r="BA40" s="349"/>
      <c r="BB40" s="349"/>
      <c r="BC40" s="349"/>
      <c r="BD40" s="349"/>
      <c r="BE40" s="349"/>
      <c r="BF40" s="349"/>
      <c r="BG40" s="349"/>
      <c r="BH40" s="349"/>
      <c r="BI40" s="349"/>
      <c r="BJ40" s="349"/>
      <c r="BK40" s="349"/>
      <c r="BL40" s="349"/>
      <c r="BM40" s="349"/>
      <c r="BN40" s="349"/>
      <c r="BO40" s="349"/>
      <c r="BP40" s="349"/>
      <c r="BQ40" s="349"/>
      <c r="BR40" s="349"/>
      <c r="BS40" s="349"/>
      <c r="BT40" s="349"/>
      <c r="BU40" s="349"/>
      <c r="BV40" s="349"/>
      <c r="BW40" s="350"/>
    </row>
    <row r="41" spans="1:75" s="211" customFormat="1" outlineLevel="2">
      <c r="A41" s="351" t="s">
        <v>370</v>
      </c>
      <c r="B41" s="351"/>
      <c r="C41" s="202"/>
      <c r="D41" s="202"/>
      <c r="E41" s="202"/>
      <c r="F41" s="202"/>
      <c r="G41" s="202"/>
      <c r="H41" s="202"/>
      <c r="I41" s="202"/>
      <c r="J41" s="202"/>
      <c r="K41" s="202"/>
      <c r="L41" s="202"/>
      <c r="M41" s="202"/>
      <c r="N41" s="202"/>
      <c r="O41" s="202"/>
      <c r="P41" s="202"/>
      <c r="Q41" s="202"/>
      <c r="R41" s="202"/>
      <c r="S41" s="202"/>
      <c r="T41" s="202"/>
      <c r="U41" s="202"/>
      <c r="V41" s="202"/>
      <c r="W41" s="202"/>
      <c r="X41" s="202"/>
      <c r="Y41" s="202"/>
      <c r="Z41" s="202"/>
      <c r="AA41" s="202"/>
      <c r="AB41" s="202"/>
      <c r="AC41" s="202"/>
      <c r="AD41" s="202"/>
      <c r="AE41" s="202"/>
      <c r="AF41" s="202"/>
      <c r="AG41" s="202"/>
      <c r="AH41" s="202"/>
      <c r="AI41" s="202"/>
      <c r="AJ41" s="202"/>
      <c r="AK41" s="202"/>
      <c r="AL41" s="202"/>
      <c r="AM41" s="202"/>
      <c r="AN41" s="202"/>
      <c r="AO41" s="202"/>
      <c r="AP41" s="202"/>
      <c r="AQ41" s="202"/>
      <c r="AR41" s="202"/>
      <c r="AS41" s="202"/>
      <c r="AT41" s="202"/>
      <c r="AU41" s="202"/>
      <c r="AV41" s="202"/>
      <c r="AW41" s="202"/>
      <c r="AX41" s="202"/>
      <c r="AY41" s="202"/>
      <c r="AZ41" s="202"/>
      <c r="BA41" s="202"/>
      <c r="BB41" s="202"/>
      <c r="BC41" s="202"/>
      <c r="BD41" s="202"/>
      <c r="BE41" s="202"/>
      <c r="BF41" s="202"/>
      <c r="BG41" s="202"/>
      <c r="BH41" s="202"/>
      <c r="BI41" s="202"/>
      <c r="BJ41" s="202"/>
      <c r="BK41" s="202"/>
      <c r="BL41" s="202"/>
      <c r="BM41" s="202"/>
      <c r="BN41" s="202"/>
      <c r="BO41" s="202"/>
      <c r="BP41" s="202"/>
      <c r="BQ41" s="202"/>
      <c r="BR41" s="202"/>
      <c r="BS41" s="202"/>
      <c r="BT41" s="202"/>
      <c r="BU41" s="202"/>
      <c r="BV41" s="202"/>
      <c r="BW41" s="202"/>
    </row>
    <row r="42" spans="1:75" s="211" customFormat="1" outlineLevel="2">
      <c r="A42" s="341" t="s">
        <v>336</v>
      </c>
      <c r="B42" s="341"/>
      <c r="C42" s="193"/>
      <c r="D42" s="193"/>
      <c r="E42" s="193"/>
      <c r="F42" s="193"/>
      <c r="G42" s="193"/>
      <c r="H42" s="193"/>
      <c r="I42" s="193"/>
      <c r="J42" s="193"/>
      <c r="K42" s="193"/>
      <c r="L42" s="193"/>
      <c r="M42" s="193"/>
      <c r="N42" s="193"/>
      <c r="O42" s="193"/>
      <c r="P42" s="193"/>
      <c r="Q42" s="193"/>
      <c r="R42" s="193"/>
      <c r="S42" s="193"/>
      <c r="T42" s="193"/>
      <c r="U42" s="193"/>
      <c r="V42" s="193"/>
      <c r="W42" s="193"/>
      <c r="X42" s="193"/>
      <c r="Y42" s="193"/>
      <c r="Z42" s="193"/>
      <c r="AA42" s="193"/>
      <c r="AB42" s="193"/>
      <c r="AC42" s="193"/>
      <c r="AD42" s="193"/>
      <c r="AE42" s="193"/>
      <c r="AF42" s="193"/>
      <c r="AG42" s="193"/>
      <c r="AH42" s="193"/>
      <c r="AI42" s="193"/>
      <c r="AJ42" s="193"/>
      <c r="AK42" s="193"/>
      <c r="AL42" s="193"/>
      <c r="AM42" s="193"/>
      <c r="AN42" s="193"/>
      <c r="AO42" s="193"/>
      <c r="AP42" s="193"/>
      <c r="AQ42" s="193"/>
      <c r="AR42" s="193"/>
      <c r="AS42" s="193"/>
      <c r="AT42" s="193"/>
      <c r="AU42" s="193"/>
      <c r="AV42" s="193"/>
      <c r="AW42" s="193"/>
      <c r="AX42" s="193"/>
      <c r="AY42" s="193"/>
      <c r="AZ42" s="193"/>
      <c r="BA42" s="193"/>
      <c r="BB42" s="193"/>
      <c r="BC42" s="193"/>
      <c r="BD42" s="193"/>
      <c r="BE42" s="193"/>
      <c r="BF42" s="193"/>
      <c r="BG42" s="193"/>
      <c r="BH42" s="193"/>
      <c r="BI42" s="193"/>
      <c r="BJ42" s="193"/>
      <c r="BK42" s="193"/>
      <c r="BL42" s="193"/>
      <c r="BM42" s="193"/>
      <c r="BN42" s="193"/>
      <c r="BO42" s="193"/>
      <c r="BP42" s="193"/>
      <c r="BQ42" s="193"/>
      <c r="BR42" s="193"/>
      <c r="BS42" s="193"/>
      <c r="BT42" s="193"/>
      <c r="BU42" s="193"/>
      <c r="BV42" s="193"/>
      <c r="BW42" s="193"/>
    </row>
    <row r="43" spans="1:75" s="211" customFormat="1" outlineLevel="2">
      <c r="A43" s="341" t="s">
        <v>341</v>
      </c>
      <c r="B43" s="341"/>
      <c r="C43" s="193"/>
      <c r="D43" s="193"/>
      <c r="E43" s="193"/>
      <c r="F43" s="193"/>
      <c r="G43" s="193"/>
      <c r="H43" s="193"/>
      <c r="I43" s="193"/>
      <c r="J43" s="193"/>
      <c r="K43" s="193"/>
      <c r="L43" s="193"/>
      <c r="M43" s="193"/>
      <c r="N43" s="193"/>
      <c r="O43" s="193"/>
      <c r="P43" s="193"/>
      <c r="Q43" s="193"/>
      <c r="R43" s="193"/>
      <c r="S43" s="193"/>
      <c r="T43" s="193"/>
      <c r="U43" s="193"/>
      <c r="V43" s="193"/>
      <c r="W43" s="193"/>
      <c r="X43" s="193"/>
      <c r="Y43" s="193"/>
      <c r="Z43" s="193"/>
      <c r="AA43" s="193"/>
      <c r="AB43" s="193"/>
      <c r="AC43" s="193"/>
      <c r="AD43" s="193"/>
      <c r="AE43" s="193"/>
      <c r="AF43" s="193"/>
      <c r="AG43" s="193"/>
      <c r="AH43" s="193"/>
      <c r="AI43" s="193"/>
      <c r="AJ43" s="193"/>
      <c r="AK43" s="193"/>
      <c r="AL43" s="193"/>
      <c r="AM43" s="193"/>
      <c r="AN43" s="193"/>
      <c r="AO43" s="193"/>
      <c r="AP43" s="193"/>
      <c r="AQ43" s="193"/>
      <c r="AR43" s="193"/>
      <c r="AS43" s="193"/>
      <c r="AT43" s="193"/>
      <c r="AU43" s="193"/>
      <c r="AV43" s="193"/>
      <c r="AW43" s="193"/>
      <c r="AX43" s="193"/>
      <c r="AY43" s="193"/>
      <c r="AZ43" s="193"/>
      <c r="BA43" s="193"/>
      <c r="BB43" s="193"/>
      <c r="BC43" s="193"/>
      <c r="BD43" s="193"/>
      <c r="BE43" s="193"/>
      <c r="BF43" s="193"/>
      <c r="BG43" s="193"/>
      <c r="BH43" s="193"/>
      <c r="BI43" s="193"/>
      <c r="BJ43" s="193"/>
      <c r="BK43" s="193"/>
      <c r="BL43" s="193"/>
      <c r="BM43" s="193"/>
      <c r="BN43" s="193"/>
      <c r="BO43" s="193"/>
      <c r="BP43" s="193"/>
      <c r="BQ43" s="193"/>
      <c r="BR43" s="193"/>
      <c r="BS43" s="193"/>
      <c r="BT43" s="193"/>
      <c r="BU43" s="193"/>
      <c r="BV43" s="193"/>
      <c r="BW43" s="193"/>
    </row>
    <row r="44" spans="1:75" s="211" customFormat="1" outlineLevel="2">
      <c r="A44" s="341" t="s">
        <v>342</v>
      </c>
      <c r="B44" s="341"/>
      <c r="C44" s="248">
        <f t="shared" ref="C44:AH44" si="22">C43*C73</f>
        <v>0</v>
      </c>
      <c r="D44" s="248">
        <f t="shared" si="22"/>
        <v>0</v>
      </c>
      <c r="E44" s="248">
        <f t="shared" si="22"/>
        <v>0</v>
      </c>
      <c r="F44" s="248">
        <f t="shared" si="22"/>
        <v>0</v>
      </c>
      <c r="G44" s="248">
        <f t="shared" si="22"/>
        <v>0</v>
      </c>
      <c r="H44" s="248">
        <f t="shared" si="22"/>
        <v>0</v>
      </c>
      <c r="I44" s="248">
        <f t="shared" si="22"/>
        <v>0</v>
      </c>
      <c r="J44" s="248">
        <f t="shared" si="22"/>
        <v>0</v>
      </c>
      <c r="K44" s="248">
        <f t="shared" si="22"/>
        <v>0</v>
      </c>
      <c r="L44" s="248">
        <f t="shared" si="22"/>
        <v>0</v>
      </c>
      <c r="M44" s="248">
        <f t="shared" si="22"/>
        <v>0</v>
      </c>
      <c r="N44" s="248">
        <f t="shared" si="22"/>
        <v>0</v>
      </c>
      <c r="O44" s="248">
        <f t="shared" si="22"/>
        <v>0</v>
      </c>
      <c r="P44" s="248">
        <f t="shared" si="22"/>
        <v>0</v>
      </c>
      <c r="Q44" s="248">
        <f t="shared" si="22"/>
        <v>0</v>
      </c>
      <c r="R44" s="248">
        <f t="shared" si="22"/>
        <v>0</v>
      </c>
      <c r="S44" s="248">
        <f t="shared" si="22"/>
        <v>0</v>
      </c>
      <c r="T44" s="248">
        <f t="shared" si="22"/>
        <v>0</v>
      </c>
      <c r="U44" s="248">
        <f t="shared" si="22"/>
        <v>0</v>
      </c>
      <c r="V44" s="248">
        <f t="shared" si="22"/>
        <v>0</v>
      </c>
      <c r="W44" s="248">
        <f t="shared" si="22"/>
        <v>0</v>
      </c>
      <c r="X44" s="248">
        <f t="shared" si="22"/>
        <v>0</v>
      </c>
      <c r="Y44" s="248">
        <f t="shared" si="22"/>
        <v>0</v>
      </c>
      <c r="Z44" s="248">
        <f t="shared" si="22"/>
        <v>0</v>
      </c>
      <c r="AA44" s="248">
        <f t="shared" si="22"/>
        <v>0</v>
      </c>
      <c r="AB44" s="248">
        <f t="shared" si="22"/>
        <v>0</v>
      </c>
      <c r="AC44" s="248">
        <f t="shared" si="22"/>
        <v>0</v>
      </c>
      <c r="AD44" s="248">
        <f t="shared" si="22"/>
        <v>0</v>
      </c>
      <c r="AE44" s="248">
        <f t="shared" si="22"/>
        <v>0</v>
      </c>
      <c r="AF44" s="248">
        <f t="shared" si="22"/>
        <v>0</v>
      </c>
      <c r="AG44" s="248">
        <f t="shared" si="22"/>
        <v>0</v>
      </c>
      <c r="AH44" s="248">
        <f t="shared" si="22"/>
        <v>0</v>
      </c>
      <c r="AI44" s="248">
        <f t="shared" ref="AI44:BN44" si="23">AI43*AI73</f>
        <v>0</v>
      </c>
      <c r="AJ44" s="248">
        <f t="shared" si="23"/>
        <v>0</v>
      </c>
      <c r="AK44" s="248">
        <f t="shared" si="23"/>
        <v>0</v>
      </c>
      <c r="AL44" s="248">
        <f t="shared" si="23"/>
        <v>0</v>
      </c>
      <c r="AM44" s="248">
        <f t="shared" si="23"/>
        <v>0</v>
      </c>
      <c r="AN44" s="248">
        <f t="shared" si="23"/>
        <v>0</v>
      </c>
      <c r="AO44" s="248">
        <f t="shared" si="23"/>
        <v>0</v>
      </c>
      <c r="AP44" s="248">
        <f t="shared" si="23"/>
        <v>0</v>
      </c>
      <c r="AQ44" s="248">
        <f t="shared" si="23"/>
        <v>0</v>
      </c>
      <c r="AR44" s="248">
        <f t="shared" si="23"/>
        <v>0</v>
      </c>
      <c r="AS44" s="248">
        <f t="shared" si="23"/>
        <v>0</v>
      </c>
      <c r="AT44" s="248">
        <f t="shared" si="23"/>
        <v>0</v>
      </c>
      <c r="AU44" s="248">
        <f t="shared" si="23"/>
        <v>0</v>
      </c>
      <c r="AV44" s="248">
        <f t="shared" si="23"/>
        <v>0</v>
      </c>
      <c r="AW44" s="248">
        <f t="shared" si="23"/>
        <v>0</v>
      </c>
      <c r="AX44" s="248">
        <f t="shared" si="23"/>
        <v>0</v>
      </c>
      <c r="AY44" s="248">
        <f t="shared" si="23"/>
        <v>0</v>
      </c>
      <c r="AZ44" s="248">
        <f t="shared" si="23"/>
        <v>0</v>
      </c>
      <c r="BA44" s="248">
        <f t="shared" si="23"/>
        <v>0</v>
      </c>
      <c r="BB44" s="248">
        <f t="shared" si="23"/>
        <v>0</v>
      </c>
      <c r="BC44" s="248">
        <f t="shared" si="23"/>
        <v>0</v>
      </c>
      <c r="BD44" s="248">
        <f t="shared" si="23"/>
        <v>0</v>
      </c>
      <c r="BE44" s="248">
        <f t="shared" si="23"/>
        <v>0</v>
      </c>
      <c r="BF44" s="248">
        <f t="shared" si="23"/>
        <v>0</v>
      </c>
      <c r="BG44" s="248">
        <f t="shared" si="23"/>
        <v>0</v>
      </c>
      <c r="BH44" s="248">
        <f t="shared" si="23"/>
        <v>0</v>
      </c>
      <c r="BI44" s="248">
        <f t="shared" si="23"/>
        <v>0</v>
      </c>
      <c r="BJ44" s="248">
        <f t="shared" si="23"/>
        <v>0</v>
      </c>
      <c r="BK44" s="248">
        <f t="shared" si="23"/>
        <v>0</v>
      </c>
      <c r="BL44" s="248">
        <f t="shared" si="23"/>
        <v>0</v>
      </c>
      <c r="BM44" s="248">
        <f t="shared" si="23"/>
        <v>0</v>
      </c>
      <c r="BN44" s="248">
        <f t="shared" si="23"/>
        <v>0</v>
      </c>
      <c r="BO44" s="248">
        <f t="shared" ref="BO44:BW44" si="24">BO43*BO73</f>
        <v>0</v>
      </c>
      <c r="BP44" s="248">
        <f t="shared" si="24"/>
        <v>0</v>
      </c>
      <c r="BQ44" s="248">
        <f t="shared" si="24"/>
        <v>0</v>
      </c>
      <c r="BR44" s="248">
        <f t="shared" si="24"/>
        <v>0</v>
      </c>
      <c r="BS44" s="248">
        <f t="shared" si="24"/>
        <v>0</v>
      </c>
      <c r="BT44" s="248">
        <f t="shared" si="24"/>
        <v>0</v>
      </c>
      <c r="BU44" s="248">
        <f t="shared" si="24"/>
        <v>0</v>
      </c>
      <c r="BV44" s="248">
        <f t="shared" si="24"/>
        <v>0</v>
      </c>
      <c r="BW44" s="248">
        <f t="shared" si="24"/>
        <v>0</v>
      </c>
    </row>
    <row r="45" spans="1:75" s="211" customFormat="1" outlineLevel="2">
      <c r="A45" s="341" t="s">
        <v>392</v>
      </c>
      <c r="B45" s="341"/>
      <c r="C45" s="308">
        <f>C44*0.25</f>
        <v>0</v>
      </c>
      <c r="D45" s="308">
        <f t="shared" ref="D45:BO45" si="25">D44*0.25</f>
        <v>0</v>
      </c>
      <c r="E45" s="308">
        <f t="shared" si="25"/>
        <v>0</v>
      </c>
      <c r="F45" s="308">
        <f t="shared" si="25"/>
        <v>0</v>
      </c>
      <c r="G45" s="308">
        <f t="shared" si="25"/>
        <v>0</v>
      </c>
      <c r="H45" s="308">
        <f t="shared" si="25"/>
        <v>0</v>
      </c>
      <c r="I45" s="308">
        <f t="shared" si="25"/>
        <v>0</v>
      </c>
      <c r="J45" s="308">
        <f t="shared" si="25"/>
        <v>0</v>
      </c>
      <c r="K45" s="308">
        <f t="shared" si="25"/>
        <v>0</v>
      </c>
      <c r="L45" s="308">
        <f t="shared" si="25"/>
        <v>0</v>
      </c>
      <c r="M45" s="308">
        <f t="shared" si="25"/>
        <v>0</v>
      </c>
      <c r="N45" s="308">
        <f t="shared" si="25"/>
        <v>0</v>
      </c>
      <c r="O45" s="308">
        <f t="shared" si="25"/>
        <v>0</v>
      </c>
      <c r="P45" s="308">
        <f t="shared" si="25"/>
        <v>0</v>
      </c>
      <c r="Q45" s="308">
        <f t="shared" si="25"/>
        <v>0</v>
      </c>
      <c r="R45" s="308">
        <f t="shared" si="25"/>
        <v>0</v>
      </c>
      <c r="S45" s="308">
        <f t="shared" si="25"/>
        <v>0</v>
      </c>
      <c r="T45" s="308">
        <f t="shared" si="25"/>
        <v>0</v>
      </c>
      <c r="U45" s="308">
        <f t="shared" si="25"/>
        <v>0</v>
      </c>
      <c r="V45" s="308">
        <f t="shared" si="25"/>
        <v>0</v>
      </c>
      <c r="W45" s="308">
        <f t="shared" si="25"/>
        <v>0</v>
      </c>
      <c r="X45" s="308">
        <f t="shared" si="25"/>
        <v>0</v>
      </c>
      <c r="Y45" s="308">
        <f t="shared" si="25"/>
        <v>0</v>
      </c>
      <c r="Z45" s="308">
        <f t="shared" si="25"/>
        <v>0</v>
      </c>
      <c r="AA45" s="308">
        <f t="shared" si="25"/>
        <v>0</v>
      </c>
      <c r="AB45" s="308">
        <f t="shared" si="25"/>
        <v>0</v>
      </c>
      <c r="AC45" s="308">
        <f t="shared" si="25"/>
        <v>0</v>
      </c>
      <c r="AD45" s="308">
        <f t="shared" si="25"/>
        <v>0</v>
      </c>
      <c r="AE45" s="308">
        <f t="shared" si="25"/>
        <v>0</v>
      </c>
      <c r="AF45" s="308">
        <f t="shared" si="25"/>
        <v>0</v>
      </c>
      <c r="AG45" s="308">
        <f t="shared" si="25"/>
        <v>0</v>
      </c>
      <c r="AH45" s="308">
        <f t="shared" si="25"/>
        <v>0</v>
      </c>
      <c r="AI45" s="308">
        <f t="shared" si="25"/>
        <v>0</v>
      </c>
      <c r="AJ45" s="308">
        <f t="shared" si="25"/>
        <v>0</v>
      </c>
      <c r="AK45" s="308">
        <f t="shared" si="25"/>
        <v>0</v>
      </c>
      <c r="AL45" s="308">
        <f t="shared" si="25"/>
        <v>0</v>
      </c>
      <c r="AM45" s="308">
        <f t="shared" si="25"/>
        <v>0</v>
      </c>
      <c r="AN45" s="308">
        <f t="shared" si="25"/>
        <v>0</v>
      </c>
      <c r="AO45" s="308">
        <f t="shared" si="25"/>
        <v>0</v>
      </c>
      <c r="AP45" s="308">
        <f t="shared" si="25"/>
        <v>0</v>
      </c>
      <c r="AQ45" s="308">
        <f t="shared" si="25"/>
        <v>0</v>
      </c>
      <c r="AR45" s="308">
        <f t="shared" si="25"/>
        <v>0</v>
      </c>
      <c r="AS45" s="308">
        <f t="shared" si="25"/>
        <v>0</v>
      </c>
      <c r="AT45" s="308">
        <f t="shared" si="25"/>
        <v>0</v>
      </c>
      <c r="AU45" s="308">
        <f t="shared" si="25"/>
        <v>0</v>
      </c>
      <c r="AV45" s="308">
        <f t="shared" si="25"/>
        <v>0</v>
      </c>
      <c r="AW45" s="308">
        <f t="shared" si="25"/>
        <v>0</v>
      </c>
      <c r="AX45" s="308">
        <f t="shared" si="25"/>
        <v>0</v>
      </c>
      <c r="AY45" s="308">
        <f t="shared" si="25"/>
        <v>0</v>
      </c>
      <c r="AZ45" s="308">
        <f t="shared" si="25"/>
        <v>0</v>
      </c>
      <c r="BA45" s="308">
        <f t="shared" si="25"/>
        <v>0</v>
      </c>
      <c r="BB45" s="308">
        <f t="shared" si="25"/>
        <v>0</v>
      </c>
      <c r="BC45" s="308">
        <f t="shared" si="25"/>
        <v>0</v>
      </c>
      <c r="BD45" s="308">
        <f t="shared" si="25"/>
        <v>0</v>
      </c>
      <c r="BE45" s="308">
        <f t="shared" si="25"/>
        <v>0</v>
      </c>
      <c r="BF45" s="308">
        <f t="shared" si="25"/>
        <v>0</v>
      </c>
      <c r="BG45" s="308">
        <f t="shared" si="25"/>
        <v>0</v>
      </c>
      <c r="BH45" s="308">
        <f t="shared" si="25"/>
        <v>0</v>
      </c>
      <c r="BI45" s="308">
        <f t="shared" si="25"/>
        <v>0</v>
      </c>
      <c r="BJ45" s="308">
        <f t="shared" si="25"/>
        <v>0</v>
      </c>
      <c r="BK45" s="308">
        <f t="shared" si="25"/>
        <v>0</v>
      </c>
      <c r="BL45" s="308">
        <f t="shared" si="25"/>
        <v>0</v>
      </c>
      <c r="BM45" s="308">
        <f t="shared" si="25"/>
        <v>0</v>
      </c>
      <c r="BN45" s="308">
        <f t="shared" si="25"/>
        <v>0</v>
      </c>
      <c r="BO45" s="308">
        <f t="shared" si="25"/>
        <v>0</v>
      </c>
      <c r="BP45" s="308">
        <f t="shared" ref="BP45:BW45" si="26">BP44*0.25</f>
        <v>0</v>
      </c>
      <c r="BQ45" s="308">
        <f t="shared" si="26"/>
        <v>0</v>
      </c>
      <c r="BR45" s="308">
        <f t="shared" si="26"/>
        <v>0</v>
      </c>
      <c r="BS45" s="308">
        <f t="shared" si="26"/>
        <v>0</v>
      </c>
      <c r="BT45" s="308">
        <f t="shared" si="26"/>
        <v>0</v>
      </c>
      <c r="BU45" s="308">
        <f t="shared" si="26"/>
        <v>0</v>
      </c>
      <c r="BV45" s="308">
        <f t="shared" si="26"/>
        <v>0</v>
      </c>
      <c r="BW45" s="308">
        <f t="shared" si="26"/>
        <v>0</v>
      </c>
    </row>
    <row r="46" spans="1:75" s="211" customFormat="1" outlineLevel="2">
      <c r="A46" s="342" t="s">
        <v>393</v>
      </c>
      <c r="B46" s="342"/>
      <c r="C46" s="309">
        <f>SUM(C44:C45)</f>
        <v>0</v>
      </c>
      <c r="D46" s="309">
        <f t="shared" ref="D46:BO46" si="27">SUM(D44:D45)</f>
        <v>0</v>
      </c>
      <c r="E46" s="309">
        <f t="shared" si="27"/>
        <v>0</v>
      </c>
      <c r="F46" s="309">
        <f t="shared" si="27"/>
        <v>0</v>
      </c>
      <c r="G46" s="309">
        <f t="shared" si="27"/>
        <v>0</v>
      </c>
      <c r="H46" s="309">
        <f t="shared" si="27"/>
        <v>0</v>
      </c>
      <c r="I46" s="309">
        <f t="shared" si="27"/>
        <v>0</v>
      </c>
      <c r="J46" s="309">
        <f t="shared" si="27"/>
        <v>0</v>
      </c>
      <c r="K46" s="309">
        <f t="shared" si="27"/>
        <v>0</v>
      </c>
      <c r="L46" s="309">
        <f t="shared" si="27"/>
        <v>0</v>
      </c>
      <c r="M46" s="309">
        <f t="shared" si="27"/>
        <v>0</v>
      </c>
      <c r="N46" s="309">
        <f t="shared" si="27"/>
        <v>0</v>
      </c>
      <c r="O46" s="309">
        <f t="shared" si="27"/>
        <v>0</v>
      </c>
      <c r="P46" s="309">
        <f t="shared" si="27"/>
        <v>0</v>
      </c>
      <c r="Q46" s="309">
        <f t="shared" si="27"/>
        <v>0</v>
      </c>
      <c r="R46" s="309">
        <f t="shared" si="27"/>
        <v>0</v>
      </c>
      <c r="S46" s="309">
        <f t="shared" si="27"/>
        <v>0</v>
      </c>
      <c r="T46" s="309">
        <f t="shared" si="27"/>
        <v>0</v>
      </c>
      <c r="U46" s="309">
        <f t="shared" si="27"/>
        <v>0</v>
      </c>
      <c r="V46" s="309">
        <f t="shared" si="27"/>
        <v>0</v>
      </c>
      <c r="W46" s="309">
        <f t="shared" si="27"/>
        <v>0</v>
      </c>
      <c r="X46" s="309">
        <f t="shared" si="27"/>
        <v>0</v>
      </c>
      <c r="Y46" s="309">
        <f t="shared" si="27"/>
        <v>0</v>
      </c>
      <c r="Z46" s="309">
        <f t="shared" si="27"/>
        <v>0</v>
      </c>
      <c r="AA46" s="309">
        <f t="shared" si="27"/>
        <v>0</v>
      </c>
      <c r="AB46" s="309">
        <f t="shared" si="27"/>
        <v>0</v>
      </c>
      <c r="AC46" s="309">
        <f t="shared" si="27"/>
        <v>0</v>
      </c>
      <c r="AD46" s="309">
        <f t="shared" si="27"/>
        <v>0</v>
      </c>
      <c r="AE46" s="309">
        <f t="shared" si="27"/>
        <v>0</v>
      </c>
      <c r="AF46" s="309">
        <f t="shared" si="27"/>
        <v>0</v>
      </c>
      <c r="AG46" s="309">
        <f t="shared" si="27"/>
        <v>0</v>
      </c>
      <c r="AH46" s="309">
        <f t="shared" si="27"/>
        <v>0</v>
      </c>
      <c r="AI46" s="309">
        <f t="shared" si="27"/>
        <v>0</v>
      </c>
      <c r="AJ46" s="309">
        <f t="shared" si="27"/>
        <v>0</v>
      </c>
      <c r="AK46" s="309">
        <f t="shared" si="27"/>
        <v>0</v>
      </c>
      <c r="AL46" s="309">
        <f t="shared" si="27"/>
        <v>0</v>
      </c>
      <c r="AM46" s="309">
        <f t="shared" si="27"/>
        <v>0</v>
      </c>
      <c r="AN46" s="309">
        <f t="shared" si="27"/>
        <v>0</v>
      </c>
      <c r="AO46" s="309">
        <f t="shared" si="27"/>
        <v>0</v>
      </c>
      <c r="AP46" s="309">
        <f t="shared" si="27"/>
        <v>0</v>
      </c>
      <c r="AQ46" s="309">
        <f t="shared" si="27"/>
        <v>0</v>
      </c>
      <c r="AR46" s="309">
        <f t="shared" si="27"/>
        <v>0</v>
      </c>
      <c r="AS46" s="309">
        <f t="shared" si="27"/>
        <v>0</v>
      </c>
      <c r="AT46" s="309">
        <f t="shared" si="27"/>
        <v>0</v>
      </c>
      <c r="AU46" s="309">
        <f t="shared" si="27"/>
        <v>0</v>
      </c>
      <c r="AV46" s="309">
        <f t="shared" si="27"/>
        <v>0</v>
      </c>
      <c r="AW46" s="309">
        <f t="shared" si="27"/>
        <v>0</v>
      </c>
      <c r="AX46" s="309">
        <f t="shared" si="27"/>
        <v>0</v>
      </c>
      <c r="AY46" s="309">
        <f t="shared" si="27"/>
        <v>0</v>
      </c>
      <c r="AZ46" s="309">
        <f t="shared" si="27"/>
        <v>0</v>
      </c>
      <c r="BA46" s="309">
        <f t="shared" si="27"/>
        <v>0</v>
      </c>
      <c r="BB46" s="309">
        <f t="shared" si="27"/>
        <v>0</v>
      </c>
      <c r="BC46" s="309">
        <f t="shared" si="27"/>
        <v>0</v>
      </c>
      <c r="BD46" s="309">
        <f t="shared" si="27"/>
        <v>0</v>
      </c>
      <c r="BE46" s="309">
        <f t="shared" si="27"/>
        <v>0</v>
      </c>
      <c r="BF46" s="309">
        <f t="shared" si="27"/>
        <v>0</v>
      </c>
      <c r="BG46" s="309">
        <f t="shared" si="27"/>
        <v>0</v>
      </c>
      <c r="BH46" s="309">
        <f t="shared" si="27"/>
        <v>0</v>
      </c>
      <c r="BI46" s="309">
        <f t="shared" si="27"/>
        <v>0</v>
      </c>
      <c r="BJ46" s="309">
        <f t="shared" si="27"/>
        <v>0</v>
      </c>
      <c r="BK46" s="309">
        <f t="shared" si="27"/>
        <v>0</v>
      </c>
      <c r="BL46" s="309">
        <f t="shared" si="27"/>
        <v>0</v>
      </c>
      <c r="BM46" s="309">
        <f t="shared" si="27"/>
        <v>0</v>
      </c>
      <c r="BN46" s="309">
        <f t="shared" si="27"/>
        <v>0</v>
      </c>
      <c r="BO46" s="309">
        <f t="shared" si="27"/>
        <v>0</v>
      </c>
      <c r="BP46" s="309">
        <f t="shared" ref="BP46:BW46" si="28">SUM(BP44:BP45)</f>
        <v>0</v>
      </c>
      <c r="BQ46" s="309">
        <f t="shared" si="28"/>
        <v>0</v>
      </c>
      <c r="BR46" s="309">
        <f t="shared" si="28"/>
        <v>0</v>
      </c>
      <c r="BS46" s="309">
        <f t="shared" si="28"/>
        <v>0</v>
      </c>
      <c r="BT46" s="309">
        <f t="shared" si="28"/>
        <v>0</v>
      </c>
      <c r="BU46" s="309">
        <f t="shared" si="28"/>
        <v>0</v>
      </c>
      <c r="BV46" s="309">
        <f t="shared" si="28"/>
        <v>0</v>
      </c>
      <c r="BW46" s="309">
        <f t="shared" si="28"/>
        <v>0</v>
      </c>
    </row>
    <row r="47" spans="1:75" s="211" customFormat="1" outlineLevel="2">
      <c r="A47" s="344" t="s">
        <v>371</v>
      </c>
      <c r="B47" s="344"/>
      <c r="C47" s="192"/>
      <c r="D47" s="192"/>
      <c r="E47" s="192"/>
      <c r="F47" s="192"/>
      <c r="G47" s="192"/>
      <c r="H47" s="192"/>
      <c r="I47" s="192"/>
      <c r="J47" s="192"/>
      <c r="K47" s="192"/>
      <c r="L47" s="192"/>
      <c r="M47" s="192"/>
      <c r="N47" s="192"/>
      <c r="O47" s="192"/>
      <c r="P47" s="192"/>
      <c r="Q47" s="192"/>
      <c r="R47" s="192"/>
      <c r="S47" s="192"/>
      <c r="T47" s="192"/>
      <c r="U47" s="192"/>
      <c r="V47" s="192"/>
      <c r="W47" s="192"/>
      <c r="X47" s="192"/>
      <c r="Y47" s="192"/>
      <c r="Z47" s="192"/>
      <c r="AA47" s="192"/>
      <c r="AB47" s="192"/>
      <c r="AC47" s="192"/>
      <c r="AD47" s="192"/>
      <c r="AE47" s="192"/>
      <c r="AF47" s="192"/>
      <c r="AG47" s="192"/>
      <c r="AH47" s="192"/>
      <c r="AI47" s="192"/>
      <c r="AJ47" s="192"/>
      <c r="AK47" s="192"/>
      <c r="AL47" s="192"/>
      <c r="AM47" s="192"/>
      <c r="AN47" s="192"/>
      <c r="AO47" s="192"/>
      <c r="AP47" s="192"/>
      <c r="AQ47" s="192"/>
      <c r="AR47" s="192"/>
      <c r="AS47" s="192"/>
      <c r="AT47" s="192"/>
      <c r="AU47" s="192"/>
      <c r="AV47" s="192"/>
      <c r="AW47" s="192"/>
      <c r="AX47" s="192"/>
      <c r="AY47" s="192"/>
      <c r="AZ47" s="192"/>
      <c r="BA47" s="192"/>
      <c r="BB47" s="192"/>
      <c r="BC47" s="192"/>
      <c r="BD47" s="192"/>
      <c r="BE47" s="192"/>
      <c r="BF47" s="192"/>
      <c r="BG47" s="192"/>
      <c r="BH47" s="192"/>
      <c r="BI47" s="192"/>
      <c r="BJ47" s="192"/>
      <c r="BK47" s="192"/>
      <c r="BL47" s="192"/>
      <c r="BM47" s="192"/>
      <c r="BN47" s="192"/>
      <c r="BO47" s="192"/>
      <c r="BP47" s="192"/>
      <c r="BQ47" s="192"/>
      <c r="BR47" s="192"/>
      <c r="BS47" s="192"/>
      <c r="BT47" s="192"/>
      <c r="BU47" s="192"/>
      <c r="BV47" s="192"/>
      <c r="BW47" s="192"/>
    </row>
    <row r="48" spans="1:75" s="211" customFormat="1" outlineLevel="2">
      <c r="A48" s="347" t="s">
        <v>339</v>
      </c>
      <c r="B48" s="347"/>
      <c r="C48" s="201"/>
      <c r="D48" s="201"/>
      <c r="E48" s="201"/>
      <c r="F48" s="201"/>
      <c r="G48" s="201"/>
      <c r="H48" s="201"/>
      <c r="I48" s="201"/>
      <c r="J48" s="201"/>
      <c r="K48" s="201"/>
      <c r="L48" s="201"/>
      <c r="M48" s="201"/>
      <c r="N48" s="201"/>
      <c r="O48" s="201"/>
      <c r="P48" s="201"/>
      <c r="Q48" s="201"/>
      <c r="R48" s="201"/>
      <c r="S48" s="201"/>
      <c r="T48" s="201"/>
      <c r="U48" s="201"/>
      <c r="V48" s="201"/>
      <c r="W48" s="201"/>
      <c r="X48" s="201"/>
      <c r="Y48" s="201"/>
      <c r="Z48" s="201"/>
      <c r="AA48" s="201"/>
      <c r="AB48" s="201"/>
      <c r="AC48" s="201"/>
      <c r="AD48" s="201"/>
      <c r="AE48" s="201"/>
      <c r="AF48" s="201"/>
      <c r="AG48" s="201"/>
      <c r="AH48" s="201"/>
      <c r="AI48" s="201"/>
      <c r="AJ48" s="201"/>
      <c r="AK48" s="201"/>
      <c r="AL48" s="201"/>
      <c r="AM48" s="201"/>
      <c r="AN48" s="201"/>
      <c r="AO48" s="201"/>
      <c r="AP48" s="201"/>
      <c r="AQ48" s="201"/>
      <c r="AR48" s="201"/>
      <c r="AS48" s="201"/>
      <c r="AT48" s="201"/>
      <c r="AU48" s="201"/>
      <c r="AV48" s="201"/>
      <c r="AW48" s="201"/>
      <c r="AX48" s="201"/>
      <c r="AY48" s="201"/>
      <c r="AZ48" s="201"/>
      <c r="BA48" s="201"/>
      <c r="BB48" s="201"/>
      <c r="BC48" s="201"/>
      <c r="BD48" s="201"/>
      <c r="BE48" s="201"/>
      <c r="BF48" s="201"/>
      <c r="BG48" s="201"/>
      <c r="BH48" s="201"/>
      <c r="BI48" s="201"/>
      <c r="BJ48" s="201"/>
      <c r="BK48" s="201"/>
      <c r="BL48" s="201"/>
      <c r="BM48" s="201"/>
      <c r="BN48" s="201"/>
      <c r="BO48" s="201"/>
      <c r="BP48" s="201"/>
      <c r="BQ48" s="201"/>
      <c r="BR48" s="201"/>
      <c r="BS48" s="201"/>
      <c r="BT48" s="201"/>
      <c r="BU48" s="201"/>
      <c r="BV48" s="201"/>
      <c r="BW48" s="201"/>
    </row>
    <row r="49" spans="1:75" s="211" customFormat="1" outlineLevel="1" collapsed="1">
      <c r="A49" s="220"/>
      <c r="B49" s="221"/>
      <c r="C49" s="222"/>
      <c r="D49" s="222"/>
      <c r="E49" s="222"/>
      <c r="F49" s="222"/>
      <c r="G49" s="222"/>
      <c r="H49" s="222"/>
      <c r="I49" s="222"/>
      <c r="J49" s="222"/>
      <c r="K49" s="222"/>
      <c r="L49" s="222"/>
      <c r="M49" s="222"/>
      <c r="N49" s="222"/>
      <c r="O49" s="222"/>
      <c r="P49" s="222"/>
      <c r="Q49" s="222"/>
      <c r="R49" s="222"/>
      <c r="S49" s="222"/>
      <c r="T49" s="222"/>
      <c r="U49" s="222"/>
      <c r="V49" s="222"/>
      <c r="W49" s="222"/>
      <c r="X49" s="222"/>
      <c r="Y49" s="222"/>
      <c r="Z49" s="222"/>
      <c r="AA49" s="222"/>
      <c r="AB49" s="222"/>
      <c r="AC49" s="222"/>
      <c r="AD49" s="222"/>
      <c r="AE49" s="222"/>
      <c r="AF49" s="222"/>
      <c r="AG49" s="222"/>
      <c r="AH49" s="222"/>
      <c r="AI49" s="222"/>
      <c r="AJ49" s="222"/>
      <c r="AK49" s="222"/>
      <c r="AL49" s="222"/>
      <c r="AM49" s="222"/>
      <c r="AN49" s="222"/>
      <c r="AO49" s="222"/>
      <c r="AP49" s="222"/>
      <c r="AQ49" s="222"/>
      <c r="AR49" s="222"/>
      <c r="AS49" s="222"/>
      <c r="AT49" s="222"/>
      <c r="AU49" s="222"/>
      <c r="AV49" s="222"/>
      <c r="AW49" s="222"/>
      <c r="AX49" s="222"/>
      <c r="AY49" s="222"/>
      <c r="AZ49" s="222"/>
      <c r="BA49" s="222"/>
      <c r="BB49" s="222"/>
      <c r="BC49" s="222"/>
      <c r="BD49" s="222"/>
      <c r="BE49" s="222"/>
      <c r="BF49" s="222"/>
      <c r="BG49" s="222"/>
      <c r="BH49" s="222"/>
      <c r="BI49" s="222"/>
      <c r="BJ49" s="222"/>
      <c r="BK49" s="222"/>
      <c r="BL49" s="222"/>
      <c r="BM49" s="222"/>
      <c r="BN49" s="222"/>
      <c r="BO49" s="222"/>
      <c r="BP49" s="222"/>
      <c r="BQ49" s="222"/>
      <c r="BR49" s="222"/>
      <c r="BS49" s="222"/>
      <c r="BT49" s="222"/>
      <c r="BU49" s="222"/>
      <c r="BV49" s="222"/>
      <c r="BW49" s="222"/>
    </row>
    <row r="50" spans="1:75" s="234" customFormat="1" outlineLevel="1">
      <c r="A50" s="267" t="s">
        <v>301</v>
      </c>
      <c r="B50" s="268"/>
      <c r="C50" s="232"/>
      <c r="D50" s="232"/>
      <c r="E50" s="232"/>
      <c r="F50" s="232"/>
      <c r="G50" s="232"/>
      <c r="H50" s="232"/>
      <c r="I50" s="232"/>
      <c r="J50" s="232"/>
      <c r="K50" s="232"/>
      <c r="L50" s="232"/>
      <c r="M50" s="232"/>
      <c r="N50" s="232"/>
      <c r="O50" s="232"/>
      <c r="P50" s="232"/>
      <c r="Q50" s="232"/>
      <c r="R50" s="232"/>
      <c r="S50" s="232"/>
      <c r="T50" s="232"/>
      <c r="U50" s="232"/>
      <c r="V50" s="232"/>
      <c r="W50" s="232"/>
      <c r="X50" s="232"/>
      <c r="Y50" s="232"/>
      <c r="Z50" s="232"/>
      <c r="AA50" s="232"/>
      <c r="AB50" s="232"/>
      <c r="AC50" s="232"/>
      <c r="AD50" s="232"/>
      <c r="AE50" s="232"/>
      <c r="AF50" s="232"/>
      <c r="AG50" s="232"/>
      <c r="AH50" s="232"/>
      <c r="AI50" s="232"/>
      <c r="AJ50" s="232"/>
      <c r="AK50" s="232"/>
      <c r="AL50" s="232"/>
      <c r="AM50" s="232"/>
      <c r="AN50" s="232"/>
      <c r="AO50" s="232"/>
      <c r="AP50" s="232"/>
      <c r="AQ50" s="232"/>
      <c r="AR50" s="232"/>
      <c r="AS50" s="232"/>
      <c r="AT50" s="232"/>
      <c r="AU50" s="232"/>
      <c r="AV50" s="232"/>
      <c r="AW50" s="232"/>
      <c r="AX50" s="232"/>
      <c r="AY50" s="232"/>
      <c r="AZ50" s="232"/>
      <c r="BA50" s="232"/>
      <c r="BB50" s="232"/>
      <c r="BC50" s="232"/>
      <c r="BD50" s="232"/>
      <c r="BE50" s="232"/>
      <c r="BF50" s="232"/>
      <c r="BG50" s="232"/>
      <c r="BH50" s="232"/>
      <c r="BI50" s="232"/>
      <c r="BJ50" s="232"/>
      <c r="BK50" s="232"/>
      <c r="BL50" s="232"/>
      <c r="BM50" s="232"/>
      <c r="BN50" s="232"/>
      <c r="BO50" s="232"/>
      <c r="BP50" s="232"/>
      <c r="BQ50" s="232"/>
      <c r="BR50" s="232"/>
      <c r="BS50" s="232"/>
      <c r="BT50" s="232"/>
      <c r="BU50" s="232"/>
      <c r="BV50" s="232"/>
      <c r="BW50" s="233"/>
    </row>
    <row r="51" spans="1:75" s="211" customFormat="1" outlineLevel="2">
      <c r="A51" s="351" t="s">
        <v>372</v>
      </c>
      <c r="B51" s="351"/>
      <c r="C51" s="202"/>
      <c r="D51" s="202"/>
      <c r="E51" s="202"/>
      <c r="F51" s="202"/>
      <c r="G51" s="202"/>
      <c r="H51" s="202"/>
      <c r="I51" s="202"/>
      <c r="J51" s="202"/>
      <c r="K51" s="202"/>
      <c r="L51" s="202"/>
      <c r="M51" s="202"/>
      <c r="N51" s="202"/>
      <c r="O51" s="202"/>
      <c r="P51" s="202"/>
      <c r="Q51" s="202"/>
      <c r="R51" s="202"/>
      <c r="S51" s="202"/>
      <c r="T51" s="202"/>
      <c r="U51" s="202"/>
      <c r="V51" s="202"/>
      <c r="W51" s="202"/>
      <c r="X51" s="202"/>
      <c r="Y51" s="202"/>
      <c r="Z51" s="202"/>
      <c r="AA51" s="202"/>
      <c r="AB51" s="202"/>
      <c r="AC51" s="202"/>
      <c r="AD51" s="202"/>
      <c r="AE51" s="202"/>
      <c r="AF51" s="202"/>
      <c r="AG51" s="202"/>
      <c r="AH51" s="202"/>
      <c r="AI51" s="202"/>
      <c r="AJ51" s="202"/>
      <c r="AK51" s="202"/>
      <c r="AL51" s="202"/>
      <c r="AM51" s="202"/>
      <c r="AN51" s="202"/>
      <c r="AO51" s="202"/>
      <c r="AP51" s="202"/>
      <c r="AQ51" s="202"/>
      <c r="AR51" s="202"/>
      <c r="AS51" s="202"/>
      <c r="AT51" s="202"/>
      <c r="AU51" s="202"/>
      <c r="AV51" s="202"/>
      <c r="AW51" s="202"/>
      <c r="AX51" s="202"/>
      <c r="AY51" s="202"/>
      <c r="AZ51" s="202"/>
      <c r="BA51" s="202"/>
      <c r="BB51" s="202"/>
      <c r="BC51" s="202"/>
      <c r="BD51" s="202"/>
      <c r="BE51" s="202"/>
      <c r="BF51" s="202"/>
      <c r="BG51" s="202"/>
      <c r="BH51" s="202"/>
      <c r="BI51" s="202"/>
      <c r="BJ51" s="202"/>
      <c r="BK51" s="202"/>
      <c r="BL51" s="202"/>
      <c r="BM51" s="202"/>
      <c r="BN51" s="202"/>
      <c r="BO51" s="202"/>
      <c r="BP51" s="202"/>
      <c r="BQ51" s="202"/>
      <c r="BR51" s="202"/>
      <c r="BS51" s="202"/>
      <c r="BT51" s="202"/>
      <c r="BU51" s="202"/>
      <c r="BV51" s="202"/>
      <c r="BW51" s="202"/>
    </row>
    <row r="52" spans="1:75" s="211" customFormat="1" outlineLevel="2">
      <c r="A52" s="341" t="s">
        <v>334</v>
      </c>
      <c r="B52" s="341"/>
      <c r="C52" s="193"/>
      <c r="D52" s="193"/>
      <c r="E52" s="193"/>
      <c r="F52" s="193"/>
      <c r="G52" s="193"/>
      <c r="H52" s="193"/>
      <c r="I52" s="193"/>
      <c r="J52" s="193"/>
      <c r="K52" s="193"/>
      <c r="L52" s="193"/>
      <c r="M52" s="193"/>
      <c r="N52" s="193"/>
      <c r="O52" s="193"/>
      <c r="P52" s="193"/>
      <c r="Q52" s="193"/>
      <c r="R52" s="193"/>
      <c r="S52" s="193"/>
      <c r="T52" s="193"/>
      <c r="U52" s="193"/>
      <c r="V52" s="193"/>
      <c r="W52" s="193"/>
      <c r="X52" s="193"/>
      <c r="Y52" s="193"/>
      <c r="Z52" s="193"/>
      <c r="AA52" s="193"/>
      <c r="AB52" s="193"/>
      <c r="AC52" s="193"/>
      <c r="AD52" s="193"/>
      <c r="AE52" s="193"/>
      <c r="AF52" s="193"/>
      <c r="AG52" s="193"/>
      <c r="AH52" s="193"/>
      <c r="AI52" s="193"/>
      <c r="AJ52" s="193"/>
      <c r="AK52" s="193"/>
      <c r="AL52" s="193"/>
      <c r="AM52" s="193"/>
      <c r="AN52" s="193"/>
      <c r="AO52" s="193"/>
      <c r="AP52" s="193"/>
      <c r="AQ52" s="193"/>
      <c r="AR52" s="193"/>
      <c r="AS52" s="193"/>
      <c r="AT52" s="193"/>
      <c r="AU52" s="193"/>
      <c r="AV52" s="193"/>
      <c r="AW52" s="193"/>
      <c r="AX52" s="193"/>
      <c r="AY52" s="193"/>
      <c r="AZ52" s="193"/>
      <c r="BA52" s="193"/>
      <c r="BB52" s="193"/>
      <c r="BC52" s="193"/>
      <c r="BD52" s="193"/>
      <c r="BE52" s="193"/>
      <c r="BF52" s="193"/>
      <c r="BG52" s="193"/>
      <c r="BH52" s="193"/>
      <c r="BI52" s="193"/>
      <c r="BJ52" s="193"/>
      <c r="BK52" s="193"/>
      <c r="BL52" s="193"/>
      <c r="BM52" s="193"/>
      <c r="BN52" s="193"/>
      <c r="BO52" s="193"/>
      <c r="BP52" s="193"/>
      <c r="BQ52" s="193"/>
      <c r="BR52" s="193"/>
      <c r="BS52" s="193"/>
      <c r="BT52" s="193"/>
      <c r="BU52" s="193"/>
      <c r="BV52" s="193"/>
      <c r="BW52" s="193"/>
    </row>
    <row r="53" spans="1:75" s="211" customFormat="1" outlineLevel="2">
      <c r="A53" s="347" t="s">
        <v>343</v>
      </c>
      <c r="B53" s="347"/>
      <c r="C53" s="201"/>
      <c r="D53" s="201"/>
      <c r="E53" s="201"/>
      <c r="F53" s="201"/>
      <c r="G53" s="201"/>
      <c r="H53" s="201"/>
      <c r="I53" s="201"/>
      <c r="J53" s="201"/>
      <c r="K53" s="201"/>
      <c r="L53" s="201"/>
      <c r="M53" s="201"/>
      <c r="N53" s="201"/>
      <c r="O53" s="201"/>
      <c r="P53" s="201"/>
      <c r="Q53" s="201"/>
      <c r="R53" s="201"/>
      <c r="S53" s="201"/>
      <c r="T53" s="201"/>
      <c r="U53" s="201"/>
      <c r="V53" s="201"/>
      <c r="W53" s="201"/>
      <c r="X53" s="201"/>
      <c r="Y53" s="201"/>
      <c r="Z53" s="201"/>
      <c r="AA53" s="201"/>
      <c r="AB53" s="201"/>
      <c r="AC53" s="201"/>
      <c r="AD53" s="201"/>
      <c r="AE53" s="201"/>
      <c r="AF53" s="201"/>
      <c r="AG53" s="201"/>
      <c r="AH53" s="201"/>
      <c r="AI53" s="201"/>
      <c r="AJ53" s="201"/>
      <c r="AK53" s="201"/>
      <c r="AL53" s="201"/>
      <c r="AM53" s="201"/>
      <c r="AN53" s="201"/>
      <c r="AO53" s="201"/>
      <c r="AP53" s="201"/>
      <c r="AQ53" s="201"/>
      <c r="AR53" s="201"/>
      <c r="AS53" s="201"/>
      <c r="AT53" s="201"/>
      <c r="AU53" s="201"/>
      <c r="AV53" s="201"/>
      <c r="AW53" s="201"/>
      <c r="AX53" s="201"/>
      <c r="AY53" s="201"/>
      <c r="AZ53" s="201"/>
      <c r="BA53" s="201"/>
      <c r="BB53" s="201"/>
      <c r="BC53" s="201"/>
      <c r="BD53" s="201"/>
      <c r="BE53" s="201"/>
      <c r="BF53" s="201"/>
      <c r="BG53" s="201"/>
      <c r="BH53" s="201"/>
      <c r="BI53" s="201"/>
      <c r="BJ53" s="201"/>
      <c r="BK53" s="201"/>
      <c r="BL53" s="201"/>
      <c r="BM53" s="201"/>
      <c r="BN53" s="201"/>
      <c r="BO53" s="201"/>
      <c r="BP53" s="201"/>
      <c r="BQ53" s="201"/>
      <c r="BR53" s="201"/>
      <c r="BS53" s="201"/>
      <c r="BT53" s="201"/>
      <c r="BU53" s="201"/>
      <c r="BV53" s="201"/>
      <c r="BW53" s="201"/>
    </row>
    <row r="54" spans="1:75" s="211" customFormat="1" outlineLevel="2">
      <c r="A54" s="341" t="s">
        <v>392</v>
      </c>
      <c r="B54" s="341"/>
      <c r="C54" s="308">
        <f>C53*0.25</f>
        <v>0</v>
      </c>
      <c r="D54" s="308">
        <f t="shared" ref="D54:BO54" si="29">D53*0.25</f>
        <v>0</v>
      </c>
      <c r="E54" s="308">
        <f t="shared" si="29"/>
        <v>0</v>
      </c>
      <c r="F54" s="308">
        <f t="shared" si="29"/>
        <v>0</v>
      </c>
      <c r="G54" s="308">
        <f t="shared" si="29"/>
        <v>0</v>
      </c>
      <c r="H54" s="308">
        <f t="shared" si="29"/>
        <v>0</v>
      </c>
      <c r="I54" s="308">
        <f t="shared" si="29"/>
        <v>0</v>
      </c>
      <c r="J54" s="308">
        <f t="shared" si="29"/>
        <v>0</v>
      </c>
      <c r="K54" s="308">
        <f t="shared" si="29"/>
        <v>0</v>
      </c>
      <c r="L54" s="308">
        <f t="shared" si="29"/>
        <v>0</v>
      </c>
      <c r="M54" s="308">
        <f t="shared" si="29"/>
        <v>0</v>
      </c>
      <c r="N54" s="308">
        <f t="shared" si="29"/>
        <v>0</v>
      </c>
      <c r="O54" s="308">
        <f t="shared" si="29"/>
        <v>0</v>
      </c>
      <c r="P54" s="308">
        <f t="shared" si="29"/>
        <v>0</v>
      </c>
      <c r="Q54" s="308">
        <f t="shared" si="29"/>
        <v>0</v>
      </c>
      <c r="R54" s="308">
        <f t="shared" si="29"/>
        <v>0</v>
      </c>
      <c r="S54" s="308">
        <f t="shared" si="29"/>
        <v>0</v>
      </c>
      <c r="T54" s="308">
        <f t="shared" si="29"/>
        <v>0</v>
      </c>
      <c r="U54" s="308">
        <f t="shared" si="29"/>
        <v>0</v>
      </c>
      <c r="V54" s="308">
        <f t="shared" si="29"/>
        <v>0</v>
      </c>
      <c r="W54" s="308">
        <f t="shared" si="29"/>
        <v>0</v>
      </c>
      <c r="X54" s="308">
        <f t="shared" si="29"/>
        <v>0</v>
      </c>
      <c r="Y54" s="308">
        <f t="shared" si="29"/>
        <v>0</v>
      </c>
      <c r="Z54" s="308">
        <f t="shared" si="29"/>
        <v>0</v>
      </c>
      <c r="AA54" s="308">
        <f t="shared" si="29"/>
        <v>0</v>
      </c>
      <c r="AB54" s="308">
        <f t="shared" si="29"/>
        <v>0</v>
      </c>
      <c r="AC54" s="308">
        <f t="shared" si="29"/>
        <v>0</v>
      </c>
      <c r="AD54" s="308">
        <f t="shared" si="29"/>
        <v>0</v>
      </c>
      <c r="AE54" s="308">
        <f t="shared" si="29"/>
        <v>0</v>
      </c>
      <c r="AF54" s="308">
        <f t="shared" si="29"/>
        <v>0</v>
      </c>
      <c r="AG54" s="308">
        <f t="shared" si="29"/>
        <v>0</v>
      </c>
      <c r="AH54" s="308">
        <f t="shared" si="29"/>
        <v>0</v>
      </c>
      <c r="AI54" s="308">
        <f t="shared" si="29"/>
        <v>0</v>
      </c>
      <c r="AJ54" s="308">
        <f t="shared" si="29"/>
        <v>0</v>
      </c>
      <c r="AK54" s="308">
        <f t="shared" si="29"/>
        <v>0</v>
      </c>
      <c r="AL54" s="308">
        <f t="shared" si="29"/>
        <v>0</v>
      </c>
      <c r="AM54" s="308">
        <f t="shared" si="29"/>
        <v>0</v>
      </c>
      <c r="AN54" s="308">
        <f t="shared" si="29"/>
        <v>0</v>
      </c>
      <c r="AO54" s="308">
        <f t="shared" si="29"/>
        <v>0</v>
      </c>
      <c r="AP54" s="308">
        <f t="shared" si="29"/>
        <v>0</v>
      </c>
      <c r="AQ54" s="308">
        <f t="shared" si="29"/>
        <v>0</v>
      </c>
      <c r="AR54" s="308">
        <f t="shared" si="29"/>
        <v>0</v>
      </c>
      <c r="AS54" s="308">
        <f t="shared" si="29"/>
        <v>0</v>
      </c>
      <c r="AT54" s="308">
        <f t="shared" si="29"/>
        <v>0</v>
      </c>
      <c r="AU54" s="308">
        <f t="shared" si="29"/>
        <v>0</v>
      </c>
      <c r="AV54" s="308">
        <f t="shared" si="29"/>
        <v>0</v>
      </c>
      <c r="AW54" s="308">
        <f t="shared" si="29"/>
        <v>0</v>
      </c>
      <c r="AX54" s="308">
        <f t="shared" si="29"/>
        <v>0</v>
      </c>
      <c r="AY54" s="308">
        <f t="shared" si="29"/>
        <v>0</v>
      </c>
      <c r="AZ54" s="308">
        <f t="shared" si="29"/>
        <v>0</v>
      </c>
      <c r="BA54" s="308">
        <f t="shared" si="29"/>
        <v>0</v>
      </c>
      <c r="BB54" s="308">
        <f t="shared" si="29"/>
        <v>0</v>
      </c>
      <c r="BC54" s="308">
        <f t="shared" si="29"/>
        <v>0</v>
      </c>
      <c r="BD54" s="308">
        <f t="shared" si="29"/>
        <v>0</v>
      </c>
      <c r="BE54" s="308">
        <f t="shared" si="29"/>
        <v>0</v>
      </c>
      <c r="BF54" s="308">
        <f t="shared" si="29"/>
        <v>0</v>
      </c>
      <c r="BG54" s="308">
        <f t="shared" si="29"/>
        <v>0</v>
      </c>
      <c r="BH54" s="308">
        <f t="shared" si="29"/>
        <v>0</v>
      </c>
      <c r="BI54" s="308">
        <f t="shared" si="29"/>
        <v>0</v>
      </c>
      <c r="BJ54" s="308">
        <f t="shared" si="29"/>
        <v>0</v>
      </c>
      <c r="BK54" s="308">
        <f t="shared" si="29"/>
        <v>0</v>
      </c>
      <c r="BL54" s="308">
        <f t="shared" si="29"/>
        <v>0</v>
      </c>
      <c r="BM54" s="308">
        <f t="shared" si="29"/>
        <v>0</v>
      </c>
      <c r="BN54" s="308">
        <f t="shared" si="29"/>
        <v>0</v>
      </c>
      <c r="BO54" s="308">
        <f t="shared" si="29"/>
        <v>0</v>
      </c>
      <c r="BP54" s="308">
        <f t="shared" ref="BP54:BW54" si="30">BP53*0.25</f>
        <v>0</v>
      </c>
      <c r="BQ54" s="308">
        <f t="shared" si="30"/>
        <v>0</v>
      </c>
      <c r="BR54" s="308">
        <f t="shared" si="30"/>
        <v>0</v>
      </c>
      <c r="BS54" s="308">
        <f t="shared" si="30"/>
        <v>0</v>
      </c>
      <c r="BT54" s="308">
        <f t="shared" si="30"/>
        <v>0</v>
      </c>
      <c r="BU54" s="308">
        <f t="shared" si="30"/>
        <v>0</v>
      </c>
      <c r="BV54" s="308">
        <f t="shared" si="30"/>
        <v>0</v>
      </c>
      <c r="BW54" s="308">
        <f t="shared" si="30"/>
        <v>0</v>
      </c>
    </row>
    <row r="55" spans="1:75" s="211" customFormat="1" outlineLevel="2">
      <c r="A55" s="342" t="s">
        <v>393</v>
      </c>
      <c r="B55" s="342"/>
      <c r="C55" s="309">
        <f>SUM(C53:C54)</f>
        <v>0</v>
      </c>
      <c r="D55" s="309">
        <f t="shared" ref="D55:BO55" si="31">SUM(D53:D54)</f>
        <v>0</v>
      </c>
      <c r="E55" s="309">
        <f t="shared" si="31"/>
        <v>0</v>
      </c>
      <c r="F55" s="309">
        <f t="shared" si="31"/>
        <v>0</v>
      </c>
      <c r="G55" s="309">
        <f t="shared" si="31"/>
        <v>0</v>
      </c>
      <c r="H55" s="309">
        <f t="shared" si="31"/>
        <v>0</v>
      </c>
      <c r="I55" s="309">
        <f t="shared" si="31"/>
        <v>0</v>
      </c>
      <c r="J55" s="309">
        <f t="shared" si="31"/>
        <v>0</v>
      </c>
      <c r="K55" s="309">
        <f t="shared" si="31"/>
        <v>0</v>
      </c>
      <c r="L55" s="309">
        <f t="shared" si="31"/>
        <v>0</v>
      </c>
      <c r="M55" s="309">
        <f t="shared" si="31"/>
        <v>0</v>
      </c>
      <c r="N55" s="309">
        <f t="shared" si="31"/>
        <v>0</v>
      </c>
      <c r="O55" s="309">
        <f t="shared" si="31"/>
        <v>0</v>
      </c>
      <c r="P55" s="309">
        <f t="shared" si="31"/>
        <v>0</v>
      </c>
      <c r="Q55" s="309">
        <f t="shared" si="31"/>
        <v>0</v>
      </c>
      <c r="R55" s="309">
        <f t="shared" si="31"/>
        <v>0</v>
      </c>
      <c r="S55" s="309">
        <f t="shared" si="31"/>
        <v>0</v>
      </c>
      <c r="T55" s="309">
        <f t="shared" si="31"/>
        <v>0</v>
      </c>
      <c r="U55" s="309">
        <f t="shared" si="31"/>
        <v>0</v>
      </c>
      <c r="V55" s="309">
        <f t="shared" si="31"/>
        <v>0</v>
      </c>
      <c r="W55" s="309">
        <f t="shared" si="31"/>
        <v>0</v>
      </c>
      <c r="X55" s="309">
        <f t="shared" si="31"/>
        <v>0</v>
      </c>
      <c r="Y55" s="309">
        <f t="shared" si="31"/>
        <v>0</v>
      </c>
      <c r="Z55" s="309">
        <f t="shared" si="31"/>
        <v>0</v>
      </c>
      <c r="AA55" s="309">
        <f t="shared" si="31"/>
        <v>0</v>
      </c>
      <c r="AB55" s="309">
        <f t="shared" si="31"/>
        <v>0</v>
      </c>
      <c r="AC55" s="309">
        <f t="shared" si="31"/>
        <v>0</v>
      </c>
      <c r="AD55" s="309">
        <f t="shared" si="31"/>
        <v>0</v>
      </c>
      <c r="AE55" s="309">
        <f t="shared" si="31"/>
        <v>0</v>
      </c>
      <c r="AF55" s="309">
        <f t="shared" si="31"/>
        <v>0</v>
      </c>
      <c r="AG55" s="309">
        <f t="shared" si="31"/>
        <v>0</v>
      </c>
      <c r="AH55" s="309">
        <f t="shared" si="31"/>
        <v>0</v>
      </c>
      <c r="AI55" s="309">
        <f t="shared" si="31"/>
        <v>0</v>
      </c>
      <c r="AJ55" s="309">
        <f t="shared" si="31"/>
        <v>0</v>
      </c>
      <c r="AK55" s="309">
        <f t="shared" si="31"/>
        <v>0</v>
      </c>
      <c r="AL55" s="309">
        <f t="shared" si="31"/>
        <v>0</v>
      </c>
      <c r="AM55" s="309">
        <f t="shared" si="31"/>
        <v>0</v>
      </c>
      <c r="AN55" s="309">
        <f t="shared" si="31"/>
        <v>0</v>
      </c>
      <c r="AO55" s="309">
        <f t="shared" si="31"/>
        <v>0</v>
      </c>
      <c r="AP55" s="309">
        <f t="shared" si="31"/>
        <v>0</v>
      </c>
      <c r="AQ55" s="309">
        <f t="shared" si="31"/>
        <v>0</v>
      </c>
      <c r="AR55" s="309">
        <f t="shared" si="31"/>
        <v>0</v>
      </c>
      <c r="AS55" s="309">
        <f t="shared" si="31"/>
        <v>0</v>
      </c>
      <c r="AT55" s="309">
        <f t="shared" si="31"/>
        <v>0</v>
      </c>
      <c r="AU55" s="309">
        <f t="shared" si="31"/>
        <v>0</v>
      </c>
      <c r="AV55" s="309">
        <f t="shared" si="31"/>
        <v>0</v>
      </c>
      <c r="AW55" s="309">
        <f t="shared" si="31"/>
        <v>0</v>
      </c>
      <c r="AX55" s="309">
        <f t="shared" si="31"/>
        <v>0</v>
      </c>
      <c r="AY55" s="309">
        <f t="shared" si="31"/>
        <v>0</v>
      </c>
      <c r="AZ55" s="309">
        <f t="shared" si="31"/>
        <v>0</v>
      </c>
      <c r="BA55" s="309">
        <f t="shared" si="31"/>
        <v>0</v>
      </c>
      <c r="BB55" s="309">
        <f t="shared" si="31"/>
        <v>0</v>
      </c>
      <c r="BC55" s="309">
        <f t="shared" si="31"/>
        <v>0</v>
      </c>
      <c r="BD55" s="309">
        <f t="shared" si="31"/>
        <v>0</v>
      </c>
      <c r="BE55" s="309">
        <f t="shared" si="31"/>
        <v>0</v>
      </c>
      <c r="BF55" s="309">
        <f t="shared" si="31"/>
        <v>0</v>
      </c>
      <c r="BG55" s="309">
        <f t="shared" si="31"/>
        <v>0</v>
      </c>
      <c r="BH55" s="309">
        <f t="shared" si="31"/>
        <v>0</v>
      </c>
      <c r="BI55" s="309">
        <f t="shared" si="31"/>
        <v>0</v>
      </c>
      <c r="BJ55" s="309">
        <f t="shared" si="31"/>
        <v>0</v>
      </c>
      <c r="BK55" s="309">
        <f t="shared" si="31"/>
        <v>0</v>
      </c>
      <c r="BL55" s="309">
        <f t="shared" si="31"/>
        <v>0</v>
      </c>
      <c r="BM55" s="309">
        <f t="shared" si="31"/>
        <v>0</v>
      </c>
      <c r="BN55" s="309">
        <f t="shared" si="31"/>
        <v>0</v>
      </c>
      <c r="BO55" s="309">
        <f t="shared" si="31"/>
        <v>0</v>
      </c>
      <c r="BP55" s="309">
        <f t="shared" ref="BP55:BW55" si="32">SUM(BP53:BP54)</f>
        <v>0</v>
      </c>
      <c r="BQ55" s="309">
        <f t="shared" si="32"/>
        <v>0</v>
      </c>
      <c r="BR55" s="309">
        <f t="shared" si="32"/>
        <v>0</v>
      </c>
      <c r="BS55" s="309">
        <f t="shared" si="32"/>
        <v>0</v>
      </c>
      <c r="BT55" s="309">
        <f t="shared" si="32"/>
        <v>0</v>
      </c>
      <c r="BU55" s="309">
        <f t="shared" si="32"/>
        <v>0</v>
      </c>
      <c r="BV55" s="309">
        <f t="shared" si="32"/>
        <v>0</v>
      </c>
      <c r="BW55" s="309">
        <f t="shared" si="32"/>
        <v>0</v>
      </c>
    </row>
    <row r="56" spans="1:75" s="211" customFormat="1" ht="4.5" customHeight="1" outlineLevel="2">
      <c r="A56" s="348"/>
      <c r="B56" s="349"/>
      <c r="C56" s="349"/>
      <c r="D56" s="349"/>
      <c r="E56" s="349"/>
      <c r="F56" s="349"/>
      <c r="G56" s="349"/>
      <c r="H56" s="349"/>
      <c r="I56" s="349"/>
      <c r="J56" s="349"/>
      <c r="K56" s="349"/>
      <c r="L56" s="349"/>
      <c r="M56" s="349"/>
      <c r="N56" s="349"/>
      <c r="O56" s="349"/>
      <c r="P56" s="349"/>
      <c r="Q56" s="349"/>
      <c r="R56" s="349"/>
      <c r="S56" s="349"/>
      <c r="T56" s="349"/>
      <c r="U56" s="349"/>
      <c r="V56" s="349"/>
      <c r="W56" s="349"/>
      <c r="X56" s="349"/>
      <c r="Y56" s="349"/>
      <c r="Z56" s="349"/>
      <c r="AA56" s="349"/>
      <c r="AB56" s="349"/>
      <c r="AC56" s="349"/>
      <c r="AD56" s="349"/>
      <c r="AE56" s="349"/>
      <c r="AF56" s="349"/>
      <c r="AG56" s="349"/>
      <c r="AH56" s="349"/>
      <c r="AI56" s="349"/>
      <c r="AJ56" s="349"/>
      <c r="AK56" s="349"/>
      <c r="AL56" s="349"/>
      <c r="AM56" s="349"/>
      <c r="AN56" s="349"/>
      <c r="AO56" s="349"/>
      <c r="AP56" s="349"/>
      <c r="AQ56" s="349"/>
      <c r="AR56" s="349"/>
      <c r="AS56" s="349"/>
      <c r="AT56" s="349"/>
      <c r="AU56" s="349"/>
      <c r="AV56" s="349"/>
      <c r="AW56" s="349"/>
      <c r="AX56" s="349"/>
      <c r="AY56" s="349"/>
      <c r="AZ56" s="349"/>
      <c r="BA56" s="349"/>
      <c r="BB56" s="349"/>
      <c r="BC56" s="349"/>
      <c r="BD56" s="349"/>
      <c r="BE56" s="349"/>
      <c r="BF56" s="349"/>
      <c r="BG56" s="349"/>
      <c r="BH56" s="349"/>
      <c r="BI56" s="349"/>
      <c r="BJ56" s="349"/>
      <c r="BK56" s="349"/>
      <c r="BL56" s="349"/>
      <c r="BM56" s="349"/>
      <c r="BN56" s="349"/>
      <c r="BO56" s="349"/>
      <c r="BP56" s="349"/>
      <c r="BQ56" s="349"/>
      <c r="BR56" s="349"/>
      <c r="BS56" s="349"/>
      <c r="BT56" s="349"/>
      <c r="BU56" s="349"/>
      <c r="BV56" s="349"/>
      <c r="BW56" s="350"/>
    </row>
    <row r="57" spans="1:75" outlineLevel="2">
      <c r="A57" s="351" t="s">
        <v>373</v>
      </c>
      <c r="B57" s="351"/>
      <c r="C57" s="202"/>
      <c r="D57" s="202"/>
      <c r="E57" s="202"/>
      <c r="F57" s="202"/>
      <c r="G57" s="202"/>
      <c r="H57" s="202"/>
      <c r="I57" s="202"/>
      <c r="J57" s="202"/>
      <c r="K57" s="202"/>
      <c r="L57" s="202"/>
      <c r="M57" s="202"/>
      <c r="N57" s="202"/>
      <c r="O57" s="202"/>
      <c r="P57" s="202"/>
      <c r="Q57" s="202"/>
      <c r="R57" s="202"/>
      <c r="S57" s="202"/>
      <c r="T57" s="202"/>
      <c r="U57" s="202"/>
      <c r="V57" s="202"/>
      <c r="W57" s="202"/>
      <c r="X57" s="202"/>
      <c r="Y57" s="202"/>
      <c r="Z57" s="202"/>
      <c r="AA57" s="202"/>
      <c r="AB57" s="202"/>
      <c r="AC57" s="202"/>
      <c r="AD57" s="202"/>
      <c r="AE57" s="202"/>
      <c r="AF57" s="202"/>
      <c r="AG57" s="202"/>
      <c r="AH57" s="202"/>
      <c r="AI57" s="202"/>
      <c r="AJ57" s="202"/>
      <c r="AK57" s="202"/>
      <c r="AL57" s="202"/>
      <c r="AM57" s="202"/>
      <c r="AN57" s="202"/>
      <c r="AO57" s="202"/>
      <c r="AP57" s="202"/>
      <c r="AQ57" s="202"/>
      <c r="AR57" s="202"/>
      <c r="AS57" s="202"/>
      <c r="AT57" s="202"/>
      <c r="AU57" s="202"/>
      <c r="AV57" s="202"/>
      <c r="AW57" s="202"/>
      <c r="AX57" s="202"/>
      <c r="AY57" s="202"/>
      <c r="AZ57" s="202"/>
      <c r="BA57" s="202"/>
      <c r="BB57" s="202"/>
      <c r="BC57" s="202"/>
      <c r="BD57" s="202"/>
      <c r="BE57" s="202"/>
      <c r="BF57" s="202"/>
      <c r="BG57" s="202"/>
      <c r="BH57" s="202"/>
      <c r="BI57" s="202"/>
      <c r="BJ57" s="202"/>
      <c r="BK57" s="202"/>
      <c r="BL57" s="202"/>
      <c r="BM57" s="202"/>
      <c r="BN57" s="202"/>
      <c r="BO57" s="202"/>
      <c r="BP57" s="202"/>
      <c r="BQ57" s="202"/>
      <c r="BR57" s="202"/>
      <c r="BS57" s="202"/>
      <c r="BT57" s="202"/>
      <c r="BU57" s="202"/>
      <c r="BV57" s="202"/>
      <c r="BW57" s="202"/>
    </row>
    <row r="58" spans="1:75" outlineLevel="2">
      <c r="A58" s="347" t="s">
        <v>334</v>
      </c>
      <c r="B58" s="347"/>
      <c r="C58" s="201"/>
      <c r="D58" s="201"/>
      <c r="E58" s="201"/>
      <c r="F58" s="201"/>
      <c r="G58" s="201"/>
      <c r="H58" s="201"/>
      <c r="I58" s="201"/>
      <c r="J58" s="201"/>
      <c r="K58" s="201"/>
      <c r="L58" s="201"/>
      <c r="M58" s="201"/>
      <c r="N58" s="201"/>
      <c r="O58" s="201"/>
      <c r="P58" s="201"/>
      <c r="Q58" s="201"/>
      <c r="R58" s="201"/>
      <c r="S58" s="201"/>
      <c r="T58" s="201"/>
      <c r="U58" s="201"/>
      <c r="V58" s="201"/>
      <c r="W58" s="201"/>
      <c r="X58" s="201"/>
      <c r="Y58" s="201"/>
      <c r="Z58" s="201"/>
      <c r="AA58" s="201"/>
      <c r="AB58" s="201"/>
      <c r="AC58" s="201"/>
      <c r="AD58" s="201"/>
      <c r="AE58" s="201"/>
      <c r="AF58" s="201"/>
      <c r="AG58" s="201"/>
      <c r="AH58" s="201"/>
      <c r="AI58" s="201"/>
      <c r="AJ58" s="201"/>
      <c r="AK58" s="201"/>
      <c r="AL58" s="201"/>
      <c r="AM58" s="201"/>
      <c r="AN58" s="201"/>
      <c r="AO58" s="201"/>
      <c r="AP58" s="201"/>
      <c r="AQ58" s="201"/>
      <c r="AR58" s="201"/>
      <c r="AS58" s="201"/>
      <c r="AT58" s="201"/>
      <c r="AU58" s="201"/>
      <c r="AV58" s="201"/>
      <c r="AW58" s="201"/>
      <c r="AX58" s="201"/>
      <c r="AY58" s="201"/>
      <c r="AZ58" s="201"/>
      <c r="BA58" s="201"/>
      <c r="BB58" s="201"/>
      <c r="BC58" s="201"/>
      <c r="BD58" s="201"/>
      <c r="BE58" s="201"/>
      <c r="BF58" s="201"/>
      <c r="BG58" s="201"/>
      <c r="BH58" s="201"/>
      <c r="BI58" s="201"/>
      <c r="BJ58" s="201"/>
      <c r="BK58" s="201"/>
      <c r="BL58" s="201"/>
      <c r="BM58" s="201"/>
      <c r="BN58" s="201"/>
      <c r="BO58" s="201"/>
      <c r="BP58" s="201"/>
      <c r="BQ58" s="201"/>
      <c r="BR58" s="201"/>
      <c r="BS58" s="201"/>
      <c r="BT58" s="201"/>
      <c r="BU58" s="201"/>
      <c r="BV58" s="201"/>
      <c r="BW58" s="201"/>
    </row>
    <row r="59" spans="1:75" ht="3.75" customHeight="1" outlineLevel="2"/>
    <row r="60" spans="1:75" outlineLevel="2">
      <c r="A60" s="351" t="s">
        <v>374</v>
      </c>
      <c r="B60" s="351"/>
      <c r="C60" s="202"/>
      <c r="D60" s="202"/>
      <c r="E60" s="202"/>
      <c r="F60" s="202"/>
      <c r="G60" s="202"/>
      <c r="H60" s="202"/>
      <c r="I60" s="202"/>
      <c r="J60" s="202"/>
      <c r="K60" s="202"/>
      <c r="L60" s="202"/>
      <c r="M60" s="202"/>
      <c r="N60" s="202"/>
      <c r="O60" s="202"/>
      <c r="P60" s="202"/>
      <c r="Q60" s="202"/>
      <c r="R60" s="202"/>
      <c r="S60" s="202"/>
      <c r="T60" s="202"/>
      <c r="U60" s="202"/>
      <c r="V60" s="202"/>
      <c r="W60" s="202"/>
      <c r="X60" s="202"/>
      <c r="Y60" s="202"/>
      <c r="Z60" s="202"/>
      <c r="AA60" s="202"/>
      <c r="AB60" s="202"/>
      <c r="AC60" s="202"/>
      <c r="AD60" s="202"/>
      <c r="AE60" s="202"/>
      <c r="AF60" s="202"/>
      <c r="AG60" s="202"/>
      <c r="AH60" s="202"/>
      <c r="AI60" s="202"/>
      <c r="AJ60" s="202"/>
      <c r="AK60" s="202"/>
      <c r="AL60" s="202"/>
      <c r="AM60" s="202"/>
      <c r="AN60" s="202"/>
      <c r="AO60" s="202"/>
      <c r="AP60" s="202"/>
      <c r="AQ60" s="202"/>
      <c r="AR60" s="202"/>
      <c r="AS60" s="202"/>
      <c r="AT60" s="202"/>
      <c r="AU60" s="202"/>
      <c r="AV60" s="202"/>
      <c r="AW60" s="202"/>
      <c r="AX60" s="202"/>
      <c r="AY60" s="202"/>
      <c r="AZ60" s="202"/>
      <c r="BA60" s="202"/>
      <c r="BB60" s="202"/>
      <c r="BC60" s="202"/>
      <c r="BD60" s="202"/>
      <c r="BE60" s="202"/>
      <c r="BF60" s="202"/>
      <c r="BG60" s="202"/>
      <c r="BH60" s="202"/>
      <c r="BI60" s="202"/>
      <c r="BJ60" s="202"/>
      <c r="BK60" s="202"/>
      <c r="BL60" s="202"/>
      <c r="BM60" s="202"/>
      <c r="BN60" s="202"/>
      <c r="BO60" s="202"/>
      <c r="BP60" s="202"/>
      <c r="BQ60" s="202"/>
      <c r="BR60" s="202"/>
      <c r="BS60" s="202"/>
      <c r="BT60" s="202"/>
      <c r="BU60" s="202"/>
      <c r="BV60" s="202"/>
      <c r="BW60" s="202"/>
    </row>
    <row r="61" spans="1:75" outlineLevel="2">
      <c r="A61" s="347" t="s">
        <v>334</v>
      </c>
      <c r="B61" s="347"/>
      <c r="C61" s="201"/>
      <c r="D61" s="201"/>
      <c r="E61" s="201"/>
      <c r="F61" s="201"/>
      <c r="G61" s="201"/>
      <c r="H61" s="201"/>
      <c r="I61" s="201"/>
      <c r="J61" s="201"/>
      <c r="K61" s="201"/>
      <c r="L61" s="201"/>
      <c r="M61" s="201"/>
      <c r="N61" s="201"/>
      <c r="O61" s="201"/>
      <c r="P61" s="201"/>
      <c r="Q61" s="201"/>
      <c r="R61" s="201"/>
      <c r="S61" s="201"/>
      <c r="T61" s="201"/>
      <c r="U61" s="201"/>
      <c r="V61" s="201"/>
      <c r="W61" s="201"/>
      <c r="X61" s="201"/>
      <c r="Y61" s="201"/>
      <c r="Z61" s="201"/>
      <c r="AA61" s="201"/>
      <c r="AB61" s="201"/>
      <c r="AC61" s="201"/>
      <c r="AD61" s="201"/>
      <c r="AE61" s="201"/>
      <c r="AF61" s="201"/>
      <c r="AG61" s="201"/>
      <c r="AH61" s="201"/>
      <c r="AI61" s="201"/>
      <c r="AJ61" s="201"/>
      <c r="AK61" s="201"/>
      <c r="AL61" s="201"/>
      <c r="AM61" s="201"/>
      <c r="AN61" s="201"/>
      <c r="AO61" s="201"/>
      <c r="AP61" s="201"/>
      <c r="AQ61" s="201"/>
      <c r="AR61" s="201"/>
      <c r="AS61" s="201"/>
      <c r="AT61" s="201"/>
      <c r="AU61" s="201"/>
      <c r="AV61" s="201"/>
      <c r="AW61" s="201"/>
      <c r="AX61" s="201"/>
      <c r="AY61" s="201"/>
      <c r="AZ61" s="201"/>
      <c r="BA61" s="201"/>
      <c r="BB61" s="201"/>
      <c r="BC61" s="201"/>
      <c r="BD61" s="201"/>
      <c r="BE61" s="201"/>
      <c r="BF61" s="201"/>
      <c r="BG61" s="201"/>
      <c r="BH61" s="201"/>
      <c r="BI61" s="201"/>
      <c r="BJ61" s="201"/>
      <c r="BK61" s="201"/>
      <c r="BL61" s="201"/>
      <c r="BM61" s="201"/>
      <c r="BN61" s="201"/>
      <c r="BO61" s="201"/>
      <c r="BP61" s="201"/>
      <c r="BQ61" s="201"/>
      <c r="BR61" s="201"/>
      <c r="BS61" s="201"/>
      <c r="BT61" s="201"/>
      <c r="BU61" s="201"/>
      <c r="BV61" s="201"/>
      <c r="BW61" s="201"/>
    </row>
    <row r="62" spans="1:75" ht="8.25" customHeight="1" outlineLevel="1" collapsed="1">
      <c r="A62" s="216"/>
      <c r="B62" s="199"/>
      <c r="C62" s="274"/>
      <c r="D62" s="274"/>
      <c r="E62" s="274"/>
      <c r="F62" s="274"/>
      <c r="G62" s="274"/>
      <c r="H62" s="274"/>
      <c r="I62" s="274"/>
      <c r="J62" s="274"/>
      <c r="K62" s="274"/>
      <c r="L62" s="274"/>
      <c r="M62" s="274"/>
      <c r="N62" s="274"/>
      <c r="O62" s="274"/>
      <c r="P62" s="274"/>
      <c r="Q62" s="274"/>
      <c r="R62" s="274"/>
      <c r="S62" s="274"/>
      <c r="T62" s="274"/>
      <c r="U62" s="274"/>
      <c r="V62" s="274"/>
      <c r="W62" s="274"/>
      <c r="X62" s="274"/>
      <c r="Y62" s="274"/>
      <c r="Z62" s="274"/>
      <c r="AA62" s="274"/>
      <c r="AB62" s="274"/>
      <c r="AC62" s="274"/>
      <c r="AD62" s="274"/>
      <c r="AE62" s="274"/>
      <c r="AF62" s="274"/>
      <c r="AG62" s="274"/>
      <c r="AH62" s="274"/>
      <c r="AI62" s="274"/>
      <c r="AJ62" s="274"/>
      <c r="AK62" s="274"/>
      <c r="AL62" s="274"/>
      <c r="AM62" s="274"/>
      <c r="AN62" s="274"/>
      <c r="AO62" s="274"/>
      <c r="AP62" s="274"/>
      <c r="AQ62" s="274"/>
      <c r="AR62" s="274"/>
      <c r="AS62" s="274"/>
      <c r="AT62" s="274"/>
      <c r="AU62" s="274"/>
      <c r="AV62" s="274"/>
      <c r="AW62" s="274"/>
      <c r="AX62" s="274"/>
      <c r="AY62" s="274"/>
      <c r="AZ62" s="274"/>
      <c r="BA62" s="274"/>
      <c r="BB62" s="274"/>
      <c r="BC62" s="274"/>
      <c r="BD62" s="274"/>
      <c r="BE62" s="274"/>
      <c r="BF62" s="274"/>
      <c r="BG62" s="274"/>
      <c r="BH62" s="274"/>
      <c r="BI62" s="274"/>
      <c r="BJ62" s="274"/>
      <c r="BK62" s="274"/>
      <c r="BL62" s="274"/>
      <c r="BM62" s="274"/>
      <c r="BN62" s="274"/>
      <c r="BO62" s="274"/>
      <c r="BP62" s="274"/>
      <c r="BQ62" s="274"/>
      <c r="BR62" s="274"/>
      <c r="BS62" s="274"/>
      <c r="BT62" s="274"/>
      <c r="BU62" s="274"/>
      <c r="BV62" s="274"/>
      <c r="BW62" s="200"/>
    </row>
    <row r="63" spans="1:75" ht="16.5" customHeight="1">
      <c r="A63" s="396" t="s">
        <v>290</v>
      </c>
      <c r="B63" s="397"/>
      <c r="C63" s="397"/>
      <c r="D63" s="397"/>
      <c r="E63" s="397"/>
      <c r="F63" s="397"/>
      <c r="G63" s="397"/>
      <c r="H63" s="397"/>
      <c r="I63" s="397"/>
      <c r="J63" s="397"/>
      <c r="K63" s="397"/>
      <c r="L63" s="397"/>
      <c r="M63" s="397"/>
      <c r="N63" s="397"/>
      <c r="O63" s="397"/>
      <c r="P63" s="397"/>
      <c r="Q63" s="397"/>
      <c r="R63" s="397"/>
      <c r="S63" s="397"/>
      <c r="T63" s="397"/>
      <c r="U63" s="397"/>
      <c r="V63" s="397"/>
      <c r="W63" s="397"/>
      <c r="X63" s="397"/>
      <c r="Y63" s="397"/>
      <c r="Z63" s="397"/>
      <c r="AA63" s="397"/>
      <c r="AB63" s="397"/>
      <c r="AC63" s="397"/>
      <c r="AD63" s="397"/>
      <c r="AE63" s="397"/>
      <c r="AF63" s="397"/>
      <c r="AG63" s="397"/>
      <c r="AH63" s="397"/>
      <c r="AI63" s="397"/>
      <c r="AJ63" s="397"/>
      <c r="AK63" s="397"/>
      <c r="AL63" s="397"/>
      <c r="AM63" s="397"/>
      <c r="AN63" s="397"/>
      <c r="AO63" s="397"/>
      <c r="AP63" s="397"/>
      <c r="AQ63" s="397"/>
      <c r="AR63" s="397"/>
      <c r="AS63" s="397"/>
      <c r="AT63" s="397"/>
      <c r="AU63" s="397"/>
      <c r="AV63" s="397"/>
      <c r="AW63" s="397"/>
      <c r="AX63" s="397"/>
      <c r="AY63" s="397"/>
      <c r="AZ63" s="397"/>
      <c r="BA63" s="397"/>
      <c r="BB63" s="397"/>
      <c r="BC63" s="397"/>
      <c r="BD63" s="397"/>
      <c r="BE63" s="397"/>
      <c r="BF63" s="397"/>
      <c r="BG63" s="397"/>
      <c r="BH63" s="397"/>
      <c r="BI63" s="397"/>
      <c r="BJ63" s="397"/>
      <c r="BK63" s="397"/>
      <c r="BL63" s="397"/>
      <c r="BM63" s="397"/>
      <c r="BN63" s="397"/>
      <c r="BO63" s="397"/>
      <c r="BP63" s="397"/>
      <c r="BQ63" s="397"/>
      <c r="BR63" s="397"/>
      <c r="BS63" s="397"/>
      <c r="BT63" s="397"/>
      <c r="BU63" s="397"/>
      <c r="BV63" s="397"/>
      <c r="BW63" s="398"/>
    </row>
    <row r="64" spans="1:75" ht="48" customHeight="1">
      <c r="A64" s="287"/>
      <c r="B64" s="288"/>
      <c r="C64" s="208"/>
      <c r="D64" s="208"/>
      <c r="E64" s="208"/>
      <c r="F64" s="208"/>
      <c r="G64" s="208"/>
      <c r="H64" s="208"/>
      <c r="I64" s="208"/>
      <c r="J64" s="208"/>
      <c r="K64" s="208"/>
      <c r="L64" s="208"/>
      <c r="M64" s="208"/>
      <c r="N64" s="208"/>
      <c r="O64" s="208"/>
      <c r="P64" s="208"/>
      <c r="Q64" s="208"/>
      <c r="R64" s="208"/>
      <c r="S64" s="208"/>
      <c r="T64" s="208"/>
      <c r="U64" s="208"/>
      <c r="V64" s="208"/>
      <c r="W64" s="208"/>
      <c r="X64" s="208"/>
      <c r="Y64" s="208"/>
      <c r="Z64" s="208"/>
      <c r="AA64" s="208"/>
      <c r="AB64" s="208"/>
      <c r="AC64" s="208"/>
      <c r="AD64" s="208"/>
      <c r="AE64" s="208"/>
      <c r="AF64" s="208"/>
      <c r="AG64" s="208"/>
      <c r="AH64" s="208"/>
      <c r="AI64" s="208"/>
      <c r="AJ64" s="208"/>
      <c r="AK64" s="208"/>
      <c r="AL64" s="208"/>
      <c r="AM64" s="208"/>
      <c r="AN64" s="208"/>
      <c r="AO64" s="208"/>
      <c r="AP64" s="208"/>
      <c r="AQ64" s="208"/>
      <c r="AR64" s="208"/>
      <c r="AS64" s="208"/>
      <c r="AT64" s="208"/>
      <c r="AU64" s="208"/>
      <c r="AV64" s="208"/>
      <c r="AW64" s="208"/>
      <c r="AX64" s="208"/>
      <c r="AY64" s="208"/>
      <c r="AZ64" s="208"/>
      <c r="BA64" s="208"/>
      <c r="BB64" s="208"/>
      <c r="BC64" s="208"/>
      <c r="BD64" s="208"/>
      <c r="BE64" s="208"/>
      <c r="BF64" s="208"/>
      <c r="BG64" s="208"/>
      <c r="BH64" s="208"/>
      <c r="BI64" s="208"/>
      <c r="BJ64" s="208"/>
      <c r="BK64" s="208"/>
      <c r="BL64" s="208"/>
      <c r="BM64" s="208"/>
      <c r="BN64" s="208"/>
      <c r="BO64" s="208"/>
      <c r="BP64" s="208"/>
      <c r="BQ64" s="208"/>
      <c r="BR64" s="208"/>
      <c r="BS64" s="208"/>
      <c r="BT64" s="208"/>
      <c r="BU64" s="208"/>
      <c r="BV64" s="208"/>
      <c r="BW64" s="209"/>
    </row>
    <row r="65" spans="1:75" s="213" customFormat="1">
      <c r="A65" s="424" t="s">
        <v>266</v>
      </c>
      <c r="B65" s="425"/>
      <c r="C65" s="273">
        <f>IF('AJUSTE DE MIX'!$C$1=C1,IFERROR('AJUSTE DE MIX'!$G$25,0),"")</f>
        <v>0</v>
      </c>
      <c r="D65" s="273" t="str">
        <f>IF('AJUSTE DE MIX'!$C$1=D1,IFERROR('AJUSTE DE MIX'!$G$25,0),"")</f>
        <v/>
      </c>
      <c r="E65" s="273" t="str">
        <f>IF('AJUSTE DE MIX'!$C$1=E1,IFERROR('AJUSTE DE MIX'!$G$25,0),"")</f>
        <v/>
      </c>
      <c r="F65" s="273" t="str">
        <f>IF('AJUSTE DE MIX'!$C$1=F1,IFERROR('AJUSTE DE MIX'!$G$25,0),"")</f>
        <v/>
      </c>
      <c r="G65" s="273" t="str">
        <f>IF('AJUSTE DE MIX'!$C$1=G1,IFERROR('AJUSTE DE MIX'!$G$25,0),"")</f>
        <v/>
      </c>
      <c r="H65" s="273" t="str">
        <f>IF('AJUSTE DE MIX'!$C$1=H1,IFERROR('AJUSTE DE MIX'!$G$25,0),"")</f>
        <v/>
      </c>
      <c r="I65" s="273" t="str">
        <f>IF('AJUSTE DE MIX'!$C$1=I1,IFERROR('AJUSTE DE MIX'!$G$25,0),"")</f>
        <v/>
      </c>
      <c r="J65" s="273" t="str">
        <f>IF('AJUSTE DE MIX'!$C$1=J1,IFERROR('AJUSTE DE MIX'!$G$25,0),"")</f>
        <v/>
      </c>
      <c r="K65" s="273" t="str">
        <f>IF('AJUSTE DE MIX'!$C$1=K1,IFERROR('AJUSTE DE MIX'!$G$25,0),"")</f>
        <v/>
      </c>
      <c r="L65" s="273" t="str">
        <f>IF('AJUSTE DE MIX'!$C$1=L1,IFERROR('AJUSTE DE MIX'!$G$25,0),"")</f>
        <v/>
      </c>
      <c r="M65" s="273" t="str">
        <f>IF('AJUSTE DE MIX'!$C$1=M1,IFERROR('AJUSTE DE MIX'!$G$25,0),"")</f>
        <v/>
      </c>
      <c r="N65" s="273" t="str">
        <f>IF('AJUSTE DE MIX'!$C$1=N1,IFERROR('AJUSTE DE MIX'!$G$25,0),"")</f>
        <v/>
      </c>
      <c r="O65" s="273" t="str">
        <f>IF('AJUSTE DE MIX'!$C$1=O1,IFERROR('AJUSTE DE MIX'!$G$25,0),"")</f>
        <v/>
      </c>
      <c r="P65" s="273" t="str">
        <f>IF('AJUSTE DE MIX'!$C$1=P1,IFERROR('AJUSTE DE MIX'!$G$25,0),"")</f>
        <v/>
      </c>
      <c r="Q65" s="273" t="str">
        <f>IF('AJUSTE DE MIX'!$C$1=Q1,IFERROR('AJUSTE DE MIX'!$G$25,0),"")</f>
        <v/>
      </c>
      <c r="R65" s="273" t="str">
        <f>IF('AJUSTE DE MIX'!$C$1=R1,IFERROR('AJUSTE DE MIX'!$G$25,0),"")</f>
        <v/>
      </c>
      <c r="S65" s="273" t="str">
        <f>IF('AJUSTE DE MIX'!$C$1=S1,IFERROR('AJUSTE DE MIX'!$G$25,0),"")</f>
        <v/>
      </c>
      <c r="T65" s="273" t="str">
        <f>IF('AJUSTE DE MIX'!$C$1=T1,IFERROR('AJUSTE DE MIX'!$G$25,0),"")</f>
        <v/>
      </c>
      <c r="U65" s="273" t="str">
        <f>IF('AJUSTE DE MIX'!$C$1=U1,IFERROR('AJUSTE DE MIX'!$G$25,0),"")</f>
        <v/>
      </c>
      <c r="V65" s="273" t="str">
        <f>IF('AJUSTE DE MIX'!$C$1=V1,IFERROR('AJUSTE DE MIX'!$G$25,0),"")</f>
        <v/>
      </c>
      <c r="W65" s="273" t="str">
        <f>IF('AJUSTE DE MIX'!$C$1=W1,IFERROR('AJUSTE DE MIX'!$G$25,0),"")</f>
        <v/>
      </c>
      <c r="X65" s="273" t="str">
        <f>IF('AJUSTE DE MIX'!$C$1=X1,IFERROR('AJUSTE DE MIX'!$G$25,0),"")</f>
        <v/>
      </c>
      <c r="Y65" s="273" t="str">
        <f>IF('AJUSTE DE MIX'!$C$1=Y1,IFERROR('AJUSTE DE MIX'!$G$25,0),"")</f>
        <v/>
      </c>
      <c r="Z65" s="273" t="str">
        <f>IF('AJUSTE DE MIX'!$C$1=Z1,IFERROR('AJUSTE DE MIX'!$G$25,0),"")</f>
        <v/>
      </c>
      <c r="AA65" s="273" t="str">
        <f>IF('AJUSTE DE MIX'!$C$1=AA1,IFERROR('AJUSTE DE MIX'!$G$25,0),"")</f>
        <v/>
      </c>
      <c r="AB65" s="273" t="str">
        <f>IF('AJUSTE DE MIX'!$C$1=AB1,IFERROR('AJUSTE DE MIX'!$G$25,0),"")</f>
        <v/>
      </c>
      <c r="AC65" s="273" t="str">
        <f>IF('AJUSTE DE MIX'!$C$1=AC1,IFERROR('AJUSTE DE MIX'!$G$25,0),"")</f>
        <v/>
      </c>
      <c r="AD65" s="273" t="str">
        <f>IF('AJUSTE DE MIX'!$C$1=AD1,IFERROR('AJUSTE DE MIX'!$G$25,0),"")</f>
        <v/>
      </c>
      <c r="AE65" s="273" t="str">
        <f>IF('AJUSTE DE MIX'!$C$1=AE1,IFERROR('AJUSTE DE MIX'!$G$25,0),"")</f>
        <v/>
      </c>
      <c r="AF65" s="273" t="str">
        <f>IF('AJUSTE DE MIX'!$C$1=AF1,IFERROR('AJUSTE DE MIX'!$G$25,0),"")</f>
        <v/>
      </c>
      <c r="AG65" s="273" t="str">
        <f>IF('AJUSTE DE MIX'!$C$1=AG1,IFERROR('AJUSTE DE MIX'!$G$25,0),"")</f>
        <v/>
      </c>
      <c r="AH65" s="273" t="str">
        <f>IF('AJUSTE DE MIX'!$C$1=AH1,IFERROR('AJUSTE DE MIX'!$G$25,0),"")</f>
        <v/>
      </c>
      <c r="AI65" s="273" t="str">
        <f>IF('AJUSTE DE MIX'!$C$1=AI1,IFERROR('AJUSTE DE MIX'!$G$25,0),"")</f>
        <v/>
      </c>
      <c r="AJ65" s="273" t="str">
        <f>IF('AJUSTE DE MIX'!$C$1=AJ1,IFERROR('AJUSTE DE MIX'!$G$25,0),"")</f>
        <v/>
      </c>
      <c r="AK65" s="273" t="str">
        <f>IF('AJUSTE DE MIX'!$C$1=AK1,IFERROR('AJUSTE DE MIX'!$G$25,0),"")</f>
        <v/>
      </c>
      <c r="AL65" s="273" t="str">
        <f>IF('AJUSTE DE MIX'!$C$1=AL1,IFERROR('AJUSTE DE MIX'!$G$25,0),"")</f>
        <v/>
      </c>
      <c r="AM65" s="273" t="str">
        <f>IF('AJUSTE DE MIX'!$C$1=AM1,IFERROR('AJUSTE DE MIX'!$G$25,0),"")</f>
        <v/>
      </c>
      <c r="AN65" s="273" t="str">
        <f>IF('AJUSTE DE MIX'!$C$1=AN1,IFERROR('AJUSTE DE MIX'!$G$25,0),"")</f>
        <v/>
      </c>
      <c r="AO65" s="273" t="str">
        <f>IF('AJUSTE DE MIX'!$C$1=AO1,IFERROR('AJUSTE DE MIX'!$G$25,0),"")</f>
        <v/>
      </c>
      <c r="AP65" s="273" t="str">
        <f>IF('AJUSTE DE MIX'!$C$1=AP1,IFERROR('AJUSTE DE MIX'!$G$25,0),"")</f>
        <v/>
      </c>
      <c r="AQ65" s="273" t="str">
        <f>IF('AJUSTE DE MIX'!$C$1=AQ1,IFERROR('AJUSTE DE MIX'!$G$25,0),"")</f>
        <v/>
      </c>
      <c r="AR65" s="273" t="str">
        <f>IF('AJUSTE DE MIX'!$C$1=AR1,IFERROR('AJUSTE DE MIX'!$G$25,0),"")</f>
        <v/>
      </c>
      <c r="AS65" s="273" t="str">
        <f>IF('AJUSTE DE MIX'!$C$1=AS1,IFERROR('AJUSTE DE MIX'!$G$25,0),"")</f>
        <v/>
      </c>
      <c r="AT65" s="273" t="str">
        <f>IF('AJUSTE DE MIX'!$C$1=AT1,IFERROR('AJUSTE DE MIX'!$G$25,0),"")</f>
        <v/>
      </c>
      <c r="AU65" s="273" t="str">
        <f>IF('AJUSTE DE MIX'!$C$1=AU1,IFERROR('AJUSTE DE MIX'!$G$25,0),"")</f>
        <v/>
      </c>
      <c r="AV65" s="273" t="str">
        <f>IF('AJUSTE DE MIX'!$C$1=AV1,IFERROR('AJUSTE DE MIX'!$G$25,0),"")</f>
        <v/>
      </c>
      <c r="AW65" s="273" t="str">
        <f>IF('AJUSTE DE MIX'!$C$1=AW1,IFERROR('AJUSTE DE MIX'!$G$25,0),"")</f>
        <v/>
      </c>
      <c r="AX65" s="273" t="str">
        <f>IF('AJUSTE DE MIX'!$C$1=AX1,IFERROR('AJUSTE DE MIX'!$G$25,0),"")</f>
        <v/>
      </c>
      <c r="AY65" s="273" t="str">
        <f>IF('AJUSTE DE MIX'!$C$1=AY1,IFERROR('AJUSTE DE MIX'!$G$25,0),"")</f>
        <v/>
      </c>
      <c r="AZ65" s="273" t="str">
        <f>IF('AJUSTE DE MIX'!$C$1=AZ1,IFERROR('AJUSTE DE MIX'!$G$25,0),"")</f>
        <v/>
      </c>
      <c r="BA65" s="273" t="str">
        <f>IF('AJUSTE DE MIX'!$C$1=BA1,IFERROR('AJUSTE DE MIX'!$G$25,0),"")</f>
        <v/>
      </c>
      <c r="BB65" s="273" t="str">
        <f>IF('AJUSTE DE MIX'!$C$1=BB1,IFERROR('AJUSTE DE MIX'!$G$25,0),"")</f>
        <v/>
      </c>
      <c r="BC65" s="273" t="str">
        <f>IF('AJUSTE DE MIX'!$C$1=BC1,IFERROR('AJUSTE DE MIX'!$G$25,0),"")</f>
        <v/>
      </c>
      <c r="BD65" s="273" t="str">
        <f>IF('AJUSTE DE MIX'!$C$1=BD1,IFERROR('AJUSTE DE MIX'!$G$25,0),"")</f>
        <v/>
      </c>
      <c r="BE65" s="273" t="str">
        <f>IF('AJUSTE DE MIX'!$C$1=BE1,IFERROR('AJUSTE DE MIX'!$G$25,0),"")</f>
        <v/>
      </c>
      <c r="BF65" s="273" t="str">
        <f>IF('AJUSTE DE MIX'!$C$1=BF1,IFERROR('AJUSTE DE MIX'!$G$25,0),"")</f>
        <v/>
      </c>
      <c r="BG65" s="273" t="str">
        <f>IF('AJUSTE DE MIX'!$C$1=BG1,IFERROR('AJUSTE DE MIX'!$G$25,0),"")</f>
        <v/>
      </c>
      <c r="BH65" s="273" t="str">
        <f>IF('AJUSTE DE MIX'!$C$1=BH1,IFERROR('AJUSTE DE MIX'!$G$25,0),"")</f>
        <v/>
      </c>
      <c r="BI65" s="273" t="str">
        <f>IF('AJUSTE DE MIX'!$C$1=BI1,IFERROR('AJUSTE DE MIX'!$G$25,0),"")</f>
        <v/>
      </c>
      <c r="BJ65" s="273" t="str">
        <f>IF('AJUSTE DE MIX'!$C$1=BJ1,IFERROR('AJUSTE DE MIX'!$G$25,0),"")</f>
        <v/>
      </c>
      <c r="BK65" s="273" t="str">
        <f>IF('AJUSTE DE MIX'!$C$1=BK1,IFERROR('AJUSTE DE MIX'!$G$25,0),"")</f>
        <v/>
      </c>
      <c r="BL65" s="273" t="str">
        <f>IF('AJUSTE DE MIX'!$C$1=BL1,IFERROR('AJUSTE DE MIX'!$G$25,0),"")</f>
        <v/>
      </c>
      <c r="BM65" s="273" t="str">
        <f>IF('AJUSTE DE MIX'!$C$1=BM1,IFERROR('AJUSTE DE MIX'!$G$25,0),"")</f>
        <v/>
      </c>
      <c r="BN65" s="273" t="str">
        <f>IF('AJUSTE DE MIX'!$C$1=BN1,IFERROR('AJUSTE DE MIX'!$G$25,0),"")</f>
        <v/>
      </c>
      <c r="BO65" s="273" t="str">
        <f>IF('AJUSTE DE MIX'!$C$1=BO1,IFERROR('AJUSTE DE MIX'!$G$25,0),"")</f>
        <v/>
      </c>
      <c r="BP65" s="273" t="str">
        <f>IF('AJUSTE DE MIX'!$C$1=BP1,IFERROR('AJUSTE DE MIX'!$G$25,0),"")</f>
        <v/>
      </c>
      <c r="BQ65" s="273" t="str">
        <f>IF('AJUSTE DE MIX'!$C$1=BQ1,IFERROR('AJUSTE DE MIX'!$G$25,0),"")</f>
        <v/>
      </c>
      <c r="BR65" s="273" t="str">
        <f>IF('AJUSTE DE MIX'!$C$1=BR1,IFERROR('AJUSTE DE MIX'!$G$25,0),"")</f>
        <v/>
      </c>
      <c r="BS65" s="273" t="str">
        <f>IF('AJUSTE DE MIX'!$C$1=BS1,IFERROR('AJUSTE DE MIX'!$G$25,0),"")</f>
        <v/>
      </c>
      <c r="BT65" s="273" t="str">
        <f>IF('AJUSTE DE MIX'!$C$1=BT1,IFERROR('AJUSTE DE MIX'!$G$25,0),"")</f>
        <v/>
      </c>
      <c r="BU65" s="273" t="str">
        <f>IF('AJUSTE DE MIX'!$C$1=BU1,IFERROR('AJUSTE DE MIX'!$G$25,0),"")</f>
        <v/>
      </c>
      <c r="BV65" s="273" t="str">
        <f>IF('AJUSTE DE MIX'!$C$1=BV1,IFERROR('AJUSTE DE MIX'!$G$25,0),"")</f>
        <v/>
      </c>
      <c r="BW65" s="273" t="str">
        <f>IF('AJUSTE DE MIX'!$C$1=BW1,IFERROR('AJUSTE DE MIX'!$G$25,0),"")</f>
        <v/>
      </c>
    </row>
    <row r="66" spans="1:75" s="213" customFormat="1">
      <c r="A66" s="356" t="s">
        <v>267</v>
      </c>
      <c r="B66" s="357"/>
      <c r="C66" s="273">
        <f>IF('AJUSTE DE MIX'!$C$1=C1,IFERROR('AJUSTE DE MIX'!$O$37,0),"")</f>
        <v>0</v>
      </c>
      <c r="D66" s="273" t="str">
        <f>IF('AJUSTE DE MIX'!$C$1=D1,IFERROR('AJUSTE DE MIX'!$O$37,0),"")</f>
        <v/>
      </c>
      <c r="E66" s="273" t="str">
        <f>IF('AJUSTE DE MIX'!$C$1=E1,IFERROR('AJUSTE DE MIX'!$O$37,0),"")</f>
        <v/>
      </c>
      <c r="F66" s="273" t="str">
        <f>IF('AJUSTE DE MIX'!$C$1=F1,IFERROR('AJUSTE DE MIX'!$O$37,0),"")</f>
        <v/>
      </c>
      <c r="G66" s="273" t="str">
        <f>IF('AJUSTE DE MIX'!$C$1=G1,IFERROR('AJUSTE DE MIX'!$O$37,0),"")</f>
        <v/>
      </c>
      <c r="H66" s="273" t="str">
        <f>IF('AJUSTE DE MIX'!$C$1=H1,IFERROR('AJUSTE DE MIX'!$O$37,0),"")</f>
        <v/>
      </c>
      <c r="I66" s="273" t="str">
        <f>IF('AJUSTE DE MIX'!$C$1=I1,IFERROR('AJUSTE DE MIX'!$O$37,0),"")</f>
        <v/>
      </c>
      <c r="J66" s="273" t="str">
        <f>IF('AJUSTE DE MIX'!$C$1=J1,IFERROR('AJUSTE DE MIX'!$O$37,0),"")</f>
        <v/>
      </c>
      <c r="K66" s="273" t="str">
        <f>IF('AJUSTE DE MIX'!$C$1=K1,IFERROR('AJUSTE DE MIX'!$O$37,0),"")</f>
        <v/>
      </c>
      <c r="L66" s="273" t="str">
        <f>IF('AJUSTE DE MIX'!$C$1=L1,IFERROR('AJUSTE DE MIX'!$O$37,0),"")</f>
        <v/>
      </c>
      <c r="M66" s="273" t="str">
        <f>IF('AJUSTE DE MIX'!$C$1=M1,IFERROR('AJUSTE DE MIX'!$O$37,0),"")</f>
        <v/>
      </c>
      <c r="N66" s="273" t="str">
        <f>IF('AJUSTE DE MIX'!$C$1=N1,IFERROR('AJUSTE DE MIX'!$O$37,0),"")</f>
        <v/>
      </c>
      <c r="O66" s="273" t="str">
        <f>IF('AJUSTE DE MIX'!$C$1=O1,IFERROR('AJUSTE DE MIX'!$O$37,0),"")</f>
        <v/>
      </c>
      <c r="P66" s="273" t="str">
        <f>IF('AJUSTE DE MIX'!$C$1=P1,IFERROR('AJUSTE DE MIX'!$O$37,0),"")</f>
        <v/>
      </c>
      <c r="Q66" s="273" t="str">
        <f>IF('AJUSTE DE MIX'!$C$1=Q1,IFERROR('AJUSTE DE MIX'!$O$37,0),"")</f>
        <v/>
      </c>
      <c r="R66" s="273" t="str">
        <f>IF('AJUSTE DE MIX'!$C$1=R1,IFERROR('AJUSTE DE MIX'!$O$37,0),"")</f>
        <v/>
      </c>
      <c r="S66" s="273" t="str">
        <f>IF('AJUSTE DE MIX'!$C$1=S1,IFERROR('AJUSTE DE MIX'!$O$37,0),"")</f>
        <v/>
      </c>
      <c r="T66" s="273" t="str">
        <f>IF('AJUSTE DE MIX'!$C$1=T1,IFERROR('AJUSTE DE MIX'!$O$37,0),"")</f>
        <v/>
      </c>
      <c r="U66" s="273" t="str">
        <f>IF('AJUSTE DE MIX'!$C$1=U1,IFERROR('AJUSTE DE MIX'!$O$37,0),"")</f>
        <v/>
      </c>
      <c r="V66" s="273" t="str">
        <f>IF('AJUSTE DE MIX'!$C$1=V1,IFERROR('AJUSTE DE MIX'!$O$37,0),"")</f>
        <v/>
      </c>
      <c r="W66" s="273" t="str">
        <f>IF('AJUSTE DE MIX'!$C$1=W1,IFERROR('AJUSTE DE MIX'!$O$37,0),"")</f>
        <v/>
      </c>
      <c r="X66" s="273" t="str">
        <f>IF('AJUSTE DE MIX'!$C$1=X1,IFERROR('AJUSTE DE MIX'!$O$37,0),"")</f>
        <v/>
      </c>
      <c r="Y66" s="273" t="str">
        <f>IF('AJUSTE DE MIX'!$C$1=Y1,IFERROR('AJUSTE DE MIX'!$O$37,0),"")</f>
        <v/>
      </c>
      <c r="Z66" s="273" t="str">
        <f>IF('AJUSTE DE MIX'!$C$1=Z1,IFERROR('AJUSTE DE MIX'!$O$37,0),"")</f>
        <v/>
      </c>
      <c r="AA66" s="273" t="str">
        <f>IF('AJUSTE DE MIX'!$C$1=AA1,IFERROR('AJUSTE DE MIX'!$O$37,0),"")</f>
        <v/>
      </c>
      <c r="AB66" s="273" t="str">
        <f>IF('AJUSTE DE MIX'!$C$1=AB1,IFERROR('AJUSTE DE MIX'!$O$37,0),"")</f>
        <v/>
      </c>
      <c r="AC66" s="273" t="str">
        <f>IF('AJUSTE DE MIX'!$C$1=AC1,IFERROR('AJUSTE DE MIX'!$O$37,0),"")</f>
        <v/>
      </c>
      <c r="AD66" s="273" t="str">
        <f>IF('AJUSTE DE MIX'!$C$1=AD1,IFERROR('AJUSTE DE MIX'!$O$37,0),"")</f>
        <v/>
      </c>
      <c r="AE66" s="273" t="str">
        <f>IF('AJUSTE DE MIX'!$C$1=AE1,IFERROR('AJUSTE DE MIX'!$O$37,0),"")</f>
        <v/>
      </c>
      <c r="AF66" s="273" t="str">
        <f>IF('AJUSTE DE MIX'!$C$1=AF1,IFERROR('AJUSTE DE MIX'!$O$37,0),"")</f>
        <v/>
      </c>
      <c r="AG66" s="273" t="str">
        <f>IF('AJUSTE DE MIX'!$C$1=AG1,IFERROR('AJUSTE DE MIX'!$O$37,0),"")</f>
        <v/>
      </c>
      <c r="AH66" s="273" t="str">
        <f>IF('AJUSTE DE MIX'!$C$1=AH1,IFERROR('AJUSTE DE MIX'!$O$37,0),"")</f>
        <v/>
      </c>
      <c r="AI66" s="273" t="str">
        <f>IF('AJUSTE DE MIX'!$C$1=AI1,IFERROR('AJUSTE DE MIX'!$O$37,0),"")</f>
        <v/>
      </c>
      <c r="AJ66" s="273" t="str">
        <f>IF('AJUSTE DE MIX'!$C$1=AJ1,IFERROR('AJUSTE DE MIX'!$O$37,0),"")</f>
        <v/>
      </c>
      <c r="AK66" s="273" t="str">
        <f>IF('AJUSTE DE MIX'!$C$1=AK1,IFERROR('AJUSTE DE MIX'!$O$37,0),"")</f>
        <v/>
      </c>
      <c r="AL66" s="273" t="str">
        <f>IF('AJUSTE DE MIX'!$C$1=AL1,IFERROR('AJUSTE DE MIX'!$O$37,0),"")</f>
        <v/>
      </c>
      <c r="AM66" s="273" t="str">
        <f>IF('AJUSTE DE MIX'!$C$1=AM1,IFERROR('AJUSTE DE MIX'!$O$37,0),"")</f>
        <v/>
      </c>
      <c r="AN66" s="273" t="str">
        <f>IF('AJUSTE DE MIX'!$C$1=AN1,IFERROR('AJUSTE DE MIX'!$O$37,0),"")</f>
        <v/>
      </c>
      <c r="AO66" s="273" t="str">
        <f>IF('AJUSTE DE MIX'!$C$1=AO1,IFERROR('AJUSTE DE MIX'!$O$37,0),"")</f>
        <v/>
      </c>
      <c r="AP66" s="273" t="str">
        <f>IF('AJUSTE DE MIX'!$C$1=AP1,IFERROR('AJUSTE DE MIX'!$O$37,0),"")</f>
        <v/>
      </c>
      <c r="AQ66" s="273" t="str">
        <f>IF('AJUSTE DE MIX'!$C$1=AQ1,IFERROR('AJUSTE DE MIX'!$O$37,0),"")</f>
        <v/>
      </c>
      <c r="AR66" s="273" t="str">
        <f>IF('AJUSTE DE MIX'!$C$1=AR1,IFERROR('AJUSTE DE MIX'!$O$37,0),"")</f>
        <v/>
      </c>
      <c r="AS66" s="273" t="str">
        <f>IF('AJUSTE DE MIX'!$C$1=AS1,IFERROR('AJUSTE DE MIX'!$O$37,0),"")</f>
        <v/>
      </c>
      <c r="AT66" s="273" t="str">
        <f>IF('AJUSTE DE MIX'!$C$1=AT1,IFERROR('AJUSTE DE MIX'!$O$37,0),"")</f>
        <v/>
      </c>
      <c r="AU66" s="273" t="str">
        <f>IF('AJUSTE DE MIX'!$C$1=AU1,IFERROR('AJUSTE DE MIX'!$O$37,0),"")</f>
        <v/>
      </c>
      <c r="AV66" s="273" t="str">
        <f>IF('AJUSTE DE MIX'!$C$1=AV1,IFERROR('AJUSTE DE MIX'!$O$37,0),"")</f>
        <v/>
      </c>
      <c r="AW66" s="273" t="str">
        <f>IF('AJUSTE DE MIX'!$C$1=AW1,IFERROR('AJUSTE DE MIX'!$O$37,0),"")</f>
        <v/>
      </c>
      <c r="AX66" s="273" t="str">
        <f>IF('AJUSTE DE MIX'!$C$1=AX1,IFERROR('AJUSTE DE MIX'!$O$37,0),"")</f>
        <v/>
      </c>
      <c r="AY66" s="273" t="str">
        <f>IF('AJUSTE DE MIX'!$C$1=AY1,IFERROR('AJUSTE DE MIX'!$O$37,0),"")</f>
        <v/>
      </c>
      <c r="AZ66" s="273" t="str">
        <f>IF('AJUSTE DE MIX'!$C$1=AZ1,IFERROR('AJUSTE DE MIX'!$O$37,0),"")</f>
        <v/>
      </c>
      <c r="BA66" s="273" t="str">
        <f>IF('AJUSTE DE MIX'!$C$1=BA1,IFERROR('AJUSTE DE MIX'!$O$37,0),"")</f>
        <v/>
      </c>
      <c r="BB66" s="273" t="str">
        <f>IF('AJUSTE DE MIX'!$C$1=BB1,IFERROR('AJUSTE DE MIX'!$O$37,0),"")</f>
        <v/>
      </c>
      <c r="BC66" s="273" t="str">
        <f>IF('AJUSTE DE MIX'!$C$1=BC1,IFERROR('AJUSTE DE MIX'!$O$37,0),"")</f>
        <v/>
      </c>
      <c r="BD66" s="273" t="str">
        <f>IF('AJUSTE DE MIX'!$C$1=BD1,IFERROR('AJUSTE DE MIX'!$O$37,0),"")</f>
        <v/>
      </c>
      <c r="BE66" s="273" t="str">
        <f>IF('AJUSTE DE MIX'!$C$1=BE1,IFERROR('AJUSTE DE MIX'!$O$37,0),"")</f>
        <v/>
      </c>
      <c r="BF66" s="273" t="str">
        <f>IF('AJUSTE DE MIX'!$C$1=BF1,IFERROR('AJUSTE DE MIX'!$O$37,0),"")</f>
        <v/>
      </c>
      <c r="BG66" s="273" t="str">
        <f>IF('AJUSTE DE MIX'!$C$1=BG1,IFERROR('AJUSTE DE MIX'!$O$37,0),"")</f>
        <v/>
      </c>
      <c r="BH66" s="273" t="str">
        <f>IF('AJUSTE DE MIX'!$C$1=BH1,IFERROR('AJUSTE DE MIX'!$O$37,0),"")</f>
        <v/>
      </c>
      <c r="BI66" s="273" t="str">
        <f>IF('AJUSTE DE MIX'!$C$1=BI1,IFERROR('AJUSTE DE MIX'!$O$37,0),"")</f>
        <v/>
      </c>
      <c r="BJ66" s="273" t="str">
        <f>IF('AJUSTE DE MIX'!$C$1=BJ1,IFERROR('AJUSTE DE MIX'!$O$37,0),"")</f>
        <v/>
      </c>
      <c r="BK66" s="273" t="str">
        <f>IF('AJUSTE DE MIX'!$C$1=BK1,IFERROR('AJUSTE DE MIX'!$O$37,0),"")</f>
        <v/>
      </c>
      <c r="BL66" s="273" t="str">
        <f>IF('AJUSTE DE MIX'!$C$1=BL1,IFERROR('AJUSTE DE MIX'!$O$37,0),"")</f>
        <v/>
      </c>
      <c r="BM66" s="273" t="str">
        <f>IF('AJUSTE DE MIX'!$C$1=BM1,IFERROR('AJUSTE DE MIX'!$O$37,0),"")</f>
        <v/>
      </c>
      <c r="BN66" s="273" t="str">
        <f>IF('AJUSTE DE MIX'!$C$1=BN1,IFERROR('AJUSTE DE MIX'!$O$37,0),"")</f>
        <v/>
      </c>
      <c r="BO66" s="273" t="str">
        <f>IF('AJUSTE DE MIX'!$C$1=BO1,IFERROR('AJUSTE DE MIX'!$O$37,0),"")</f>
        <v/>
      </c>
      <c r="BP66" s="273" t="str">
        <f>IF('AJUSTE DE MIX'!$C$1=BP1,IFERROR('AJUSTE DE MIX'!$O$37,0),"")</f>
        <v/>
      </c>
      <c r="BQ66" s="273" t="str">
        <f>IF('AJUSTE DE MIX'!$C$1=BQ1,IFERROR('AJUSTE DE MIX'!$O$37,0),"")</f>
        <v/>
      </c>
      <c r="BR66" s="273" t="str">
        <f>IF('AJUSTE DE MIX'!$C$1=BR1,IFERROR('AJUSTE DE MIX'!$O$37,0),"")</f>
        <v/>
      </c>
      <c r="BS66" s="273" t="str">
        <f>IF('AJUSTE DE MIX'!$C$1=BS1,IFERROR('AJUSTE DE MIX'!$O$37,0),"")</f>
        <v/>
      </c>
      <c r="BT66" s="273" t="str">
        <f>IF('AJUSTE DE MIX'!$C$1=BT1,IFERROR('AJUSTE DE MIX'!$O$37,0),"")</f>
        <v/>
      </c>
      <c r="BU66" s="273" t="str">
        <f>IF('AJUSTE DE MIX'!$C$1=BU1,IFERROR('AJUSTE DE MIX'!$O$37,0),"")</f>
        <v/>
      </c>
      <c r="BV66" s="273" t="str">
        <f>IF('AJUSTE DE MIX'!$C$1=BV1,IFERROR('AJUSTE DE MIX'!$O$37,0),"")</f>
        <v/>
      </c>
      <c r="BW66" s="273" t="str">
        <f>IF('AJUSTE DE MIX'!$C$1=BW1,IFERROR('AJUSTE DE MIX'!$O$37,0),"")</f>
        <v/>
      </c>
    </row>
    <row r="67" spans="1:75" s="213" customFormat="1">
      <c r="A67" s="356" t="s">
        <v>268</v>
      </c>
      <c r="B67" s="357"/>
      <c r="C67" s="273">
        <f>IF('AJUSTE DE MIX'!$C$1=C1,IFERROR('AJUSTE DE MIX'!$G$65,0),"")</f>
        <v>0</v>
      </c>
      <c r="D67" s="273" t="str">
        <f>IF('AJUSTE DE MIX'!$C$1=D1,IFERROR('AJUSTE DE MIX'!$G$65,0),"")</f>
        <v/>
      </c>
      <c r="E67" s="273" t="str">
        <f>IF('AJUSTE DE MIX'!$C$1=E1,IFERROR('AJUSTE DE MIX'!$G$65,0),"")</f>
        <v/>
      </c>
      <c r="F67" s="273" t="str">
        <f>IF('AJUSTE DE MIX'!$C$1=F1,IFERROR('AJUSTE DE MIX'!$G$65,0),"")</f>
        <v/>
      </c>
      <c r="G67" s="273" t="str">
        <f>IF('AJUSTE DE MIX'!$C$1=G1,IFERROR('AJUSTE DE MIX'!$G$65,0),"")</f>
        <v/>
      </c>
      <c r="H67" s="273" t="str">
        <f>IF('AJUSTE DE MIX'!$C$1=H1,IFERROR('AJUSTE DE MIX'!$G$65,0),"")</f>
        <v/>
      </c>
      <c r="I67" s="273" t="str">
        <f>IF('AJUSTE DE MIX'!$C$1=I1,IFERROR('AJUSTE DE MIX'!$G$65,0),"")</f>
        <v/>
      </c>
      <c r="J67" s="273" t="str">
        <f>IF('AJUSTE DE MIX'!$C$1=J1,IFERROR('AJUSTE DE MIX'!$G$65,0),"")</f>
        <v/>
      </c>
      <c r="K67" s="273" t="str">
        <f>IF('AJUSTE DE MIX'!$C$1=K1,IFERROR('AJUSTE DE MIX'!$G$65,0),"")</f>
        <v/>
      </c>
      <c r="L67" s="273" t="str">
        <f>IF('AJUSTE DE MIX'!$C$1=L1,IFERROR('AJUSTE DE MIX'!$G$65,0),"")</f>
        <v/>
      </c>
      <c r="M67" s="273" t="str">
        <f>IF('AJUSTE DE MIX'!$C$1=M1,IFERROR('AJUSTE DE MIX'!$G$65,0),"")</f>
        <v/>
      </c>
      <c r="N67" s="273" t="str">
        <f>IF('AJUSTE DE MIX'!$C$1=N1,IFERROR('AJUSTE DE MIX'!$G$65,0),"")</f>
        <v/>
      </c>
      <c r="O67" s="273" t="str">
        <f>IF('AJUSTE DE MIX'!$C$1=O1,IFERROR('AJUSTE DE MIX'!$G$65,0),"")</f>
        <v/>
      </c>
      <c r="P67" s="273" t="str">
        <f>IF('AJUSTE DE MIX'!$C$1=P1,IFERROR('AJUSTE DE MIX'!$G$65,0),"")</f>
        <v/>
      </c>
      <c r="Q67" s="273" t="str">
        <f>IF('AJUSTE DE MIX'!$C$1=Q1,IFERROR('AJUSTE DE MIX'!$G$65,0),"")</f>
        <v/>
      </c>
      <c r="R67" s="273" t="str">
        <f>IF('AJUSTE DE MIX'!$C$1=R1,IFERROR('AJUSTE DE MIX'!$G$65,0),"")</f>
        <v/>
      </c>
      <c r="S67" s="273" t="str">
        <f>IF('AJUSTE DE MIX'!$C$1=S1,IFERROR('AJUSTE DE MIX'!$G$65,0),"")</f>
        <v/>
      </c>
      <c r="T67" s="273" t="str">
        <f>IF('AJUSTE DE MIX'!$C$1=T1,IFERROR('AJUSTE DE MIX'!$G$65,0),"")</f>
        <v/>
      </c>
      <c r="U67" s="273" t="str">
        <f>IF('AJUSTE DE MIX'!$C$1=U1,IFERROR('AJUSTE DE MIX'!$G$65,0),"")</f>
        <v/>
      </c>
      <c r="V67" s="273" t="str">
        <f>IF('AJUSTE DE MIX'!$C$1=V1,IFERROR('AJUSTE DE MIX'!$G$65,0),"")</f>
        <v/>
      </c>
      <c r="W67" s="273" t="str">
        <f>IF('AJUSTE DE MIX'!$C$1=W1,IFERROR('AJUSTE DE MIX'!$G$65,0),"")</f>
        <v/>
      </c>
      <c r="X67" s="273" t="str">
        <f>IF('AJUSTE DE MIX'!$C$1=X1,IFERROR('AJUSTE DE MIX'!$G$65,0),"")</f>
        <v/>
      </c>
      <c r="Y67" s="273" t="str">
        <f>IF('AJUSTE DE MIX'!$C$1=Y1,IFERROR('AJUSTE DE MIX'!$G$65,0),"")</f>
        <v/>
      </c>
      <c r="Z67" s="273" t="str">
        <f>IF('AJUSTE DE MIX'!$C$1=Z1,IFERROR('AJUSTE DE MIX'!$G$65,0),"")</f>
        <v/>
      </c>
      <c r="AA67" s="273" t="str">
        <f>IF('AJUSTE DE MIX'!$C$1=AA1,IFERROR('AJUSTE DE MIX'!$G$65,0),"")</f>
        <v/>
      </c>
      <c r="AB67" s="273" t="str">
        <f>IF('AJUSTE DE MIX'!$C$1=AB1,IFERROR('AJUSTE DE MIX'!$G$65,0),"")</f>
        <v/>
      </c>
      <c r="AC67" s="273" t="str">
        <f>IF('AJUSTE DE MIX'!$C$1=AC1,IFERROR('AJUSTE DE MIX'!$G$65,0),"")</f>
        <v/>
      </c>
      <c r="AD67" s="273" t="str">
        <f>IF('AJUSTE DE MIX'!$C$1=AD1,IFERROR('AJUSTE DE MIX'!$G$65,0),"")</f>
        <v/>
      </c>
      <c r="AE67" s="273" t="str">
        <f>IF('AJUSTE DE MIX'!$C$1=AE1,IFERROR('AJUSTE DE MIX'!$G$65,0),"")</f>
        <v/>
      </c>
      <c r="AF67" s="273" t="str">
        <f>IF('AJUSTE DE MIX'!$C$1=AF1,IFERROR('AJUSTE DE MIX'!$G$65,0),"")</f>
        <v/>
      </c>
      <c r="AG67" s="273" t="str">
        <f>IF('AJUSTE DE MIX'!$C$1=AG1,IFERROR('AJUSTE DE MIX'!$G$65,0),"")</f>
        <v/>
      </c>
      <c r="AH67" s="273" t="str">
        <f>IF('AJUSTE DE MIX'!$C$1=AH1,IFERROR('AJUSTE DE MIX'!$G$65,0),"")</f>
        <v/>
      </c>
      <c r="AI67" s="273" t="str">
        <f>IF('AJUSTE DE MIX'!$C$1=AI1,IFERROR('AJUSTE DE MIX'!$G$65,0),"")</f>
        <v/>
      </c>
      <c r="AJ67" s="273" t="str">
        <f>IF('AJUSTE DE MIX'!$C$1=AJ1,IFERROR('AJUSTE DE MIX'!$G$65,0),"")</f>
        <v/>
      </c>
      <c r="AK67" s="273" t="str">
        <f>IF('AJUSTE DE MIX'!$C$1=AK1,IFERROR('AJUSTE DE MIX'!$G$65,0),"")</f>
        <v/>
      </c>
      <c r="AL67" s="273" t="str">
        <f>IF('AJUSTE DE MIX'!$C$1=AL1,IFERROR('AJUSTE DE MIX'!$G$65,0),"")</f>
        <v/>
      </c>
      <c r="AM67" s="273" t="str">
        <f>IF('AJUSTE DE MIX'!$C$1=AM1,IFERROR('AJUSTE DE MIX'!$G$65,0),"")</f>
        <v/>
      </c>
      <c r="AN67" s="273" t="str">
        <f>IF('AJUSTE DE MIX'!$C$1=AN1,IFERROR('AJUSTE DE MIX'!$G$65,0),"")</f>
        <v/>
      </c>
      <c r="AO67" s="273" t="str">
        <f>IF('AJUSTE DE MIX'!$C$1=AO1,IFERROR('AJUSTE DE MIX'!$G$65,0),"")</f>
        <v/>
      </c>
      <c r="AP67" s="273" t="str">
        <f>IF('AJUSTE DE MIX'!$C$1=AP1,IFERROR('AJUSTE DE MIX'!$G$65,0),"")</f>
        <v/>
      </c>
      <c r="AQ67" s="273" t="str">
        <f>IF('AJUSTE DE MIX'!$C$1=AQ1,IFERROR('AJUSTE DE MIX'!$G$65,0),"")</f>
        <v/>
      </c>
      <c r="AR67" s="273" t="str">
        <f>IF('AJUSTE DE MIX'!$C$1=AR1,IFERROR('AJUSTE DE MIX'!$G$65,0),"")</f>
        <v/>
      </c>
      <c r="AS67" s="273" t="str">
        <f>IF('AJUSTE DE MIX'!$C$1=AS1,IFERROR('AJUSTE DE MIX'!$G$65,0),"")</f>
        <v/>
      </c>
      <c r="AT67" s="273" t="str">
        <f>IF('AJUSTE DE MIX'!$C$1=AT1,IFERROR('AJUSTE DE MIX'!$G$65,0),"")</f>
        <v/>
      </c>
      <c r="AU67" s="273" t="str">
        <f>IF('AJUSTE DE MIX'!$C$1=AU1,IFERROR('AJUSTE DE MIX'!$G$65,0),"")</f>
        <v/>
      </c>
      <c r="AV67" s="273" t="str">
        <f>IF('AJUSTE DE MIX'!$C$1=AV1,IFERROR('AJUSTE DE MIX'!$G$65,0),"")</f>
        <v/>
      </c>
      <c r="AW67" s="273" t="str">
        <f>IF('AJUSTE DE MIX'!$C$1=AW1,IFERROR('AJUSTE DE MIX'!$G$65,0),"")</f>
        <v/>
      </c>
      <c r="AX67" s="273" t="str">
        <f>IF('AJUSTE DE MIX'!$C$1=AX1,IFERROR('AJUSTE DE MIX'!$G$65,0),"")</f>
        <v/>
      </c>
      <c r="AY67" s="273" t="str">
        <f>IF('AJUSTE DE MIX'!$C$1=AY1,IFERROR('AJUSTE DE MIX'!$G$65,0),"")</f>
        <v/>
      </c>
      <c r="AZ67" s="273" t="str">
        <f>IF('AJUSTE DE MIX'!$C$1=AZ1,IFERROR('AJUSTE DE MIX'!$G$65,0),"")</f>
        <v/>
      </c>
      <c r="BA67" s="273" t="str">
        <f>IF('AJUSTE DE MIX'!$C$1=BA1,IFERROR('AJUSTE DE MIX'!$G$65,0),"")</f>
        <v/>
      </c>
      <c r="BB67" s="273" t="str">
        <f>IF('AJUSTE DE MIX'!$C$1=BB1,IFERROR('AJUSTE DE MIX'!$G$65,0),"")</f>
        <v/>
      </c>
      <c r="BC67" s="273" t="str">
        <f>IF('AJUSTE DE MIX'!$C$1=BC1,IFERROR('AJUSTE DE MIX'!$G$65,0),"")</f>
        <v/>
      </c>
      <c r="BD67" s="273" t="str">
        <f>IF('AJUSTE DE MIX'!$C$1=BD1,IFERROR('AJUSTE DE MIX'!$G$65,0),"")</f>
        <v/>
      </c>
      <c r="BE67" s="273" t="str">
        <f>IF('AJUSTE DE MIX'!$C$1=BE1,IFERROR('AJUSTE DE MIX'!$G$65,0),"")</f>
        <v/>
      </c>
      <c r="BF67" s="273" t="str">
        <f>IF('AJUSTE DE MIX'!$C$1=BF1,IFERROR('AJUSTE DE MIX'!$G$65,0),"")</f>
        <v/>
      </c>
      <c r="BG67" s="273" t="str">
        <f>IF('AJUSTE DE MIX'!$C$1=BG1,IFERROR('AJUSTE DE MIX'!$G$65,0),"")</f>
        <v/>
      </c>
      <c r="BH67" s="273" t="str">
        <f>IF('AJUSTE DE MIX'!$C$1=BH1,IFERROR('AJUSTE DE MIX'!$G$65,0),"")</f>
        <v/>
      </c>
      <c r="BI67" s="273" t="str">
        <f>IF('AJUSTE DE MIX'!$C$1=BI1,IFERROR('AJUSTE DE MIX'!$G$65,0),"")</f>
        <v/>
      </c>
      <c r="BJ67" s="273" t="str">
        <f>IF('AJUSTE DE MIX'!$C$1=BJ1,IFERROR('AJUSTE DE MIX'!$G$65,0),"")</f>
        <v/>
      </c>
      <c r="BK67" s="273" t="str">
        <f>IF('AJUSTE DE MIX'!$C$1=BK1,IFERROR('AJUSTE DE MIX'!$G$65,0),"")</f>
        <v/>
      </c>
      <c r="BL67" s="273" t="str">
        <f>IF('AJUSTE DE MIX'!$C$1=BL1,IFERROR('AJUSTE DE MIX'!$G$65,0),"")</f>
        <v/>
      </c>
      <c r="BM67" s="273" t="str">
        <f>IF('AJUSTE DE MIX'!$C$1=BM1,IFERROR('AJUSTE DE MIX'!$G$65,0),"")</f>
        <v/>
      </c>
      <c r="BN67" s="273" t="str">
        <f>IF('AJUSTE DE MIX'!$C$1=BN1,IFERROR('AJUSTE DE MIX'!$G$65,0),"")</f>
        <v/>
      </c>
      <c r="BO67" s="273" t="str">
        <f>IF('AJUSTE DE MIX'!$C$1=BO1,IFERROR('AJUSTE DE MIX'!$G$65,0),"")</f>
        <v/>
      </c>
      <c r="BP67" s="273" t="str">
        <f>IF('AJUSTE DE MIX'!$C$1=BP1,IFERROR('AJUSTE DE MIX'!$G$65,0),"")</f>
        <v/>
      </c>
      <c r="BQ67" s="273" t="str">
        <f>IF('AJUSTE DE MIX'!$C$1=BQ1,IFERROR('AJUSTE DE MIX'!$G$65,0),"")</f>
        <v/>
      </c>
      <c r="BR67" s="273" t="str">
        <f>IF('AJUSTE DE MIX'!$C$1=BR1,IFERROR('AJUSTE DE MIX'!$G$65,0),"")</f>
        <v/>
      </c>
      <c r="BS67" s="273" t="str">
        <f>IF('AJUSTE DE MIX'!$C$1=BS1,IFERROR('AJUSTE DE MIX'!$G$65,0),"")</f>
        <v/>
      </c>
      <c r="BT67" s="273" t="str">
        <f>IF('AJUSTE DE MIX'!$C$1=BT1,IFERROR('AJUSTE DE MIX'!$G$65,0),"")</f>
        <v/>
      </c>
      <c r="BU67" s="273" t="str">
        <f>IF('AJUSTE DE MIX'!$C$1=BU1,IFERROR('AJUSTE DE MIX'!$G$65,0),"")</f>
        <v/>
      </c>
      <c r="BV67" s="273" t="str">
        <f>IF('AJUSTE DE MIX'!$C$1=BV1,IFERROR('AJUSTE DE MIX'!$G$65,0),"")</f>
        <v/>
      </c>
      <c r="BW67" s="273" t="str">
        <f>IF('AJUSTE DE MIX'!$C$1=BW1,IFERROR('AJUSTE DE MIX'!$G$65,0),"")</f>
        <v/>
      </c>
    </row>
    <row r="68" spans="1:75" s="213" customFormat="1">
      <c r="A68" s="356" t="s">
        <v>269</v>
      </c>
      <c r="B68" s="357"/>
      <c r="C68" s="273">
        <f>IF('AJUSTE DE MIX'!$C$1=C1,IFERROR('AJUSTE DE MIX'!$O$59,0),"")</f>
        <v>0</v>
      </c>
      <c r="D68" s="273" t="str">
        <f>IF('AJUSTE DE MIX'!$C$1=D1,IFERROR('AJUSTE DE MIX'!$O$59,0),"")</f>
        <v/>
      </c>
      <c r="E68" s="273" t="str">
        <f>IF('AJUSTE DE MIX'!$C$1=E1,IFERROR('AJUSTE DE MIX'!$O$59,0),"")</f>
        <v/>
      </c>
      <c r="F68" s="273" t="str">
        <f>IF('AJUSTE DE MIX'!$C$1=F1,IFERROR('AJUSTE DE MIX'!$O$59,0),"")</f>
        <v/>
      </c>
      <c r="G68" s="273" t="str">
        <f>IF('AJUSTE DE MIX'!$C$1=G1,IFERROR('AJUSTE DE MIX'!$O$59,0),"")</f>
        <v/>
      </c>
      <c r="H68" s="273" t="str">
        <f>IF('AJUSTE DE MIX'!$C$1=H1,IFERROR('AJUSTE DE MIX'!$O$59,0),"")</f>
        <v/>
      </c>
      <c r="I68" s="273" t="str">
        <f>IF('AJUSTE DE MIX'!$C$1=I1,IFERROR('AJUSTE DE MIX'!$O$59,0),"")</f>
        <v/>
      </c>
      <c r="J68" s="273" t="str">
        <f>IF('AJUSTE DE MIX'!$C$1=J1,IFERROR('AJUSTE DE MIX'!$O$59,0),"")</f>
        <v/>
      </c>
      <c r="K68" s="273" t="str">
        <f>IF('AJUSTE DE MIX'!$C$1=K1,IFERROR('AJUSTE DE MIX'!$O$59,0),"")</f>
        <v/>
      </c>
      <c r="L68" s="273" t="str">
        <f>IF('AJUSTE DE MIX'!$C$1=L1,IFERROR('AJUSTE DE MIX'!$O$59,0),"")</f>
        <v/>
      </c>
      <c r="M68" s="273" t="str">
        <f>IF('AJUSTE DE MIX'!$C$1=M1,IFERROR('AJUSTE DE MIX'!$O$59,0),"")</f>
        <v/>
      </c>
      <c r="N68" s="273" t="str">
        <f>IF('AJUSTE DE MIX'!$C$1=N1,IFERROR('AJUSTE DE MIX'!$O$59,0),"")</f>
        <v/>
      </c>
      <c r="O68" s="273" t="str">
        <f>IF('AJUSTE DE MIX'!$C$1=O1,IFERROR('AJUSTE DE MIX'!$O$59,0),"")</f>
        <v/>
      </c>
      <c r="P68" s="273" t="str">
        <f>IF('AJUSTE DE MIX'!$C$1=P1,IFERROR('AJUSTE DE MIX'!$O$59,0),"")</f>
        <v/>
      </c>
      <c r="Q68" s="273" t="str">
        <f>IF('AJUSTE DE MIX'!$C$1=Q1,IFERROR('AJUSTE DE MIX'!$O$59,0),"")</f>
        <v/>
      </c>
      <c r="R68" s="273" t="str">
        <f>IF('AJUSTE DE MIX'!$C$1=R1,IFERROR('AJUSTE DE MIX'!$O$59,0),"")</f>
        <v/>
      </c>
      <c r="S68" s="273" t="str">
        <f>IF('AJUSTE DE MIX'!$C$1=S1,IFERROR('AJUSTE DE MIX'!$O$59,0),"")</f>
        <v/>
      </c>
      <c r="T68" s="273" t="str">
        <f>IF('AJUSTE DE MIX'!$C$1=T1,IFERROR('AJUSTE DE MIX'!$O$59,0),"")</f>
        <v/>
      </c>
      <c r="U68" s="273" t="str">
        <f>IF('AJUSTE DE MIX'!$C$1=U1,IFERROR('AJUSTE DE MIX'!$O$59,0),"")</f>
        <v/>
      </c>
      <c r="V68" s="273" t="str">
        <f>IF('AJUSTE DE MIX'!$C$1=V1,IFERROR('AJUSTE DE MIX'!$O$59,0),"")</f>
        <v/>
      </c>
      <c r="W68" s="273" t="str">
        <f>IF('AJUSTE DE MIX'!$C$1=W1,IFERROR('AJUSTE DE MIX'!$O$59,0),"")</f>
        <v/>
      </c>
      <c r="X68" s="273" t="str">
        <f>IF('AJUSTE DE MIX'!$C$1=X1,IFERROR('AJUSTE DE MIX'!$O$59,0),"")</f>
        <v/>
      </c>
      <c r="Y68" s="273" t="str">
        <f>IF('AJUSTE DE MIX'!$C$1=Y1,IFERROR('AJUSTE DE MIX'!$O$59,0),"")</f>
        <v/>
      </c>
      <c r="Z68" s="273" t="str">
        <f>IF('AJUSTE DE MIX'!$C$1=Z1,IFERROR('AJUSTE DE MIX'!$O$59,0),"")</f>
        <v/>
      </c>
      <c r="AA68" s="273" t="str">
        <f>IF('AJUSTE DE MIX'!$C$1=AA1,IFERROR('AJUSTE DE MIX'!$O$59,0),"")</f>
        <v/>
      </c>
      <c r="AB68" s="273" t="str">
        <f>IF('AJUSTE DE MIX'!$C$1=AB1,IFERROR('AJUSTE DE MIX'!$O$59,0),"")</f>
        <v/>
      </c>
      <c r="AC68" s="273" t="str">
        <f>IF('AJUSTE DE MIX'!$C$1=AC1,IFERROR('AJUSTE DE MIX'!$O$59,0),"")</f>
        <v/>
      </c>
      <c r="AD68" s="273" t="str">
        <f>IF('AJUSTE DE MIX'!$C$1=AD1,IFERROR('AJUSTE DE MIX'!$O$59,0),"")</f>
        <v/>
      </c>
      <c r="AE68" s="273" t="str">
        <f>IF('AJUSTE DE MIX'!$C$1=AE1,IFERROR('AJUSTE DE MIX'!$O$59,0),"")</f>
        <v/>
      </c>
      <c r="AF68" s="273" t="str">
        <f>IF('AJUSTE DE MIX'!$C$1=AF1,IFERROR('AJUSTE DE MIX'!$O$59,0),"")</f>
        <v/>
      </c>
      <c r="AG68" s="273" t="str">
        <f>IF('AJUSTE DE MIX'!$C$1=AG1,IFERROR('AJUSTE DE MIX'!$O$59,0),"")</f>
        <v/>
      </c>
      <c r="AH68" s="273" t="str">
        <f>IF('AJUSTE DE MIX'!$C$1=AH1,IFERROR('AJUSTE DE MIX'!$O$59,0),"")</f>
        <v/>
      </c>
      <c r="AI68" s="273" t="str">
        <f>IF('AJUSTE DE MIX'!$C$1=AI1,IFERROR('AJUSTE DE MIX'!$O$59,0),"")</f>
        <v/>
      </c>
      <c r="AJ68" s="273" t="str">
        <f>IF('AJUSTE DE MIX'!$C$1=AJ1,IFERROR('AJUSTE DE MIX'!$O$59,0),"")</f>
        <v/>
      </c>
      <c r="AK68" s="273" t="str">
        <f>IF('AJUSTE DE MIX'!$C$1=AK1,IFERROR('AJUSTE DE MIX'!$O$59,0),"")</f>
        <v/>
      </c>
      <c r="AL68" s="273" t="str">
        <f>IF('AJUSTE DE MIX'!$C$1=AL1,IFERROR('AJUSTE DE MIX'!$O$59,0),"")</f>
        <v/>
      </c>
      <c r="AM68" s="273" t="str">
        <f>IF('AJUSTE DE MIX'!$C$1=AM1,IFERROR('AJUSTE DE MIX'!$O$59,0),"")</f>
        <v/>
      </c>
      <c r="AN68" s="273" t="str">
        <f>IF('AJUSTE DE MIX'!$C$1=AN1,IFERROR('AJUSTE DE MIX'!$O$59,0),"")</f>
        <v/>
      </c>
      <c r="AO68" s="273" t="str">
        <f>IF('AJUSTE DE MIX'!$C$1=AO1,IFERROR('AJUSTE DE MIX'!$O$59,0),"")</f>
        <v/>
      </c>
      <c r="AP68" s="273" t="str">
        <f>IF('AJUSTE DE MIX'!$C$1=AP1,IFERROR('AJUSTE DE MIX'!$O$59,0),"")</f>
        <v/>
      </c>
      <c r="AQ68" s="273" t="str">
        <f>IF('AJUSTE DE MIX'!$C$1=AQ1,IFERROR('AJUSTE DE MIX'!$O$59,0),"")</f>
        <v/>
      </c>
      <c r="AR68" s="273" t="str">
        <f>IF('AJUSTE DE MIX'!$C$1=AR1,IFERROR('AJUSTE DE MIX'!$O$59,0),"")</f>
        <v/>
      </c>
      <c r="AS68" s="273" t="str">
        <f>IF('AJUSTE DE MIX'!$C$1=AS1,IFERROR('AJUSTE DE MIX'!$O$59,0),"")</f>
        <v/>
      </c>
      <c r="AT68" s="273" t="str">
        <f>IF('AJUSTE DE MIX'!$C$1=AT1,IFERROR('AJUSTE DE MIX'!$O$59,0),"")</f>
        <v/>
      </c>
      <c r="AU68" s="273" t="str">
        <f>IF('AJUSTE DE MIX'!$C$1=AU1,IFERROR('AJUSTE DE MIX'!$O$59,0),"")</f>
        <v/>
      </c>
      <c r="AV68" s="273" t="str">
        <f>IF('AJUSTE DE MIX'!$C$1=AV1,IFERROR('AJUSTE DE MIX'!$O$59,0),"")</f>
        <v/>
      </c>
      <c r="AW68" s="273" t="str">
        <f>IF('AJUSTE DE MIX'!$C$1=AW1,IFERROR('AJUSTE DE MIX'!$O$59,0),"")</f>
        <v/>
      </c>
      <c r="AX68" s="273" t="str">
        <f>IF('AJUSTE DE MIX'!$C$1=AX1,IFERROR('AJUSTE DE MIX'!$O$59,0),"")</f>
        <v/>
      </c>
      <c r="AY68" s="273" t="str">
        <f>IF('AJUSTE DE MIX'!$C$1=AY1,IFERROR('AJUSTE DE MIX'!$O$59,0),"")</f>
        <v/>
      </c>
      <c r="AZ68" s="273" t="str">
        <f>IF('AJUSTE DE MIX'!$C$1=AZ1,IFERROR('AJUSTE DE MIX'!$O$59,0),"")</f>
        <v/>
      </c>
      <c r="BA68" s="273" t="str">
        <f>IF('AJUSTE DE MIX'!$C$1=BA1,IFERROR('AJUSTE DE MIX'!$O$59,0),"")</f>
        <v/>
      </c>
      <c r="BB68" s="273" t="str">
        <f>IF('AJUSTE DE MIX'!$C$1=BB1,IFERROR('AJUSTE DE MIX'!$O$59,0),"")</f>
        <v/>
      </c>
      <c r="BC68" s="273" t="str">
        <f>IF('AJUSTE DE MIX'!$C$1=BC1,IFERROR('AJUSTE DE MIX'!$O$59,0),"")</f>
        <v/>
      </c>
      <c r="BD68" s="273" t="str">
        <f>IF('AJUSTE DE MIX'!$C$1=BD1,IFERROR('AJUSTE DE MIX'!$O$59,0),"")</f>
        <v/>
      </c>
      <c r="BE68" s="273" t="str">
        <f>IF('AJUSTE DE MIX'!$C$1=BE1,IFERROR('AJUSTE DE MIX'!$O$59,0),"")</f>
        <v/>
      </c>
      <c r="BF68" s="273" t="str">
        <f>IF('AJUSTE DE MIX'!$C$1=BF1,IFERROR('AJUSTE DE MIX'!$O$59,0),"")</f>
        <v/>
      </c>
      <c r="BG68" s="273" t="str">
        <f>IF('AJUSTE DE MIX'!$C$1=BG1,IFERROR('AJUSTE DE MIX'!$O$59,0),"")</f>
        <v/>
      </c>
      <c r="BH68" s="273" t="str">
        <f>IF('AJUSTE DE MIX'!$C$1=BH1,IFERROR('AJUSTE DE MIX'!$O$59,0),"")</f>
        <v/>
      </c>
      <c r="BI68" s="273" t="str">
        <f>IF('AJUSTE DE MIX'!$C$1=BI1,IFERROR('AJUSTE DE MIX'!$O$59,0),"")</f>
        <v/>
      </c>
      <c r="BJ68" s="273" t="str">
        <f>IF('AJUSTE DE MIX'!$C$1=BJ1,IFERROR('AJUSTE DE MIX'!$O$59,0),"")</f>
        <v/>
      </c>
      <c r="BK68" s="273" t="str">
        <f>IF('AJUSTE DE MIX'!$C$1=BK1,IFERROR('AJUSTE DE MIX'!$O$59,0),"")</f>
        <v/>
      </c>
      <c r="BL68" s="273" t="str">
        <f>IF('AJUSTE DE MIX'!$C$1=BL1,IFERROR('AJUSTE DE MIX'!$O$59,0),"")</f>
        <v/>
      </c>
      <c r="BM68" s="273" t="str">
        <f>IF('AJUSTE DE MIX'!$C$1=BM1,IFERROR('AJUSTE DE MIX'!$O$59,0),"")</f>
        <v/>
      </c>
      <c r="BN68" s="273" t="str">
        <f>IF('AJUSTE DE MIX'!$C$1=BN1,IFERROR('AJUSTE DE MIX'!$O$59,0),"")</f>
        <v/>
      </c>
      <c r="BO68" s="273" t="str">
        <f>IF('AJUSTE DE MIX'!$C$1=BO1,IFERROR('AJUSTE DE MIX'!$O$59,0),"")</f>
        <v/>
      </c>
      <c r="BP68" s="273" t="str">
        <f>IF('AJUSTE DE MIX'!$C$1=BP1,IFERROR('AJUSTE DE MIX'!$O$59,0),"")</f>
        <v/>
      </c>
      <c r="BQ68" s="273" t="str">
        <f>IF('AJUSTE DE MIX'!$C$1=BQ1,IFERROR('AJUSTE DE MIX'!$O$59,0),"")</f>
        <v/>
      </c>
      <c r="BR68" s="273" t="str">
        <f>IF('AJUSTE DE MIX'!$C$1=BR1,IFERROR('AJUSTE DE MIX'!$O$59,0),"")</f>
        <v/>
      </c>
      <c r="BS68" s="273" t="str">
        <f>IF('AJUSTE DE MIX'!$C$1=BS1,IFERROR('AJUSTE DE MIX'!$O$59,0),"")</f>
        <v/>
      </c>
      <c r="BT68" s="273" t="str">
        <f>IF('AJUSTE DE MIX'!$C$1=BT1,IFERROR('AJUSTE DE MIX'!$O$59,0),"")</f>
        <v/>
      </c>
      <c r="BU68" s="273" t="str">
        <f>IF('AJUSTE DE MIX'!$C$1=BU1,IFERROR('AJUSTE DE MIX'!$O$59,0),"")</f>
        <v/>
      </c>
      <c r="BV68" s="273" t="str">
        <f>IF('AJUSTE DE MIX'!$C$1=BV1,IFERROR('AJUSTE DE MIX'!$O$59,0),"")</f>
        <v/>
      </c>
      <c r="BW68" s="273" t="str">
        <f>IF('AJUSTE DE MIX'!$C$1=BW1,IFERROR('AJUSTE DE MIX'!$O$59,0),"")</f>
        <v/>
      </c>
    </row>
    <row r="69" spans="1:75" s="213" customFormat="1">
      <c r="A69" s="194" t="s">
        <v>270</v>
      </c>
      <c r="B69" s="195"/>
      <c r="C69" s="273">
        <f>IF('AJUSTE DE MIX'!$C$1=C1,IFERROR('AJUSTE DE MIX'!$O$72,0),"")</f>
        <v>0</v>
      </c>
      <c r="D69" s="273" t="str">
        <f>IF('AJUSTE DE MIX'!$C$1=D1,IFERROR('AJUSTE DE MIX'!$O$72,0),"")</f>
        <v/>
      </c>
      <c r="E69" s="273" t="str">
        <f>IF('AJUSTE DE MIX'!$C$1=E1,IFERROR('AJUSTE DE MIX'!$O$72,0),"")</f>
        <v/>
      </c>
      <c r="F69" s="273" t="str">
        <f>IF('AJUSTE DE MIX'!$C$1=F1,IFERROR('AJUSTE DE MIX'!$O$72,0),"")</f>
        <v/>
      </c>
      <c r="G69" s="273" t="str">
        <f>IF('AJUSTE DE MIX'!$C$1=G1,IFERROR('AJUSTE DE MIX'!$O$72,0),"")</f>
        <v/>
      </c>
      <c r="H69" s="273" t="str">
        <f>IF('AJUSTE DE MIX'!$C$1=H1,IFERROR('AJUSTE DE MIX'!$O$72,0),"")</f>
        <v/>
      </c>
      <c r="I69" s="273" t="str">
        <f>IF('AJUSTE DE MIX'!$C$1=I1,IFERROR('AJUSTE DE MIX'!$O$72,0),"")</f>
        <v/>
      </c>
      <c r="J69" s="273" t="str">
        <f>IF('AJUSTE DE MIX'!$C$1=J1,IFERROR('AJUSTE DE MIX'!$O$72,0),"")</f>
        <v/>
      </c>
      <c r="K69" s="273" t="str">
        <f>IF('AJUSTE DE MIX'!$C$1=K1,IFERROR('AJUSTE DE MIX'!$O$72,0),"")</f>
        <v/>
      </c>
      <c r="L69" s="273" t="str">
        <f>IF('AJUSTE DE MIX'!$C$1=L1,IFERROR('AJUSTE DE MIX'!$O$72,0),"")</f>
        <v/>
      </c>
      <c r="M69" s="273" t="str">
        <f>IF('AJUSTE DE MIX'!$C$1=M1,IFERROR('AJUSTE DE MIX'!$O$72,0),"")</f>
        <v/>
      </c>
      <c r="N69" s="273" t="str">
        <f>IF('AJUSTE DE MIX'!$C$1=N1,IFERROR('AJUSTE DE MIX'!$O$72,0),"")</f>
        <v/>
      </c>
      <c r="O69" s="273" t="str">
        <f>IF('AJUSTE DE MIX'!$C$1=O1,IFERROR('AJUSTE DE MIX'!$O$72,0),"")</f>
        <v/>
      </c>
      <c r="P69" s="273" t="str">
        <f>IF('AJUSTE DE MIX'!$C$1=P1,IFERROR('AJUSTE DE MIX'!$O$72,0),"")</f>
        <v/>
      </c>
      <c r="Q69" s="273" t="str">
        <f>IF('AJUSTE DE MIX'!$C$1=Q1,IFERROR('AJUSTE DE MIX'!$O$72,0),"")</f>
        <v/>
      </c>
      <c r="R69" s="273" t="str">
        <f>IF('AJUSTE DE MIX'!$C$1=R1,IFERROR('AJUSTE DE MIX'!$O$72,0),"")</f>
        <v/>
      </c>
      <c r="S69" s="273" t="str">
        <f>IF('AJUSTE DE MIX'!$C$1=S1,IFERROR('AJUSTE DE MIX'!$O$72,0),"")</f>
        <v/>
      </c>
      <c r="T69" s="273" t="str">
        <f>IF('AJUSTE DE MIX'!$C$1=T1,IFERROR('AJUSTE DE MIX'!$O$72,0),"")</f>
        <v/>
      </c>
      <c r="U69" s="273" t="str">
        <f>IF('AJUSTE DE MIX'!$C$1=U1,IFERROR('AJUSTE DE MIX'!$O$72,0),"")</f>
        <v/>
      </c>
      <c r="V69" s="273" t="str">
        <f>IF('AJUSTE DE MIX'!$C$1=V1,IFERROR('AJUSTE DE MIX'!$O$72,0),"")</f>
        <v/>
      </c>
      <c r="W69" s="273" t="str">
        <f>IF('AJUSTE DE MIX'!$C$1=W1,IFERROR('AJUSTE DE MIX'!$O$72,0),"")</f>
        <v/>
      </c>
      <c r="X69" s="273" t="str">
        <f>IF('AJUSTE DE MIX'!$C$1=X1,IFERROR('AJUSTE DE MIX'!$O$72,0),"")</f>
        <v/>
      </c>
      <c r="Y69" s="273" t="str">
        <f>IF('AJUSTE DE MIX'!$C$1=Y1,IFERROR('AJUSTE DE MIX'!$O$72,0),"")</f>
        <v/>
      </c>
      <c r="Z69" s="273" t="str">
        <f>IF('AJUSTE DE MIX'!$C$1=Z1,IFERROR('AJUSTE DE MIX'!$O$72,0),"")</f>
        <v/>
      </c>
      <c r="AA69" s="273" t="str">
        <f>IF('AJUSTE DE MIX'!$C$1=AA1,IFERROR('AJUSTE DE MIX'!$O$72,0),"")</f>
        <v/>
      </c>
      <c r="AB69" s="273" t="str">
        <f>IF('AJUSTE DE MIX'!$C$1=AB1,IFERROR('AJUSTE DE MIX'!$O$72,0),"")</f>
        <v/>
      </c>
      <c r="AC69" s="273" t="str">
        <f>IF('AJUSTE DE MIX'!$C$1=AC1,IFERROR('AJUSTE DE MIX'!$O$72,0),"")</f>
        <v/>
      </c>
      <c r="AD69" s="273" t="str">
        <f>IF('AJUSTE DE MIX'!$C$1=AD1,IFERROR('AJUSTE DE MIX'!$O$72,0),"")</f>
        <v/>
      </c>
      <c r="AE69" s="273" t="str">
        <f>IF('AJUSTE DE MIX'!$C$1=AE1,IFERROR('AJUSTE DE MIX'!$O$72,0),"")</f>
        <v/>
      </c>
      <c r="AF69" s="273" t="str">
        <f>IF('AJUSTE DE MIX'!$C$1=AF1,IFERROR('AJUSTE DE MIX'!$O$72,0),"")</f>
        <v/>
      </c>
      <c r="AG69" s="273" t="str">
        <f>IF('AJUSTE DE MIX'!$C$1=AG1,IFERROR('AJUSTE DE MIX'!$O$72,0),"")</f>
        <v/>
      </c>
      <c r="AH69" s="273" t="str">
        <f>IF('AJUSTE DE MIX'!$C$1=AH1,IFERROR('AJUSTE DE MIX'!$O$72,0),"")</f>
        <v/>
      </c>
      <c r="AI69" s="273" t="str">
        <f>IF('AJUSTE DE MIX'!$C$1=AI1,IFERROR('AJUSTE DE MIX'!$O$72,0),"")</f>
        <v/>
      </c>
      <c r="AJ69" s="273" t="str">
        <f>IF('AJUSTE DE MIX'!$C$1=AJ1,IFERROR('AJUSTE DE MIX'!$O$72,0),"")</f>
        <v/>
      </c>
      <c r="AK69" s="273" t="str">
        <f>IF('AJUSTE DE MIX'!$C$1=AK1,IFERROR('AJUSTE DE MIX'!$O$72,0),"")</f>
        <v/>
      </c>
      <c r="AL69" s="273" t="str">
        <f>IF('AJUSTE DE MIX'!$C$1=AL1,IFERROR('AJUSTE DE MIX'!$O$72,0),"")</f>
        <v/>
      </c>
      <c r="AM69" s="273" t="str">
        <f>IF('AJUSTE DE MIX'!$C$1=AM1,IFERROR('AJUSTE DE MIX'!$O$72,0),"")</f>
        <v/>
      </c>
      <c r="AN69" s="273" t="str">
        <f>IF('AJUSTE DE MIX'!$C$1=AN1,IFERROR('AJUSTE DE MIX'!$O$72,0),"")</f>
        <v/>
      </c>
      <c r="AO69" s="273" t="str">
        <f>IF('AJUSTE DE MIX'!$C$1=AO1,IFERROR('AJUSTE DE MIX'!$O$72,0),"")</f>
        <v/>
      </c>
      <c r="AP69" s="273" t="str">
        <f>IF('AJUSTE DE MIX'!$C$1=AP1,IFERROR('AJUSTE DE MIX'!$O$72,0),"")</f>
        <v/>
      </c>
      <c r="AQ69" s="273" t="str">
        <f>IF('AJUSTE DE MIX'!$C$1=AQ1,IFERROR('AJUSTE DE MIX'!$O$72,0),"")</f>
        <v/>
      </c>
      <c r="AR69" s="273" t="str">
        <f>IF('AJUSTE DE MIX'!$C$1=AR1,IFERROR('AJUSTE DE MIX'!$O$72,0),"")</f>
        <v/>
      </c>
      <c r="AS69" s="273" t="str">
        <f>IF('AJUSTE DE MIX'!$C$1=AS1,IFERROR('AJUSTE DE MIX'!$O$72,0),"")</f>
        <v/>
      </c>
      <c r="AT69" s="273" t="str">
        <f>IF('AJUSTE DE MIX'!$C$1=AT1,IFERROR('AJUSTE DE MIX'!$O$72,0),"")</f>
        <v/>
      </c>
      <c r="AU69" s="273" t="str">
        <f>IF('AJUSTE DE MIX'!$C$1=AU1,IFERROR('AJUSTE DE MIX'!$O$72,0),"")</f>
        <v/>
      </c>
      <c r="AV69" s="273" t="str">
        <f>IF('AJUSTE DE MIX'!$C$1=AV1,IFERROR('AJUSTE DE MIX'!$O$72,0),"")</f>
        <v/>
      </c>
      <c r="AW69" s="273" t="str">
        <f>IF('AJUSTE DE MIX'!$C$1=AW1,IFERROR('AJUSTE DE MIX'!$O$72,0),"")</f>
        <v/>
      </c>
      <c r="AX69" s="273" t="str">
        <f>IF('AJUSTE DE MIX'!$C$1=AX1,IFERROR('AJUSTE DE MIX'!$O$72,0),"")</f>
        <v/>
      </c>
      <c r="AY69" s="273" t="str">
        <f>IF('AJUSTE DE MIX'!$C$1=AY1,IFERROR('AJUSTE DE MIX'!$O$72,0),"")</f>
        <v/>
      </c>
      <c r="AZ69" s="273" t="str">
        <f>IF('AJUSTE DE MIX'!$C$1=AZ1,IFERROR('AJUSTE DE MIX'!$O$72,0),"")</f>
        <v/>
      </c>
      <c r="BA69" s="273" t="str">
        <f>IF('AJUSTE DE MIX'!$C$1=BA1,IFERROR('AJUSTE DE MIX'!$O$72,0),"")</f>
        <v/>
      </c>
      <c r="BB69" s="273" t="str">
        <f>IF('AJUSTE DE MIX'!$C$1=BB1,IFERROR('AJUSTE DE MIX'!$O$72,0),"")</f>
        <v/>
      </c>
      <c r="BC69" s="273" t="str">
        <f>IF('AJUSTE DE MIX'!$C$1=BC1,IFERROR('AJUSTE DE MIX'!$O$72,0),"")</f>
        <v/>
      </c>
      <c r="BD69" s="273" t="str">
        <f>IF('AJUSTE DE MIX'!$C$1=BD1,IFERROR('AJUSTE DE MIX'!$O$72,0),"")</f>
        <v/>
      </c>
      <c r="BE69" s="273" t="str">
        <f>IF('AJUSTE DE MIX'!$C$1=BE1,IFERROR('AJUSTE DE MIX'!$O$72,0),"")</f>
        <v/>
      </c>
      <c r="BF69" s="273" t="str">
        <f>IF('AJUSTE DE MIX'!$C$1=BF1,IFERROR('AJUSTE DE MIX'!$O$72,0),"")</f>
        <v/>
      </c>
      <c r="BG69" s="273" t="str">
        <f>IF('AJUSTE DE MIX'!$C$1=BG1,IFERROR('AJUSTE DE MIX'!$O$72,0),"")</f>
        <v/>
      </c>
      <c r="BH69" s="273" t="str">
        <f>IF('AJUSTE DE MIX'!$C$1=BH1,IFERROR('AJUSTE DE MIX'!$O$72,0),"")</f>
        <v/>
      </c>
      <c r="BI69" s="273" t="str">
        <f>IF('AJUSTE DE MIX'!$C$1=BI1,IFERROR('AJUSTE DE MIX'!$O$72,0),"")</f>
        <v/>
      </c>
      <c r="BJ69" s="273" t="str">
        <f>IF('AJUSTE DE MIX'!$C$1=BJ1,IFERROR('AJUSTE DE MIX'!$O$72,0),"")</f>
        <v/>
      </c>
      <c r="BK69" s="273" t="str">
        <f>IF('AJUSTE DE MIX'!$C$1=BK1,IFERROR('AJUSTE DE MIX'!$O$72,0),"")</f>
        <v/>
      </c>
      <c r="BL69" s="273" t="str">
        <f>IF('AJUSTE DE MIX'!$C$1=BL1,IFERROR('AJUSTE DE MIX'!$O$72,0),"")</f>
        <v/>
      </c>
      <c r="BM69" s="273" t="str">
        <f>IF('AJUSTE DE MIX'!$C$1=BM1,IFERROR('AJUSTE DE MIX'!$O$72,0),"")</f>
        <v/>
      </c>
      <c r="BN69" s="273" t="str">
        <f>IF('AJUSTE DE MIX'!$C$1=BN1,IFERROR('AJUSTE DE MIX'!$O$72,0),"")</f>
        <v/>
      </c>
      <c r="BO69" s="273" t="str">
        <f>IF('AJUSTE DE MIX'!$C$1=BO1,IFERROR('AJUSTE DE MIX'!$O$72,0),"")</f>
        <v/>
      </c>
      <c r="BP69" s="273" t="str">
        <f>IF('AJUSTE DE MIX'!$C$1=BP1,IFERROR('AJUSTE DE MIX'!$O$72,0),"")</f>
        <v/>
      </c>
      <c r="BQ69" s="273" t="str">
        <f>IF('AJUSTE DE MIX'!$C$1=BQ1,IFERROR('AJUSTE DE MIX'!$O$72,0),"")</f>
        <v/>
      </c>
      <c r="BR69" s="273" t="str">
        <f>IF('AJUSTE DE MIX'!$C$1=BR1,IFERROR('AJUSTE DE MIX'!$O$72,0),"")</f>
        <v/>
      </c>
      <c r="BS69" s="273" t="str">
        <f>IF('AJUSTE DE MIX'!$C$1=BS1,IFERROR('AJUSTE DE MIX'!$O$72,0),"")</f>
        <v/>
      </c>
      <c r="BT69" s="273" t="str">
        <f>IF('AJUSTE DE MIX'!$C$1=BT1,IFERROR('AJUSTE DE MIX'!$O$72,0),"")</f>
        <v/>
      </c>
      <c r="BU69" s="273" t="str">
        <f>IF('AJUSTE DE MIX'!$C$1=BU1,IFERROR('AJUSTE DE MIX'!$O$72,0),"")</f>
        <v/>
      </c>
      <c r="BV69" s="273" t="str">
        <f>IF('AJUSTE DE MIX'!$C$1=BV1,IFERROR('AJUSTE DE MIX'!$O$72,0),"")</f>
        <v/>
      </c>
      <c r="BW69" s="273" t="str">
        <f>IF('AJUSTE DE MIX'!$C$1=BW1,IFERROR('AJUSTE DE MIX'!$O$72,0),"")</f>
        <v/>
      </c>
    </row>
    <row r="70" spans="1:75" s="213" customFormat="1">
      <c r="A70" s="356" t="s">
        <v>271</v>
      </c>
      <c r="B70" s="357"/>
      <c r="C70" s="273">
        <f>IF('AJUSTE DE MIX'!$C$1=C1,IFERROR('AJUSTE DE MIX'!$G$91,0),"")</f>
        <v>0</v>
      </c>
      <c r="D70" s="273" t="str">
        <f>IF('AJUSTE DE MIX'!$C$1=D1,IFERROR('AJUSTE DE MIX'!$G$91,0),"")</f>
        <v/>
      </c>
      <c r="E70" s="273" t="str">
        <f>IF('AJUSTE DE MIX'!$C$1=E1,IFERROR('AJUSTE DE MIX'!$G$91,0),"")</f>
        <v/>
      </c>
      <c r="F70" s="273" t="str">
        <f>IF('AJUSTE DE MIX'!$C$1=F1,IFERROR('AJUSTE DE MIX'!$G$91,0),"")</f>
        <v/>
      </c>
      <c r="G70" s="273" t="str">
        <f>IF('AJUSTE DE MIX'!$C$1=G1,IFERROR('AJUSTE DE MIX'!$G$91,0),"")</f>
        <v/>
      </c>
      <c r="H70" s="273" t="str">
        <f>IF('AJUSTE DE MIX'!$C$1=H1,IFERROR('AJUSTE DE MIX'!$G$91,0),"")</f>
        <v/>
      </c>
      <c r="I70" s="273" t="str">
        <f>IF('AJUSTE DE MIX'!$C$1=I1,IFERROR('AJUSTE DE MIX'!$G$91,0),"")</f>
        <v/>
      </c>
      <c r="J70" s="273" t="str">
        <f>IF('AJUSTE DE MIX'!$C$1=J1,IFERROR('AJUSTE DE MIX'!$G$91,0),"")</f>
        <v/>
      </c>
      <c r="K70" s="273" t="str">
        <f>IF('AJUSTE DE MIX'!$C$1=K1,IFERROR('AJUSTE DE MIX'!$G$91,0),"")</f>
        <v/>
      </c>
      <c r="L70" s="273" t="str">
        <f>IF('AJUSTE DE MIX'!$C$1=L1,IFERROR('AJUSTE DE MIX'!$G$91,0),"")</f>
        <v/>
      </c>
      <c r="M70" s="273" t="str">
        <f>IF('AJUSTE DE MIX'!$C$1=M1,IFERROR('AJUSTE DE MIX'!$G$91,0),"")</f>
        <v/>
      </c>
      <c r="N70" s="273" t="str">
        <f>IF('AJUSTE DE MIX'!$C$1=N1,IFERROR('AJUSTE DE MIX'!$G$91,0),"")</f>
        <v/>
      </c>
      <c r="O70" s="273" t="str">
        <f>IF('AJUSTE DE MIX'!$C$1=O1,IFERROR('AJUSTE DE MIX'!$G$91,0),"")</f>
        <v/>
      </c>
      <c r="P70" s="273" t="str">
        <f>IF('AJUSTE DE MIX'!$C$1=P1,IFERROR('AJUSTE DE MIX'!$G$91,0),"")</f>
        <v/>
      </c>
      <c r="Q70" s="273" t="str">
        <f>IF('AJUSTE DE MIX'!$C$1=Q1,IFERROR('AJUSTE DE MIX'!$G$91,0),"")</f>
        <v/>
      </c>
      <c r="R70" s="273" t="str">
        <f>IF('AJUSTE DE MIX'!$C$1=R1,IFERROR('AJUSTE DE MIX'!$G$91,0),"")</f>
        <v/>
      </c>
      <c r="S70" s="273" t="str">
        <f>IF('AJUSTE DE MIX'!$C$1=S1,IFERROR('AJUSTE DE MIX'!$G$91,0),"")</f>
        <v/>
      </c>
      <c r="T70" s="273" t="str">
        <f>IF('AJUSTE DE MIX'!$C$1=T1,IFERROR('AJUSTE DE MIX'!$G$91,0),"")</f>
        <v/>
      </c>
      <c r="U70" s="273" t="str">
        <f>IF('AJUSTE DE MIX'!$C$1=U1,IFERROR('AJUSTE DE MIX'!$G$91,0),"")</f>
        <v/>
      </c>
      <c r="V70" s="273" t="str">
        <f>IF('AJUSTE DE MIX'!$C$1=V1,IFERROR('AJUSTE DE MIX'!$G$91,0),"")</f>
        <v/>
      </c>
      <c r="W70" s="273" t="str">
        <f>IF('AJUSTE DE MIX'!$C$1=W1,IFERROR('AJUSTE DE MIX'!$G$91,0),"")</f>
        <v/>
      </c>
      <c r="X70" s="273" t="str">
        <f>IF('AJUSTE DE MIX'!$C$1=X1,IFERROR('AJUSTE DE MIX'!$G$91,0),"")</f>
        <v/>
      </c>
      <c r="Y70" s="273" t="str">
        <f>IF('AJUSTE DE MIX'!$C$1=Y1,IFERROR('AJUSTE DE MIX'!$G$91,0),"")</f>
        <v/>
      </c>
      <c r="Z70" s="273" t="str">
        <f>IF('AJUSTE DE MIX'!$C$1=Z1,IFERROR('AJUSTE DE MIX'!$G$91,0),"")</f>
        <v/>
      </c>
      <c r="AA70" s="273" t="str">
        <f>IF('AJUSTE DE MIX'!$C$1=AA1,IFERROR('AJUSTE DE MIX'!$G$91,0),"")</f>
        <v/>
      </c>
      <c r="AB70" s="273" t="str">
        <f>IF('AJUSTE DE MIX'!$C$1=AB1,IFERROR('AJUSTE DE MIX'!$G$91,0),"")</f>
        <v/>
      </c>
      <c r="AC70" s="273" t="str">
        <f>IF('AJUSTE DE MIX'!$C$1=AC1,IFERROR('AJUSTE DE MIX'!$G$91,0),"")</f>
        <v/>
      </c>
      <c r="AD70" s="273" t="str">
        <f>IF('AJUSTE DE MIX'!$C$1=AD1,IFERROR('AJUSTE DE MIX'!$G$91,0),"")</f>
        <v/>
      </c>
      <c r="AE70" s="273" t="str">
        <f>IF('AJUSTE DE MIX'!$C$1=AE1,IFERROR('AJUSTE DE MIX'!$G$91,0),"")</f>
        <v/>
      </c>
      <c r="AF70" s="273" t="str">
        <f>IF('AJUSTE DE MIX'!$C$1=AF1,IFERROR('AJUSTE DE MIX'!$G$91,0),"")</f>
        <v/>
      </c>
      <c r="AG70" s="273" t="str">
        <f>IF('AJUSTE DE MIX'!$C$1=AG1,IFERROR('AJUSTE DE MIX'!$G$91,0),"")</f>
        <v/>
      </c>
      <c r="AH70" s="273" t="str">
        <f>IF('AJUSTE DE MIX'!$C$1=AH1,IFERROR('AJUSTE DE MIX'!$G$91,0),"")</f>
        <v/>
      </c>
      <c r="AI70" s="273" t="str">
        <f>IF('AJUSTE DE MIX'!$C$1=AI1,IFERROR('AJUSTE DE MIX'!$G$91,0),"")</f>
        <v/>
      </c>
      <c r="AJ70" s="273" t="str">
        <f>IF('AJUSTE DE MIX'!$C$1=AJ1,IFERROR('AJUSTE DE MIX'!$G$91,0),"")</f>
        <v/>
      </c>
      <c r="AK70" s="273" t="str">
        <f>IF('AJUSTE DE MIX'!$C$1=AK1,IFERROR('AJUSTE DE MIX'!$G$91,0),"")</f>
        <v/>
      </c>
      <c r="AL70" s="273" t="str">
        <f>IF('AJUSTE DE MIX'!$C$1=AL1,IFERROR('AJUSTE DE MIX'!$G$91,0),"")</f>
        <v/>
      </c>
      <c r="AM70" s="273" t="str">
        <f>IF('AJUSTE DE MIX'!$C$1=AM1,IFERROR('AJUSTE DE MIX'!$G$91,0),"")</f>
        <v/>
      </c>
      <c r="AN70" s="273" t="str">
        <f>IF('AJUSTE DE MIX'!$C$1=AN1,IFERROR('AJUSTE DE MIX'!$G$91,0),"")</f>
        <v/>
      </c>
      <c r="AO70" s="273" t="str">
        <f>IF('AJUSTE DE MIX'!$C$1=AO1,IFERROR('AJUSTE DE MIX'!$G$91,0),"")</f>
        <v/>
      </c>
      <c r="AP70" s="273" t="str">
        <f>IF('AJUSTE DE MIX'!$C$1=AP1,IFERROR('AJUSTE DE MIX'!$G$91,0),"")</f>
        <v/>
      </c>
      <c r="AQ70" s="273" t="str">
        <f>IF('AJUSTE DE MIX'!$C$1=AQ1,IFERROR('AJUSTE DE MIX'!$G$91,0),"")</f>
        <v/>
      </c>
      <c r="AR70" s="273" t="str">
        <f>IF('AJUSTE DE MIX'!$C$1=AR1,IFERROR('AJUSTE DE MIX'!$G$91,0),"")</f>
        <v/>
      </c>
      <c r="AS70" s="273" t="str">
        <f>IF('AJUSTE DE MIX'!$C$1=AS1,IFERROR('AJUSTE DE MIX'!$G$91,0),"")</f>
        <v/>
      </c>
      <c r="AT70" s="273" t="str">
        <f>IF('AJUSTE DE MIX'!$C$1=AT1,IFERROR('AJUSTE DE MIX'!$G$91,0),"")</f>
        <v/>
      </c>
      <c r="AU70" s="273" t="str">
        <f>IF('AJUSTE DE MIX'!$C$1=AU1,IFERROR('AJUSTE DE MIX'!$G$91,0),"")</f>
        <v/>
      </c>
      <c r="AV70" s="273" t="str">
        <f>IF('AJUSTE DE MIX'!$C$1=AV1,IFERROR('AJUSTE DE MIX'!$G$91,0),"")</f>
        <v/>
      </c>
      <c r="AW70" s="273" t="str">
        <f>IF('AJUSTE DE MIX'!$C$1=AW1,IFERROR('AJUSTE DE MIX'!$G$91,0),"")</f>
        <v/>
      </c>
      <c r="AX70" s="273" t="str">
        <f>IF('AJUSTE DE MIX'!$C$1=AX1,IFERROR('AJUSTE DE MIX'!$G$91,0),"")</f>
        <v/>
      </c>
      <c r="AY70" s="273" t="str">
        <f>IF('AJUSTE DE MIX'!$C$1=AY1,IFERROR('AJUSTE DE MIX'!$G$91,0),"")</f>
        <v/>
      </c>
      <c r="AZ70" s="273" t="str">
        <f>IF('AJUSTE DE MIX'!$C$1=AZ1,IFERROR('AJUSTE DE MIX'!$G$91,0),"")</f>
        <v/>
      </c>
      <c r="BA70" s="273" t="str">
        <f>IF('AJUSTE DE MIX'!$C$1=BA1,IFERROR('AJUSTE DE MIX'!$G$91,0),"")</f>
        <v/>
      </c>
      <c r="BB70" s="273" t="str">
        <f>IF('AJUSTE DE MIX'!$C$1=BB1,IFERROR('AJUSTE DE MIX'!$G$91,0),"")</f>
        <v/>
      </c>
      <c r="BC70" s="273" t="str">
        <f>IF('AJUSTE DE MIX'!$C$1=BC1,IFERROR('AJUSTE DE MIX'!$G$91,0),"")</f>
        <v/>
      </c>
      <c r="BD70" s="273" t="str">
        <f>IF('AJUSTE DE MIX'!$C$1=BD1,IFERROR('AJUSTE DE MIX'!$G$91,0),"")</f>
        <v/>
      </c>
      <c r="BE70" s="273" t="str">
        <f>IF('AJUSTE DE MIX'!$C$1=BE1,IFERROR('AJUSTE DE MIX'!$G$91,0),"")</f>
        <v/>
      </c>
      <c r="BF70" s="273" t="str">
        <f>IF('AJUSTE DE MIX'!$C$1=BF1,IFERROR('AJUSTE DE MIX'!$G$91,0),"")</f>
        <v/>
      </c>
      <c r="BG70" s="273" t="str">
        <f>IF('AJUSTE DE MIX'!$C$1=BG1,IFERROR('AJUSTE DE MIX'!$G$91,0),"")</f>
        <v/>
      </c>
      <c r="BH70" s="273" t="str">
        <f>IF('AJUSTE DE MIX'!$C$1=BH1,IFERROR('AJUSTE DE MIX'!$G$91,0),"")</f>
        <v/>
      </c>
      <c r="BI70" s="273" t="str">
        <f>IF('AJUSTE DE MIX'!$C$1=BI1,IFERROR('AJUSTE DE MIX'!$G$91,0),"")</f>
        <v/>
      </c>
      <c r="BJ70" s="273" t="str">
        <f>IF('AJUSTE DE MIX'!$C$1=BJ1,IFERROR('AJUSTE DE MIX'!$G$91,0),"")</f>
        <v/>
      </c>
      <c r="BK70" s="273" t="str">
        <f>IF('AJUSTE DE MIX'!$C$1=BK1,IFERROR('AJUSTE DE MIX'!$G$91,0),"")</f>
        <v/>
      </c>
      <c r="BL70" s="273" t="str">
        <f>IF('AJUSTE DE MIX'!$C$1=BL1,IFERROR('AJUSTE DE MIX'!$G$91,0),"")</f>
        <v/>
      </c>
      <c r="BM70" s="273" t="str">
        <f>IF('AJUSTE DE MIX'!$C$1=BM1,IFERROR('AJUSTE DE MIX'!$G$91,0),"")</f>
        <v/>
      </c>
      <c r="BN70" s="273" t="str">
        <f>IF('AJUSTE DE MIX'!$C$1=BN1,IFERROR('AJUSTE DE MIX'!$G$91,0),"")</f>
        <v/>
      </c>
      <c r="BO70" s="273" t="str">
        <f>IF('AJUSTE DE MIX'!$C$1=BO1,IFERROR('AJUSTE DE MIX'!$G$91,0),"")</f>
        <v/>
      </c>
      <c r="BP70" s="273" t="str">
        <f>IF('AJUSTE DE MIX'!$C$1=BP1,IFERROR('AJUSTE DE MIX'!$G$91,0),"")</f>
        <v/>
      </c>
      <c r="BQ70" s="273" t="str">
        <f>IF('AJUSTE DE MIX'!$C$1=BQ1,IFERROR('AJUSTE DE MIX'!$G$91,0),"")</f>
        <v/>
      </c>
      <c r="BR70" s="273" t="str">
        <f>IF('AJUSTE DE MIX'!$C$1=BR1,IFERROR('AJUSTE DE MIX'!$G$91,0),"")</f>
        <v/>
      </c>
      <c r="BS70" s="273" t="str">
        <f>IF('AJUSTE DE MIX'!$C$1=BS1,IFERROR('AJUSTE DE MIX'!$G$91,0),"")</f>
        <v/>
      </c>
      <c r="BT70" s="273" t="str">
        <f>IF('AJUSTE DE MIX'!$C$1=BT1,IFERROR('AJUSTE DE MIX'!$G$91,0),"")</f>
        <v/>
      </c>
      <c r="BU70" s="273" t="str">
        <f>IF('AJUSTE DE MIX'!$C$1=BU1,IFERROR('AJUSTE DE MIX'!$G$91,0),"")</f>
        <v/>
      </c>
      <c r="BV70" s="273" t="str">
        <f>IF('AJUSTE DE MIX'!$C$1=BV1,IFERROR('AJUSTE DE MIX'!$G$91,0),"")</f>
        <v/>
      </c>
      <c r="BW70" s="273" t="str">
        <f>IF('AJUSTE DE MIX'!$C$1=BW1,IFERROR('AJUSTE DE MIX'!$G$91,0),"")</f>
        <v/>
      </c>
    </row>
    <row r="71" spans="1:75" s="213" customFormat="1">
      <c r="A71" s="426" t="s">
        <v>272</v>
      </c>
      <c r="B71" s="427"/>
      <c r="C71" s="289">
        <f>IF('AJUSTE DE MIX'!$C$1=C1,IFERROR('AJUSTE DE MIX'!$O$91,0),"")</f>
        <v>0</v>
      </c>
      <c r="D71" s="289" t="str">
        <f>IF('AJUSTE DE MIX'!$C$1=D1,IFERROR('AJUSTE DE MIX'!$O$91,0),"")</f>
        <v/>
      </c>
      <c r="E71" s="289" t="str">
        <f>IF('AJUSTE DE MIX'!$C$1=E1,IFERROR('AJUSTE DE MIX'!$O$91,0),"")</f>
        <v/>
      </c>
      <c r="F71" s="289" t="str">
        <f>IF('AJUSTE DE MIX'!$C$1=F1,IFERROR('AJUSTE DE MIX'!$O$91,0),"")</f>
        <v/>
      </c>
      <c r="G71" s="289" t="str">
        <f>IF('AJUSTE DE MIX'!$C$1=G1,IFERROR('AJUSTE DE MIX'!$O$91,0),"")</f>
        <v/>
      </c>
      <c r="H71" s="289" t="str">
        <f>IF('AJUSTE DE MIX'!$C$1=H1,IFERROR('AJUSTE DE MIX'!$O$91,0),"")</f>
        <v/>
      </c>
      <c r="I71" s="289" t="str">
        <f>IF('AJUSTE DE MIX'!$C$1=I1,IFERROR('AJUSTE DE MIX'!$O$91,0),"")</f>
        <v/>
      </c>
      <c r="J71" s="289" t="str">
        <f>IF('AJUSTE DE MIX'!$C$1=J1,IFERROR('AJUSTE DE MIX'!$O$91,0),"")</f>
        <v/>
      </c>
      <c r="K71" s="289" t="str">
        <f>IF('AJUSTE DE MIX'!$C$1=K1,IFERROR('AJUSTE DE MIX'!$O$91,0),"")</f>
        <v/>
      </c>
      <c r="L71" s="289" t="str">
        <f>IF('AJUSTE DE MIX'!$C$1=L1,IFERROR('AJUSTE DE MIX'!$O$91,0),"")</f>
        <v/>
      </c>
      <c r="M71" s="289" t="str">
        <f>IF('AJUSTE DE MIX'!$C$1=M1,IFERROR('AJUSTE DE MIX'!$O$91,0),"")</f>
        <v/>
      </c>
      <c r="N71" s="289" t="str">
        <f>IF('AJUSTE DE MIX'!$C$1=N1,IFERROR('AJUSTE DE MIX'!$O$91,0),"")</f>
        <v/>
      </c>
      <c r="O71" s="289" t="str">
        <f>IF('AJUSTE DE MIX'!$C$1=O1,IFERROR('AJUSTE DE MIX'!$O$91,0),"")</f>
        <v/>
      </c>
      <c r="P71" s="289" t="str">
        <f>IF('AJUSTE DE MIX'!$C$1=P1,IFERROR('AJUSTE DE MIX'!$O$91,0),"")</f>
        <v/>
      </c>
      <c r="Q71" s="289" t="str">
        <f>IF('AJUSTE DE MIX'!$C$1=Q1,IFERROR('AJUSTE DE MIX'!$O$91,0),"")</f>
        <v/>
      </c>
      <c r="R71" s="289" t="str">
        <f>IF('AJUSTE DE MIX'!$C$1=R1,IFERROR('AJUSTE DE MIX'!$O$91,0),"")</f>
        <v/>
      </c>
      <c r="S71" s="289" t="str">
        <f>IF('AJUSTE DE MIX'!$C$1=S1,IFERROR('AJUSTE DE MIX'!$O$91,0),"")</f>
        <v/>
      </c>
      <c r="T71" s="289" t="str">
        <f>IF('AJUSTE DE MIX'!$C$1=T1,IFERROR('AJUSTE DE MIX'!$O$91,0),"")</f>
        <v/>
      </c>
      <c r="U71" s="289" t="str">
        <f>IF('AJUSTE DE MIX'!$C$1=U1,IFERROR('AJUSTE DE MIX'!$O$91,0),"")</f>
        <v/>
      </c>
      <c r="V71" s="289" t="str">
        <f>IF('AJUSTE DE MIX'!$C$1=V1,IFERROR('AJUSTE DE MIX'!$O$91,0),"")</f>
        <v/>
      </c>
      <c r="W71" s="289" t="str">
        <f>IF('AJUSTE DE MIX'!$C$1=W1,IFERROR('AJUSTE DE MIX'!$O$91,0),"")</f>
        <v/>
      </c>
      <c r="X71" s="289" t="str">
        <f>IF('AJUSTE DE MIX'!$C$1=X1,IFERROR('AJUSTE DE MIX'!$O$91,0),"")</f>
        <v/>
      </c>
      <c r="Y71" s="289" t="str">
        <f>IF('AJUSTE DE MIX'!$C$1=Y1,IFERROR('AJUSTE DE MIX'!$O$91,0),"")</f>
        <v/>
      </c>
      <c r="Z71" s="289" t="str">
        <f>IF('AJUSTE DE MIX'!$C$1=Z1,IFERROR('AJUSTE DE MIX'!$O$91,0),"")</f>
        <v/>
      </c>
      <c r="AA71" s="289" t="str">
        <f>IF('AJUSTE DE MIX'!$C$1=AA1,IFERROR('AJUSTE DE MIX'!$O$91,0),"")</f>
        <v/>
      </c>
      <c r="AB71" s="289" t="str">
        <f>IF('AJUSTE DE MIX'!$C$1=AB1,IFERROR('AJUSTE DE MIX'!$O$91,0),"")</f>
        <v/>
      </c>
      <c r="AC71" s="289" t="str">
        <f>IF('AJUSTE DE MIX'!$C$1=AC1,IFERROR('AJUSTE DE MIX'!$O$91,0),"")</f>
        <v/>
      </c>
      <c r="AD71" s="289" t="str">
        <f>IF('AJUSTE DE MIX'!$C$1=AD1,IFERROR('AJUSTE DE MIX'!$O$91,0),"")</f>
        <v/>
      </c>
      <c r="AE71" s="289" t="str">
        <f>IF('AJUSTE DE MIX'!$C$1=AE1,IFERROR('AJUSTE DE MIX'!$O$91,0),"")</f>
        <v/>
      </c>
      <c r="AF71" s="289" t="str">
        <f>IF('AJUSTE DE MIX'!$C$1=AF1,IFERROR('AJUSTE DE MIX'!$O$91,0),"")</f>
        <v/>
      </c>
      <c r="AG71" s="289" t="str">
        <f>IF('AJUSTE DE MIX'!$C$1=AG1,IFERROR('AJUSTE DE MIX'!$O$91,0),"")</f>
        <v/>
      </c>
      <c r="AH71" s="289" t="str">
        <f>IF('AJUSTE DE MIX'!$C$1=AH1,IFERROR('AJUSTE DE MIX'!$O$91,0),"")</f>
        <v/>
      </c>
      <c r="AI71" s="289" t="str">
        <f>IF('AJUSTE DE MIX'!$C$1=AI1,IFERROR('AJUSTE DE MIX'!$O$91,0),"")</f>
        <v/>
      </c>
      <c r="AJ71" s="289" t="str">
        <f>IF('AJUSTE DE MIX'!$C$1=AJ1,IFERROR('AJUSTE DE MIX'!$O$91,0),"")</f>
        <v/>
      </c>
      <c r="AK71" s="289" t="str">
        <f>IF('AJUSTE DE MIX'!$C$1=AK1,IFERROR('AJUSTE DE MIX'!$O$91,0),"")</f>
        <v/>
      </c>
      <c r="AL71" s="289" t="str">
        <f>IF('AJUSTE DE MIX'!$C$1=AL1,IFERROR('AJUSTE DE MIX'!$O$91,0),"")</f>
        <v/>
      </c>
      <c r="AM71" s="289" t="str">
        <f>IF('AJUSTE DE MIX'!$C$1=AM1,IFERROR('AJUSTE DE MIX'!$O$91,0),"")</f>
        <v/>
      </c>
      <c r="AN71" s="289" t="str">
        <f>IF('AJUSTE DE MIX'!$C$1=AN1,IFERROR('AJUSTE DE MIX'!$O$91,0),"")</f>
        <v/>
      </c>
      <c r="AO71" s="289" t="str">
        <f>IF('AJUSTE DE MIX'!$C$1=AO1,IFERROR('AJUSTE DE MIX'!$O$91,0),"")</f>
        <v/>
      </c>
      <c r="AP71" s="289" t="str">
        <f>IF('AJUSTE DE MIX'!$C$1=AP1,IFERROR('AJUSTE DE MIX'!$O$91,0),"")</f>
        <v/>
      </c>
      <c r="AQ71" s="289" t="str">
        <f>IF('AJUSTE DE MIX'!$C$1=AQ1,IFERROR('AJUSTE DE MIX'!$O$91,0),"")</f>
        <v/>
      </c>
      <c r="AR71" s="289" t="str">
        <f>IF('AJUSTE DE MIX'!$C$1=AR1,IFERROR('AJUSTE DE MIX'!$O$91,0),"")</f>
        <v/>
      </c>
      <c r="AS71" s="289" t="str">
        <f>IF('AJUSTE DE MIX'!$C$1=AS1,IFERROR('AJUSTE DE MIX'!$O$91,0),"")</f>
        <v/>
      </c>
      <c r="AT71" s="289" t="str">
        <f>IF('AJUSTE DE MIX'!$C$1=AT1,IFERROR('AJUSTE DE MIX'!$O$91,0),"")</f>
        <v/>
      </c>
      <c r="AU71" s="289" t="str">
        <f>IF('AJUSTE DE MIX'!$C$1=AU1,IFERROR('AJUSTE DE MIX'!$O$91,0),"")</f>
        <v/>
      </c>
      <c r="AV71" s="289" t="str">
        <f>IF('AJUSTE DE MIX'!$C$1=AV1,IFERROR('AJUSTE DE MIX'!$O$91,0),"")</f>
        <v/>
      </c>
      <c r="AW71" s="289" t="str">
        <f>IF('AJUSTE DE MIX'!$C$1=AW1,IFERROR('AJUSTE DE MIX'!$O$91,0),"")</f>
        <v/>
      </c>
      <c r="AX71" s="289" t="str">
        <f>IF('AJUSTE DE MIX'!$C$1=AX1,IFERROR('AJUSTE DE MIX'!$O$91,0),"")</f>
        <v/>
      </c>
      <c r="AY71" s="289" t="str">
        <f>IF('AJUSTE DE MIX'!$C$1=AY1,IFERROR('AJUSTE DE MIX'!$O$91,0),"")</f>
        <v/>
      </c>
      <c r="AZ71" s="289" t="str">
        <f>IF('AJUSTE DE MIX'!$C$1=AZ1,IFERROR('AJUSTE DE MIX'!$O$91,0),"")</f>
        <v/>
      </c>
      <c r="BA71" s="289" t="str">
        <f>IF('AJUSTE DE MIX'!$C$1=BA1,IFERROR('AJUSTE DE MIX'!$O$91,0),"")</f>
        <v/>
      </c>
      <c r="BB71" s="289" t="str">
        <f>IF('AJUSTE DE MIX'!$C$1=BB1,IFERROR('AJUSTE DE MIX'!$O$91,0),"")</f>
        <v/>
      </c>
      <c r="BC71" s="289" t="str">
        <f>IF('AJUSTE DE MIX'!$C$1=BC1,IFERROR('AJUSTE DE MIX'!$O$91,0),"")</f>
        <v/>
      </c>
      <c r="BD71" s="289" t="str">
        <f>IF('AJUSTE DE MIX'!$C$1=BD1,IFERROR('AJUSTE DE MIX'!$O$91,0),"")</f>
        <v/>
      </c>
      <c r="BE71" s="289" t="str">
        <f>IF('AJUSTE DE MIX'!$C$1=BE1,IFERROR('AJUSTE DE MIX'!$O$91,0),"")</f>
        <v/>
      </c>
      <c r="BF71" s="289" t="str">
        <f>IF('AJUSTE DE MIX'!$C$1=BF1,IFERROR('AJUSTE DE MIX'!$O$91,0),"")</f>
        <v/>
      </c>
      <c r="BG71" s="289" t="str">
        <f>IF('AJUSTE DE MIX'!$C$1=BG1,IFERROR('AJUSTE DE MIX'!$O$91,0),"")</f>
        <v/>
      </c>
      <c r="BH71" s="289" t="str">
        <f>IF('AJUSTE DE MIX'!$C$1=BH1,IFERROR('AJUSTE DE MIX'!$O$91,0),"")</f>
        <v/>
      </c>
      <c r="BI71" s="289" t="str">
        <f>IF('AJUSTE DE MIX'!$C$1=BI1,IFERROR('AJUSTE DE MIX'!$O$91,0),"")</f>
        <v/>
      </c>
      <c r="BJ71" s="289" t="str">
        <f>IF('AJUSTE DE MIX'!$C$1=BJ1,IFERROR('AJUSTE DE MIX'!$O$91,0),"")</f>
        <v/>
      </c>
      <c r="BK71" s="289" t="str">
        <f>IF('AJUSTE DE MIX'!$C$1=BK1,IFERROR('AJUSTE DE MIX'!$O$91,0),"")</f>
        <v/>
      </c>
      <c r="BL71" s="289" t="str">
        <f>IF('AJUSTE DE MIX'!$C$1=BL1,IFERROR('AJUSTE DE MIX'!$O$91,0),"")</f>
        <v/>
      </c>
      <c r="BM71" s="289" t="str">
        <f>IF('AJUSTE DE MIX'!$C$1=BM1,IFERROR('AJUSTE DE MIX'!$O$91,0),"")</f>
        <v/>
      </c>
      <c r="BN71" s="289" t="str">
        <f>IF('AJUSTE DE MIX'!$C$1=BN1,IFERROR('AJUSTE DE MIX'!$O$91,0),"")</f>
        <v/>
      </c>
      <c r="BO71" s="289" t="str">
        <f>IF('AJUSTE DE MIX'!$C$1=BO1,IFERROR('AJUSTE DE MIX'!$O$91,0),"")</f>
        <v/>
      </c>
      <c r="BP71" s="289" t="str">
        <f>IF('AJUSTE DE MIX'!$C$1=BP1,IFERROR('AJUSTE DE MIX'!$O$91,0),"")</f>
        <v/>
      </c>
      <c r="BQ71" s="289" t="str">
        <f>IF('AJUSTE DE MIX'!$C$1=BQ1,IFERROR('AJUSTE DE MIX'!$O$91,0),"")</f>
        <v/>
      </c>
      <c r="BR71" s="289" t="str">
        <f>IF('AJUSTE DE MIX'!$C$1=BR1,IFERROR('AJUSTE DE MIX'!$O$91,0),"")</f>
        <v/>
      </c>
      <c r="BS71" s="289" t="str">
        <f>IF('AJUSTE DE MIX'!$C$1=BS1,IFERROR('AJUSTE DE MIX'!$O$91,0),"")</f>
        <v/>
      </c>
      <c r="BT71" s="289" t="str">
        <f>IF('AJUSTE DE MIX'!$C$1=BT1,IFERROR('AJUSTE DE MIX'!$O$91,0),"")</f>
        <v/>
      </c>
      <c r="BU71" s="289" t="str">
        <f>IF('AJUSTE DE MIX'!$C$1=BU1,IFERROR('AJUSTE DE MIX'!$O$91,0),"")</f>
        <v/>
      </c>
      <c r="BV71" s="289" t="str">
        <f>IF('AJUSTE DE MIX'!$C$1=BV1,IFERROR('AJUSTE DE MIX'!$O$91,0),"")</f>
        <v/>
      </c>
      <c r="BW71" s="289" t="str">
        <f>IF('AJUSTE DE MIX'!$C$1=BW1,IFERROR('AJUSTE DE MIX'!$O$91,0),"")</f>
        <v/>
      </c>
    </row>
    <row r="72" spans="1:75" ht="5.25" customHeight="1">
      <c r="A72" s="403"/>
      <c r="B72" s="404"/>
      <c r="C72" s="215"/>
      <c r="D72" s="199"/>
      <c r="E72" s="199"/>
      <c r="F72" s="199"/>
      <c r="G72" s="199"/>
      <c r="H72" s="199"/>
      <c r="I72" s="199"/>
      <c r="J72" s="199"/>
      <c r="K72" s="199"/>
      <c r="L72" s="199"/>
      <c r="M72" s="199"/>
      <c r="N72" s="199"/>
      <c r="O72" s="199"/>
      <c r="P72" s="199"/>
      <c r="Q72" s="199"/>
      <c r="R72" s="199"/>
      <c r="S72" s="199"/>
      <c r="T72" s="199"/>
      <c r="U72" s="199"/>
      <c r="V72" s="199"/>
      <c r="W72" s="199"/>
      <c r="X72" s="199"/>
      <c r="Y72" s="199"/>
      <c r="Z72" s="199"/>
      <c r="AA72" s="199"/>
      <c r="AB72" s="199"/>
      <c r="AC72" s="199"/>
      <c r="AD72" s="199"/>
      <c r="AE72" s="199"/>
      <c r="AF72" s="199"/>
      <c r="AG72" s="199"/>
      <c r="AH72" s="199"/>
      <c r="AI72" s="199"/>
      <c r="AJ72" s="199"/>
      <c r="AK72" s="199"/>
      <c r="AL72" s="199"/>
      <c r="AM72" s="199"/>
      <c r="AN72" s="199"/>
      <c r="AO72" s="199"/>
      <c r="AP72" s="199"/>
      <c r="AQ72" s="199"/>
      <c r="AR72" s="199"/>
      <c r="AS72" s="199"/>
      <c r="AT72" s="199"/>
      <c r="AU72" s="199"/>
      <c r="AV72" s="199"/>
      <c r="AW72" s="199"/>
      <c r="AX72" s="199"/>
      <c r="AY72" s="199"/>
      <c r="AZ72" s="199"/>
      <c r="BA72" s="199"/>
      <c r="BB72" s="199"/>
      <c r="BC72" s="199"/>
      <c r="BD72" s="199"/>
      <c r="BE72" s="199"/>
      <c r="BF72" s="199"/>
      <c r="BG72" s="199"/>
      <c r="BH72" s="199"/>
      <c r="BI72" s="199"/>
      <c r="BJ72" s="199"/>
      <c r="BK72" s="199"/>
      <c r="BL72" s="199"/>
      <c r="BM72" s="199"/>
      <c r="BN72" s="199"/>
      <c r="BO72" s="199"/>
      <c r="BP72" s="199"/>
      <c r="BQ72" s="199"/>
      <c r="BR72" s="199"/>
      <c r="BS72" s="199"/>
      <c r="BT72" s="199"/>
      <c r="BU72" s="199"/>
      <c r="BV72" s="199"/>
      <c r="BW72" s="199"/>
    </row>
    <row r="73" spans="1:75" s="231" customFormat="1" ht="15.75">
      <c r="A73" s="338" t="s">
        <v>292</v>
      </c>
      <c r="B73" s="339"/>
      <c r="C73" s="339"/>
      <c r="D73" s="339"/>
      <c r="E73" s="339"/>
      <c r="F73" s="339"/>
      <c r="G73" s="339"/>
      <c r="H73" s="339"/>
      <c r="I73" s="339"/>
      <c r="J73" s="339"/>
      <c r="K73" s="339"/>
      <c r="L73" s="339"/>
      <c r="M73" s="339"/>
      <c r="N73" s="339"/>
      <c r="O73" s="339"/>
      <c r="P73" s="339"/>
      <c r="Q73" s="339"/>
      <c r="R73" s="339"/>
      <c r="S73" s="339"/>
      <c r="T73" s="339"/>
      <c r="U73" s="339"/>
      <c r="V73" s="339"/>
      <c r="W73" s="339"/>
      <c r="X73" s="339"/>
      <c r="Y73" s="339"/>
      <c r="Z73" s="339"/>
      <c r="AA73" s="339"/>
      <c r="AB73" s="339"/>
      <c r="AC73" s="339"/>
      <c r="AD73" s="339"/>
      <c r="AE73" s="339"/>
      <c r="AF73" s="339"/>
      <c r="AG73" s="339"/>
      <c r="AH73" s="339"/>
      <c r="AI73" s="339"/>
      <c r="AJ73" s="339"/>
      <c r="AK73" s="339"/>
      <c r="AL73" s="339"/>
      <c r="AM73" s="339"/>
      <c r="AN73" s="339"/>
      <c r="AO73" s="339"/>
      <c r="AP73" s="339"/>
      <c r="AQ73" s="339"/>
      <c r="AR73" s="339"/>
      <c r="AS73" s="339"/>
      <c r="AT73" s="339"/>
      <c r="AU73" s="339"/>
      <c r="AV73" s="339"/>
      <c r="AW73" s="339"/>
      <c r="AX73" s="339"/>
      <c r="AY73" s="339"/>
      <c r="AZ73" s="339"/>
      <c r="BA73" s="339"/>
      <c r="BB73" s="339"/>
      <c r="BC73" s="339"/>
      <c r="BD73" s="339"/>
      <c r="BE73" s="339"/>
      <c r="BF73" s="339"/>
      <c r="BG73" s="339"/>
      <c r="BH73" s="339"/>
      <c r="BI73" s="339"/>
      <c r="BJ73" s="339"/>
      <c r="BK73" s="339"/>
      <c r="BL73" s="339"/>
      <c r="BM73" s="339"/>
      <c r="BN73" s="339"/>
      <c r="BO73" s="339"/>
      <c r="BP73" s="339"/>
      <c r="BQ73" s="339"/>
      <c r="BR73" s="339"/>
      <c r="BS73" s="339"/>
      <c r="BT73" s="339"/>
      <c r="BU73" s="339"/>
      <c r="BV73" s="339"/>
      <c r="BW73" s="340"/>
    </row>
    <row r="74" spans="1:75" s="238" customFormat="1" ht="14.25" customHeight="1" outlineLevel="1">
      <c r="A74" s="235" t="s">
        <v>282</v>
      </c>
      <c r="B74" s="236"/>
      <c r="C74" s="237">
        <f>IFERROR(SUM(C75:C81),0)</f>
        <v>0</v>
      </c>
      <c r="D74" s="237">
        <f t="shared" ref="D74:BO74" si="33">IFERROR(SUM(D75:D81),0)</f>
        <v>0</v>
      </c>
      <c r="E74" s="237">
        <f t="shared" si="33"/>
        <v>0</v>
      </c>
      <c r="F74" s="237">
        <f t="shared" si="33"/>
        <v>0</v>
      </c>
      <c r="G74" s="237">
        <f t="shared" si="33"/>
        <v>0</v>
      </c>
      <c r="H74" s="237">
        <f t="shared" si="33"/>
        <v>0</v>
      </c>
      <c r="I74" s="237">
        <f t="shared" si="33"/>
        <v>0</v>
      </c>
      <c r="J74" s="237">
        <f t="shared" si="33"/>
        <v>0</v>
      </c>
      <c r="K74" s="237">
        <f t="shared" si="33"/>
        <v>0</v>
      </c>
      <c r="L74" s="237">
        <f t="shared" si="33"/>
        <v>0</v>
      </c>
      <c r="M74" s="237">
        <f>IFERROR(SUM(M75:M81),0)</f>
        <v>0</v>
      </c>
      <c r="N74" s="237">
        <f t="shared" si="33"/>
        <v>0</v>
      </c>
      <c r="O74" s="237">
        <f t="shared" si="33"/>
        <v>0</v>
      </c>
      <c r="P74" s="237">
        <f t="shared" si="33"/>
        <v>0</v>
      </c>
      <c r="Q74" s="237">
        <f t="shared" si="33"/>
        <v>0</v>
      </c>
      <c r="R74" s="237">
        <f t="shared" si="33"/>
        <v>0</v>
      </c>
      <c r="S74" s="237">
        <f t="shared" si="33"/>
        <v>0</v>
      </c>
      <c r="T74" s="237">
        <f t="shared" si="33"/>
        <v>0</v>
      </c>
      <c r="U74" s="237">
        <f t="shared" si="33"/>
        <v>0</v>
      </c>
      <c r="V74" s="237">
        <f t="shared" si="33"/>
        <v>0</v>
      </c>
      <c r="W74" s="237">
        <f t="shared" si="33"/>
        <v>0</v>
      </c>
      <c r="X74" s="237">
        <f t="shared" si="33"/>
        <v>0</v>
      </c>
      <c r="Y74" s="237">
        <f t="shared" si="33"/>
        <v>0</v>
      </c>
      <c r="Z74" s="237">
        <f t="shared" si="33"/>
        <v>0</v>
      </c>
      <c r="AA74" s="237">
        <f t="shared" si="33"/>
        <v>0</v>
      </c>
      <c r="AB74" s="237">
        <f t="shared" si="33"/>
        <v>0</v>
      </c>
      <c r="AC74" s="237">
        <f t="shared" si="33"/>
        <v>0</v>
      </c>
      <c r="AD74" s="237">
        <f t="shared" si="33"/>
        <v>0</v>
      </c>
      <c r="AE74" s="237">
        <f t="shared" si="33"/>
        <v>0</v>
      </c>
      <c r="AF74" s="237">
        <f t="shared" si="33"/>
        <v>0</v>
      </c>
      <c r="AG74" s="237">
        <f t="shared" si="33"/>
        <v>0</v>
      </c>
      <c r="AH74" s="237">
        <f t="shared" si="33"/>
        <v>0</v>
      </c>
      <c r="AI74" s="237">
        <f t="shared" si="33"/>
        <v>0</v>
      </c>
      <c r="AJ74" s="237">
        <f t="shared" si="33"/>
        <v>0</v>
      </c>
      <c r="AK74" s="237">
        <f t="shared" si="33"/>
        <v>0</v>
      </c>
      <c r="AL74" s="237">
        <f t="shared" si="33"/>
        <v>0</v>
      </c>
      <c r="AM74" s="237">
        <f t="shared" si="33"/>
        <v>0</v>
      </c>
      <c r="AN74" s="237">
        <f t="shared" si="33"/>
        <v>0</v>
      </c>
      <c r="AO74" s="237">
        <f t="shared" si="33"/>
        <v>0</v>
      </c>
      <c r="AP74" s="237">
        <f t="shared" si="33"/>
        <v>0</v>
      </c>
      <c r="AQ74" s="237">
        <f t="shared" si="33"/>
        <v>0</v>
      </c>
      <c r="AR74" s="237">
        <f t="shared" si="33"/>
        <v>0</v>
      </c>
      <c r="AS74" s="237">
        <f t="shared" si="33"/>
        <v>0</v>
      </c>
      <c r="AT74" s="237">
        <f t="shared" si="33"/>
        <v>0</v>
      </c>
      <c r="AU74" s="237">
        <f t="shared" si="33"/>
        <v>0</v>
      </c>
      <c r="AV74" s="237">
        <f t="shared" si="33"/>
        <v>0</v>
      </c>
      <c r="AW74" s="237">
        <f t="shared" si="33"/>
        <v>0</v>
      </c>
      <c r="AX74" s="237">
        <f t="shared" si="33"/>
        <v>0</v>
      </c>
      <c r="AY74" s="237">
        <f t="shared" si="33"/>
        <v>0</v>
      </c>
      <c r="AZ74" s="237">
        <f t="shared" si="33"/>
        <v>0</v>
      </c>
      <c r="BA74" s="237">
        <f t="shared" si="33"/>
        <v>0</v>
      </c>
      <c r="BB74" s="237">
        <f t="shared" si="33"/>
        <v>0</v>
      </c>
      <c r="BC74" s="237">
        <f t="shared" si="33"/>
        <v>0</v>
      </c>
      <c r="BD74" s="237">
        <f t="shared" si="33"/>
        <v>0</v>
      </c>
      <c r="BE74" s="237">
        <f t="shared" si="33"/>
        <v>0</v>
      </c>
      <c r="BF74" s="237">
        <f t="shared" si="33"/>
        <v>0</v>
      </c>
      <c r="BG74" s="237">
        <f t="shared" si="33"/>
        <v>0</v>
      </c>
      <c r="BH74" s="237">
        <f t="shared" si="33"/>
        <v>0</v>
      </c>
      <c r="BI74" s="237">
        <f t="shared" si="33"/>
        <v>0</v>
      </c>
      <c r="BJ74" s="237">
        <f t="shared" si="33"/>
        <v>0</v>
      </c>
      <c r="BK74" s="237">
        <f t="shared" si="33"/>
        <v>0</v>
      </c>
      <c r="BL74" s="237">
        <f t="shared" si="33"/>
        <v>0</v>
      </c>
      <c r="BM74" s="237">
        <f t="shared" si="33"/>
        <v>0</v>
      </c>
      <c r="BN74" s="237">
        <f t="shared" si="33"/>
        <v>0</v>
      </c>
      <c r="BO74" s="237">
        <f t="shared" si="33"/>
        <v>0</v>
      </c>
      <c r="BP74" s="237">
        <f t="shared" ref="BP74:BW74" si="34">IFERROR(SUM(BP75:BP81),0)</f>
        <v>0</v>
      </c>
      <c r="BQ74" s="237">
        <f t="shared" si="34"/>
        <v>0</v>
      </c>
      <c r="BR74" s="237">
        <f t="shared" si="34"/>
        <v>0</v>
      </c>
      <c r="BS74" s="237">
        <f t="shared" si="34"/>
        <v>0</v>
      </c>
      <c r="BT74" s="237">
        <f t="shared" si="34"/>
        <v>0</v>
      </c>
      <c r="BU74" s="237">
        <f t="shared" si="34"/>
        <v>0</v>
      </c>
      <c r="BV74" s="237">
        <f t="shared" si="34"/>
        <v>0</v>
      </c>
      <c r="BW74" s="237">
        <f t="shared" si="34"/>
        <v>0</v>
      </c>
    </row>
    <row r="75" spans="1:75" s="214" customFormat="1" outlineLevel="2">
      <c r="A75" s="399" t="s">
        <v>273</v>
      </c>
      <c r="B75" s="400"/>
      <c r="C75" s="302">
        <f>IF('AJUSTE DE MIX'!$C$1=C1,IFERROR('AJUSTE DE MIX'!$F$25,0),"")</f>
        <v>0</v>
      </c>
      <c r="D75" s="302" t="str">
        <f>IF('AJUSTE DE MIX'!$C$1=D1,IFERROR('AJUSTE DE MIX'!$F$25,0),"")</f>
        <v/>
      </c>
      <c r="E75" s="302" t="str">
        <f>IF('AJUSTE DE MIX'!$C$1=E1,IFERROR('AJUSTE DE MIX'!$F$25,0),"")</f>
        <v/>
      </c>
      <c r="F75" s="302" t="str">
        <f>IF('AJUSTE DE MIX'!$C$1=F1,IFERROR('AJUSTE DE MIX'!$F$25,0),"")</f>
        <v/>
      </c>
      <c r="G75" s="302" t="str">
        <f>IF('AJUSTE DE MIX'!$C$1=G1,IFERROR('AJUSTE DE MIX'!$F$25,0),"")</f>
        <v/>
      </c>
      <c r="H75" s="302" t="str">
        <f>IF('AJUSTE DE MIX'!$C$1=H1,IFERROR('AJUSTE DE MIX'!$F$25,0),"")</f>
        <v/>
      </c>
      <c r="I75" s="302" t="str">
        <f>IF('AJUSTE DE MIX'!$C$1=I1,IFERROR('AJUSTE DE MIX'!$F$25,0),"")</f>
        <v/>
      </c>
      <c r="J75" s="302" t="str">
        <f>IF('AJUSTE DE MIX'!$C$1=J1,IFERROR('AJUSTE DE MIX'!$F$25,0),"")</f>
        <v/>
      </c>
      <c r="K75" s="302" t="str">
        <f>IF('AJUSTE DE MIX'!$C$1=K1,IFERROR('AJUSTE DE MIX'!$F$25,0),"")</f>
        <v/>
      </c>
      <c r="L75" s="302" t="str">
        <f>IF('AJUSTE DE MIX'!$C$1=L1,IFERROR('AJUSTE DE MIX'!$F$25,0),"")</f>
        <v/>
      </c>
      <c r="M75" s="302" t="str">
        <f>IF('AJUSTE DE MIX'!$C$1=M1,IFERROR('AJUSTE DE MIX'!$F$25,0),"")</f>
        <v/>
      </c>
      <c r="N75" s="302" t="str">
        <f>IF('AJUSTE DE MIX'!$C$1=N1,IFERROR('AJUSTE DE MIX'!$F$25,0),"")</f>
        <v/>
      </c>
      <c r="O75" s="302" t="str">
        <f>IF('AJUSTE DE MIX'!$C$1=O1,IFERROR('AJUSTE DE MIX'!$F$25,0),"")</f>
        <v/>
      </c>
      <c r="P75" s="302" t="str">
        <f>IF('AJUSTE DE MIX'!$C$1=P1,IFERROR('AJUSTE DE MIX'!$F$25,0),"")</f>
        <v/>
      </c>
      <c r="Q75" s="302" t="str">
        <f>IF('AJUSTE DE MIX'!$C$1=Q1,IFERROR('AJUSTE DE MIX'!$F$25,0),"")</f>
        <v/>
      </c>
      <c r="R75" s="302" t="str">
        <f>IF('AJUSTE DE MIX'!$C$1=R1,IFERROR('AJUSTE DE MIX'!$F$25,0),"")</f>
        <v/>
      </c>
      <c r="S75" s="302" t="str">
        <f>IF('AJUSTE DE MIX'!$C$1=S1,IFERROR('AJUSTE DE MIX'!$F$25,0),"")</f>
        <v/>
      </c>
      <c r="T75" s="302" t="str">
        <f>IF('AJUSTE DE MIX'!$C$1=T1,IFERROR('AJUSTE DE MIX'!$F$25,0),"")</f>
        <v/>
      </c>
      <c r="U75" s="302" t="str">
        <f>IF('AJUSTE DE MIX'!$C$1=U1,IFERROR('AJUSTE DE MIX'!$F$25,0),"")</f>
        <v/>
      </c>
      <c r="V75" s="302" t="str">
        <f>IF('AJUSTE DE MIX'!$C$1=V1,IFERROR('AJUSTE DE MIX'!$F$25,0),"")</f>
        <v/>
      </c>
      <c r="W75" s="302" t="str">
        <f>IF('AJUSTE DE MIX'!$C$1=W1,IFERROR('AJUSTE DE MIX'!$F$25,0),"")</f>
        <v/>
      </c>
      <c r="X75" s="302" t="str">
        <f>IF('AJUSTE DE MIX'!$C$1=X1,IFERROR('AJUSTE DE MIX'!$F$25,0),"")</f>
        <v/>
      </c>
      <c r="Y75" s="302" t="str">
        <f>IF('AJUSTE DE MIX'!$C$1=Y1,IFERROR('AJUSTE DE MIX'!$F$25,0),"")</f>
        <v/>
      </c>
      <c r="Z75" s="302" t="str">
        <f>IF('AJUSTE DE MIX'!$C$1=Z1,IFERROR('AJUSTE DE MIX'!$F$25,0),"")</f>
        <v/>
      </c>
      <c r="AA75" s="302" t="str">
        <f>IF('AJUSTE DE MIX'!$C$1=AA1,IFERROR('AJUSTE DE MIX'!$F$25,0),"")</f>
        <v/>
      </c>
      <c r="AB75" s="302" t="str">
        <f>IF('AJUSTE DE MIX'!$C$1=AB1,IFERROR('AJUSTE DE MIX'!$F$25,0),"")</f>
        <v/>
      </c>
      <c r="AC75" s="302" t="str">
        <f>IF('AJUSTE DE MIX'!$C$1=AC1,IFERROR('AJUSTE DE MIX'!$F$25,0),"")</f>
        <v/>
      </c>
      <c r="AD75" s="302" t="str">
        <f>IF('AJUSTE DE MIX'!$C$1=AD1,IFERROR('AJUSTE DE MIX'!$F$25,0),"")</f>
        <v/>
      </c>
      <c r="AE75" s="302" t="str">
        <f>IF('AJUSTE DE MIX'!$C$1=AE1,IFERROR('AJUSTE DE MIX'!$F$25,0),"")</f>
        <v/>
      </c>
      <c r="AF75" s="302" t="str">
        <f>IF('AJUSTE DE MIX'!$C$1=AF1,IFERROR('AJUSTE DE MIX'!$F$25,0),"")</f>
        <v/>
      </c>
      <c r="AG75" s="302" t="str">
        <f>IF('AJUSTE DE MIX'!$C$1=AG1,IFERROR('AJUSTE DE MIX'!$F$25,0),"")</f>
        <v/>
      </c>
      <c r="AH75" s="302" t="str">
        <f>IF('AJUSTE DE MIX'!$C$1=AH1,IFERROR('AJUSTE DE MIX'!$F$25,0),"")</f>
        <v/>
      </c>
      <c r="AI75" s="302" t="str">
        <f>IF('AJUSTE DE MIX'!$C$1=AI1,IFERROR('AJUSTE DE MIX'!$F$25,0),"")</f>
        <v/>
      </c>
      <c r="AJ75" s="302" t="str">
        <f>IF('AJUSTE DE MIX'!$C$1=AJ1,IFERROR('AJUSTE DE MIX'!$F$25,0),"")</f>
        <v/>
      </c>
      <c r="AK75" s="302" t="str">
        <f>IF('AJUSTE DE MIX'!$C$1=AK1,IFERROR('AJUSTE DE MIX'!$F$25,0),"")</f>
        <v/>
      </c>
      <c r="AL75" s="302" t="str">
        <f>IF('AJUSTE DE MIX'!$C$1=AL1,IFERROR('AJUSTE DE MIX'!$F$25,0),"")</f>
        <v/>
      </c>
      <c r="AM75" s="302" t="str">
        <f>IF('AJUSTE DE MIX'!$C$1=AM1,IFERROR('AJUSTE DE MIX'!$F$25,0),"")</f>
        <v/>
      </c>
      <c r="AN75" s="302" t="str">
        <f>IF('AJUSTE DE MIX'!$C$1=AN1,IFERROR('AJUSTE DE MIX'!$F$25,0),"")</f>
        <v/>
      </c>
      <c r="AO75" s="302" t="str">
        <f>IF('AJUSTE DE MIX'!$C$1=AO1,IFERROR('AJUSTE DE MIX'!$F$25,0),"")</f>
        <v/>
      </c>
      <c r="AP75" s="302" t="str">
        <f>IF('AJUSTE DE MIX'!$C$1=AP1,IFERROR('AJUSTE DE MIX'!$F$25,0),"")</f>
        <v/>
      </c>
      <c r="AQ75" s="302" t="str">
        <f>IF('AJUSTE DE MIX'!$C$1=AQ1,IFERROR('AJUSTE DE MIX'!$F$25,0),"")</f>
        <v/>
      </c>
      <c r="AR75" s="302" t="str">
        <f>IF('AJUSTE DE MIX'!$C$1=AR1,IFERROR('AJUSTE DE MIX'!$F$25,0),"")</f>
        <v/>
      </c>
      <c r="AS75" s="302" t="str">
        <f>IF('AJUSTE DE MIX'!$C$1=AS1,IFERROR('AJUSTE DE MIX'!$F$25,0),"")</f>
        <v/>
      </c>
      <c r="AT75" s="302" t="str">
        <f>IF('AJUSTE DE MIX'!$C$1=AT1,IFERROR('AJUSTE DE MIX'!$F$25,0),"")</f>
        <v/>
      </c>
      <c r="AU75" s="302" t="str">
        <f>IF('AJUSTE DE MIX'!$C$1=AU1,IFERROR('AJUSTE DE MIX'!$F$25,0),"")</f>
        <v/>
      </c>
      <c r="AV75" s="302" t="str">
        <f>IF('AJUSTE DE MIX'!$C$1=AV1,IFERROR('AJUSTE DE MIX'!$F$25,0),"")</f>
        <v/>
      </c>
      <c r="AW75" s="302" t="str">
        <f>IF('AJUSTE DE MIX'!$C$1=AW1,IFERROR('AJUSTE DE MIX'!$F$25,0),"")</f>
        <v/>
      </c>
      <c r="AX75" s="302" t="str">
        <f>IF('AJUSTE DE MIX'!$C$1=AX1,IFERROR('AJUSTE DE MIX'!$F$25,0),"")</f>
        <v/>
      </c>
      <c r="AY75" s="302" t="str">
        <f>IF('AJUSTE DE MIX'!$C$1=AY1,IFERROR('AJUSTE DE MIX'!$F$25,0),"")</f>
        <v/>
      </c>
      <c r="AZ75" s="302" t="str">
        <f>IF('AJUSTE DE MIX'!$C$1=AZ1,IFERROR('AJUSTE DE MIX'!$F$25,0),"")</f>
        <v/>
      </c>
      <c r="BA75" s="302" t="str">
        <f>IF('AJUSTE DE MIX'!$C$1=BA1,IFERROR('AJUSTE DE MIX'!$F$25,0),"")</f>
        <v/>
      </c>
      <c r="BB75" s="302" t="str">
        <f>IF('AJUSTE DE MIX'!$C$1=BB1,IFERROR('AJUSTE DE MIX'!$F$25,0),"")</f>
        <v/>
      </c>
      <c r="BC75" s="302" t="str">
        <f>IF('AJUSTE DE MIX'!$C$1=BC1,IFERROR('AJUSTE DE MIX'!$F$25,0),"")</f>
        <v/>
      </c>
      <c r="BD75" s="302" t="str">
        <f>IF('AJUSTE DE MIX'!$C$1=BD1,IFERROR('AJUSTE DE MIX'!$F$25,0),"")</f>
        <v/>
      </c>
      <c r="BE75" s="302" t="str">
        <f>IF('AJUSTE DE MIX'!$C$1=BE1,IFERROR('AJUSTE DE MIX'!$F$25,0),"")</f>
        <v/>
      </c>
      <c r="BF75" s="302" t="str">
        <f>IF('AJUSTE DE MIX'!$C$1=BF1,IFERROR('AJUSTE DE MIX'!$F$25,0),"")</f>
        <v/>
      </c>
      <c r="BG75" s="302" t="str">
        <f>IF('AJUSTE DE MIX'!$C$1=BG1,IFERROR('AJUSTE DE MIX'!$F$25,0),"")</f>
        <v/>
      </c>
      <c r="BH75" s="302" t="str">
        <f>IF('AJUSTE DE MIX'!$C$1=BH1,IFERROR('AJUSTE DE MIX'!$F$25,0),"")</f>
        <v/>
      </c>
      <c r="BI75" s="302" t="str">
        <f>IF('AJUSTE DE MIX'!$C$1=BI1,IFERROR('AJUSTE DE MIX'!$F$25,0),"")</f>
        <v/>
      </c>
      <c r="BJ75" s="302" t="str">
        <f>IF('AJUSTE DE MIX'!$C$1=BJ1,IFERROR('AJUSTE DE MIX'!$F$25,0),"")</f>
        <v/>
      </c>
      <c r="BK75" s="302" t="str">
        <f>IF('AJUSTE DE MIX'!$C$1=BK1,IFERROR('AJUSTE DE MIX'!$F$25,0),"")</f>
        <v/>
      </c>
      <c r="BL75" s="302" t="str">
        <f>IF('AJUSTE DE MIX'!$C$1=BL1,IFERROR('AJUSTE DE MIX'!$F$25,0),"")</f>
        <v/>
      </c>
      <c r="BM75" s="302" t="str">
        <f>IF('AJUSTE DE MIX'!$C$1=BM1,IFERROR('AJUSTE DE MIX'!$F$25,0),"")</f>
        <v/>
      </c>
      <c r="BN75" s="302" t="str">
        <f>IF('AJUSTE DE MIX'!$C$1=BN1,IFERROR('AJUSTE DE MIX'!$F$25,0),"")</f>
        <v/>
      </c>
      <c r="BO75" s="302" t="str">
        <f>IF('AJUSTE DE MIX'!$C$1=BO1,IFERROR('AJUSTE DE MIX'!$F$25,0),"")</f>
        <v/>
      </c>
      <c r="BP75" s="302" t="str">
        <f>IF('AJUSTE DE MIX'!$C$1=BP1,IFERROR('AJUSTE DE MIX'!$F$25,0),"")</f>
        <v/>
      </c>
      <c r="BQ75" s="302" t="str">
        <f>IF('AJUSTE DE MIX'!$C$1=BQ1,IFERROR('AJUSTE DE MIX'!$F$25,0),"")</f>
        <v/>
      </c>
      <c r="BR75" s="302" t="str">
        <f>IF('AJUSTE DE MIX'!$C$1=BR1,IFERROR('AJUSTE DE MIX'!$F$25,0),"")</f>
        <v/>
      </c>
      <c r="BS75" s="302" t="str">
        <f>IF('AJUSTE DE MIX'!$C$1=BS1,IFERROR('AJUSTE DE MIX'!$F$25,0),"")</f>
        <v/>
      </c>
      <c r="BT75" s="302" t="str">
        <f>IF('AJUSTE DE MIX'!$C$1=BT1,IFERROR('AJUSTE DE MIX'!$F$25,0),"")</f>
        <v/>
      </c>
      <c r="BU75" s="302" t="str">
        <f>IF('AJUSTE DE MIX'!$C$1=BU1,IFERROR('AJUSTE DE MIX'!$F$25,0),"")</f>
        <v/>
      </c>
      <c r="BV75" s="302" t="str">
        <f>IF('AJUSTE DE MIX'!$C$1=BV1,IFERROR('AJUSTE DE MIX'!$F$25,0),"")</f>
        <v/>
      </c>
      <c r="BW75" s="302" t="str">
        <f>IF('AJUSTE DE MIX'!$C$1=BW1,IFERROR('AJUSTE DE MIX'!$F$25,0),"")</f>
        <v/>
      </c>
    </row>
    <row r="76" spans="1:75" s="214" customFormat="1" outlineLevel="2">
      <c r="A76" s="401" t="s">
        <v>274</v>
      </c>
      <c r="B76" s="402"/>
      <c r="C76" s="302">
        <f>IF('AJUSTE DE MIX'!$C$1=C1,IFERROR('AJUSTE DE MIX'!$N$37,0),"")</f>
        <v>0</v>
      </c>
      <c r="D76" s="302" t="str">
        <f>IF('AJUSTE DE MIX'!$C$1=D1,IFERROR('AJUSTE DE MIX'!$N$37,0),"")</f>
        <v/>
      </c>
      <c r="E76" s="302" t="str">
        <f>IF('AJUSTE DE MIX'!$C$1=E1,IFERROR('AJUSTE DE MIX'!$N$37,0),"")</f>
        <v/>
      </c>
      <c r="F76" s="302" t="str">
        <f>IF('AJUSTE DE MIX'!$C$1=F1,IFERROR('AJUSTE DE MIX'!$N$37,0),"")</f>
        <v/>
      </c>
      <c r="G76" s="302" t="str">
        <f>IF('AJUSTE DE MIX'!$C$1=G1,IFERROR('AJUSTE DE MIX'!$N$37,0),"")</f>
        <v/>
      </c>
      <c r="H76" s="302" t="str">
        <f>IF('AJUSTE DE MIX'!$C$1=H1,IFERROR('AJUSTE DE MIX'!$N$37,0),"")</f>
        <v/>
      </c>
      <c r="I76" s="302" t="str">
        <f>IF('AJUSTE DE MIX'!$C$1=I1,IFERROR('AJUSTE DE MIX'!$N$37,0),"")</f>
        <v/>
      </c>
      <c r="J76" s="302" t="str">
        <f>IF('AJUSTE DE MIX'!$C$1=J1,IFERROR('AJUSTE DE MIX'!$N$37,0),"")</f>
        <v/>
      </c>
      <c r="K76" s="302" t="str">
        <f>IF('AJUSTE DE MIX'!$C$1=K1,IFERROR('AJUSTE DE MIX'!$N$37,0),"")</f>
        <v/>
      </c>
      <c r="L76" s="302" t="str">
        <f>IF('AJUSTE DE MIX'!$C$1=L1,IFERROR('AJUSTE DE MIX'!$N$37,0),"")</f>
        <v/>
      </c>
      <c r="M76" s="302" t="str">
        <f>IF('AJUSTE DE MIX'!$C$1=M1,IFERROR('AJUSTE DE MIX'!$N$37,0),"")</f>
        <v/>
      </c>
      <c r="N76" s="302" t="str">
        <f>IF('AJUSTE DE MIX'!$C$1=N1,IFERROR('AJUSTE DE MIX'!$N$37,0),"")</f>
        <v/>
      </c>
      <c r="O76" s="302" t="str">
        <f>IF('AJUSTE DE MIX'!$C$1=O1,IFERROR('AJUSTE DE MIX'!$N$37,0),"")</f>
        <v/>
      </c>
      <c r="P76" s="302" t="str">
        <f>IF('AJUSTE DE MIX'!$C$1=P1,IFERROR('AJUSTE DE MIX'!$N$37,0),"")</f>
        <v/>
      </c>
      <c r="Q76" s="302" t="str">
        <f>IF('AJUSTE DE MIX'!$C$1=Q1,IFERROR('AJUSTE DE MIX'!$N$37,0),"")</f>
        <v/>
      </c>
      <c r="R76" s="302" t="str">
        <f>IF('AJUSTE DE MIX'!$C$1=R1,IFERROR('AJUSTE DE MIX'!$N$37,0),"")</f>
        <v/>
      </c>
      <c r="S76" s="302" t="str">
        <f>IF('AJUSTE DE MIX'!$C$1=S1,IFERROR('AJUSTE DE MIX'!$N$37,0),"")</f>
        <v/>
      </c>
      <c r="T76" s="302" t="str">
        <f>IF('AJUSTE DE MIX'!$C$1=T1,IFERROR('AJUSTE DE MIX'!$N$37,0),"")</f>
        <v/>
      </c>
      <c r="U76" s="302" t="str">
        <f>IF('AJUSTE DE MIX'!$C$1=U1,IFERROR('AJUSTE DE MIX'!$N$37,0),"")</f>
        <v/>
      </c>
      <c r="V76" s="302" t="str">
        <f>IF('AJUSTE DE MIX'!$C$1=V1,IFERROR('AJUSTE DE MIX'!$N$37,0),"")</f>
        <v/>
      </c>
      <c r="W76" s="302" t="str">
        <f>IF('AJUSTE DE MIX'!$C$1=W1,IFERROR('AJUSTE DE MIX'!$N$37,0),"")</f>
        <v/>
      </c>
      <c r="X76" s="302" t="str">
        <f>IF('AJUSTE DE MIX'!$C$1=X1,IFERROR('AJUSTE DE MIX'!$N$37,0),"")</f>
        <v/>
      </c>
      <c r="Y76" s="302" t="str">
        <f>IF('AJUSTE DE MIX'!$C$1=Y1,IFERROR('AJUSTE DE MIX'!$N$37,0),"")</f>
        <v/>
      </c>
      <c r="Z76" s="302" t="str">
        <f>IF('AJUSTE DE MIX'!$C$1=Z1,IFERROR('AJUSTE DE MIX'!$N$37,0),"")</f>
        <v/>
      </c>
      <c r="AA76" s="302" t="str">
        <f>IF('AJUSTE DE MIX'!$C$1=AA1,IFERROR('AJUSTE DE MIX'!$N$37,0),"")</f>
        <v/>
      </c>
      <c r="AB76" s="302" t="str">
        <f>IF('AJUSTE DE MIX'!$C$1=AB1,IFERROR('AJUSTE DE MIX'!$N$37,0),"")</f>
        <v/>
      </c>
      <c r="AC76" s="302" t="str">
        <f>IF('AJUSTE DE MIX'!$C$1=AC1,IFERROR('AJUSTE DE MIX'!$N$37,0),"")</f>
        <v/>
      </c>
      <c r="AD76" s="302" t="str">
        <f>IF('AJUSTE DE MIX'!$C$1=AD1,IFERROR('AJUSTE DE MIX'!$N$37,0),"")</f>
        <v/>
      </c>
      <c r="AE76" s="302" t="str">
        <f>IF('AJUSTE DE MIX'!$C$1=AE1,IFERROR('AJUSTE DE MIX'!$N$37,0),"")</f>
        <v/>
      </c>
      <c r="AF76" s="302" t="str">
        <f>IF('AJUSTE DE MIX'!$C$1=AF1,IFERROR('AJUSTE DE MIX'!$N$37,0),"")</f>
        <v/>
      </c>
      <c r="AG76" s="302" t="str">
        <f>IF('AJUSTE DE MIX'!$C$1=AG1,IFERROR('AJUSTE DE MIX'!$N$37,0),"")</f>
        <v/>
      </c>
      <c r="AH76" s="302" t="str">
        <f>IF('AJUSTE DE MIX'!$C$1=AH1,IFERROR('AJUSTE DE MIX'!$N$37,0),"")</f>
        <v/>
      </c>
      <c r="AI76" s="302" t="str">
        <f>IF('AJUSTE DE MIX'!$C$1=AI1,IFERROR('AJUSTE DE MIX'!$N$37,0),"")</f>
        <v/>
      </c>
      <c r="AJ76" s="302" t="str">
        <f>IF('AJUSTE DE MIX'!$C$1=AJ1,IFERROR('AJUSTE DE MIX'!$N$37,0),"")</f>
        <v/>
      </c>
      <c r="AK76" s="302" t="str">
        <f>IF('AJUSTE DE MIX'!$C$1=AK1,IFERROR('AJUSTE DE MIX'!$N$37,0),"")</f>
        <v/>
      </c>
      <c r="AL76" s="302" t="str">
        <f>IF('AJUSTE DE MIX'!$C$1=AL1,IFERROR('AJUSTE DE MIX'!$N$37,0),"")</f>
        <v/>
      </c>
      <c r="AM76" s="302" t="str">
        <f>IF('AJUSTE DE MIX'!$C$1=AM1,IFERROR('AJUSTE DE MIX'!$N$37,0),"")</f>
        <v/>
      </c>
      <c r="AN76" s="302" t="str">
        <f>IF('AJUSTE DE MIX'!$C$1=AN1,IFERROR('AJUSTE DE MIX'!$N$37,0),"")</f>
        <v/>
      </c>
      <c r="AO76" s="302" t="str">
        <f>IF('AJUSTE DE MIX'!$C$1=AO1,IFERROR('AJUSTE DE MIX'!$N$37,0),"")</f>
        <v/>
      </c>
      <c r="AP76" s="302" t="str">
        <f>IF('AJUSTE DE MIX'!$C$1=AP1,IFERROR('AJUSTE DE MIX'!$N$37,0),"")</f>
        <v/>
      </c>
      <c r="AQ76" s="302" t="str">
        <f>IF('AJUSTE DE MIX'!$C$1=AQ1,IFERROR('AJUSTE DE MIX'!$N$37,0),"")</f>
        <v/>
      </c>
      <c r="AR76" s="302" t="str">
        <f>IF('AJUSTE DE MIX'!$C$1=AR1,IFERROR('AJUSTE DE MIX'!$N$37,0),"")</f>
        <v/>
      </c>
      <c r="AS76" s="302" t="str">
        <f>IF('AJUSTE DE MIX'!$C$1=AS1,IFERROR('AJUSTE DE MIX'!$N$37,0),"")</f>
        <v/>
      </c>
      <c r="AT76" s="302" t="str">
        <f>IF('AJUSTE DE MIX'!$C$1=AT1,IFERROR('AJUSTE DE MIX'!$N$37,0),"")</f>
        <v/>
      </c>
      <c r="AU76" s="302" t="str">
        <f>IF('AJUSTE DE MIX'!$C$1=AU1,IFERROR('AJUSTE DE MIX'!$N$37,0),"")</f>
        <v/>
      </c>
      <c r="AV76" s="302" t="str">
        <f>IF('AJUSTE DE MIX'!$C$1=AV1,IFERROR('AJUSTE DE MIX'!$N$37,0),"")</f>
        <v/>
      </c>
      <c r="AW76" s="302" t="str">
        <f>IF('AJUSTE DE MIX'!$C$1=AW1,IFERROR('AJUSTE DE MIX'!$N$37,0),"")</f>
        <v/>
      </c>
      <c r="AX76" s="302" t="str">
        <f>IF('AJUSTE DE MIX'!$C$1=AX1,IFERROR('AJUSTE DE MIX'!$N$37,0),"")</f>
        <v/>
      </c>
      <c r="AY76" s="302" t="str">
        <f>IF('AJUSTE DE MIX'!$C$1=AY1,IFERROR('AJUSTE DE MIX'!$N$37,0),"")</f>
        <v/>
      </c>
      <c r="AZ76" s="302" t="str">
        <f>IF('AJUSTE DE MIX'!$C$1=AZ1,IFERROR('AJUSTE DE MIX'!$N$37,0),"")</f>
        <v/>
      </c>
      <c r="BA76" s="302" t="str">
        <f>IF('AJUSTE DE MIX'!$C$1=BA1,IFERROR('AJUSTE DE MIX'!$N$37,0),"")</f>
        <v/>
      </c>
      <c r="BB76" s="302" t="str">
        <f>IF('AJUSTE DE MIX'!$C$1=BB1,IFERROR('AJUSTE DE MIX'!$N$37,0),"")</f>
        <v/>
      </c>
      <c r="BC76" s="302" t="str">
        <f>IF('AJUSTE DE MIX'!$C$1=BC1,IFERROR('AJUSTE DE MIX'!$N$37,0),"")</f>
        <v/>
      </c>
      <c r="BD76" s="302" t="str">
        <f>IF('AJUSTE DE MIX'!$C$1=BD1,IFERROR('AJUSTE DE MIX'!$N$37,0),"")</f>
        <v/>
      </c>
      <c r="BE76" s="302" t="str">
        <f>IF('AJUSTE DE MIX'!$C$1=BE1,IFERROR('AJUSTE DE MIX'!$N$37,0),"")</f>
        <v/>
      </c>
      <c r="BF76" s="302" t="str">
        <f>IF('AJUSTE DE MIX'!$C$1=BF1,IFERROR('AJUSTE DE MIX'!$N$37,0),"")</f>
        <v/>
      </c>
      <c r="BG76" s="302" t="str">
        <f>IF('AJUSTE DE MIX'!$C$1=BG1,IFERROR('AJUSTE DE MIX'!$N$37,0),"")</f>
        <v/>
      </c>
      <c r="BH76" s="302" t="str">
        <f>IF('AJUSTE DE MIX'!$C$1=BH1,IFERROR('AJUSTE DE MIX'!$N$37,0),"")</f>
        <v/>
      </c>
      <c r="BI76" s="302" t="str">
        <f>IF('AJUSTE DE MIX'!$C$1=BI1,IFERROR('AJUSTE DE MIX'!$N$37,0),"")</f>
        <v/>
      </c>
      <c r="BJ76" s="302" t="str">
        <f>IF('AJUSTE DE MIX'!$C$1=BJ1,IFERROR('AJUSTE DE MIX'!$N$37,0),"")</f>
        <v/>
      </c>
      <c r="BK76" s="302" t="str">
        <f>IF('AJUSTE DE MIX'!$C$1=BK1,IFERROR('AJUSTE DE MIX'!$N$37,0),"")</f>
        <v/>
      </c>
      <c r="BL76" s="302" t="str">
        <f>IF('AJUSTE DE MIX'!$C$1=BL1,IFERROR('AJUSTE DE MIX'!$N$37,0),"")</f>
        <v/>
      </c>
      <c r="BM76" s="302" t="str">
        <f>IF('AJUSTE DE MIX'!$C$1=BM1,IFERROR('AJUSTE DE MIX'!$N$37,0),"")</f>
        <v/>
      </c>
      <c r="BN76" s="302" t="str">
        <f>IF('AJUSTE DE MIX'!$C$1=BN1,IFERROR('AJUSTE DE MIX'!$N$37,0),"")</f>
        <v/>
      </c>
      <c r="BO76" s="302" t="str">
        <f>IF('AJUSTE DE MIX'!$C$1=BO1,IFERROR('AJUSTE DE MIX'!$N$37,0),"")</f>
        <v/>
      </c>
      <c r="BP76" s="302" t="str">
        <f>IF('AJUSTE DE MIX'!$C$1=BP1,IFERROR('AJUSTE DE MIX'!$N$37,0),"")</f>
        <v/>
      </c>
      <c r="BQ76" s="302" t="str">
        <f>IF('AJUSTE DE MIX'!$C$1=BQ1,IFERROR('AJUSTE DE MIX'!$N$37,0),"")</f>
        <v/>
      </c>
      <c r="BR76" s="302" t="str">
        <f>IF('AJUSTE DE MIX'!$C$1=BR1,IFERROR('AJUSTE DE MIX'!$N$37,0),"")</f>
        <v/>
      </c>
      <c r="BS76" s="302" t="str">
        <f>IF('AJUSTE DE MIX'!$C$1=BS1,IFERROR('AJUSTE DE MIX'!$N$37,0),"")</f>
        <v/>
      </c>
      <c r="BT76" s="302" t="str">
        <f>IF('AJUSTE DE MIX'!$C$1=BT1,IFERROR('AJUSTE DE MIX'!$N$37,0),"")</f>
        <v/>
      </c>
      <c r="BU76" s="302" t="str">
        <f>IF('AJUSTE DE MIX'!$C$1=BU1,IFERROR('AJUSTE DE MIX'!$N$37,0),"")</f>
        <v/>
      </c>
      <c r="BV76" s="302" t="str">
        <f>IF('AJUSTE DE MIX'!$C$1=BV1,IFERROR('AJUSTE DE MIX'!$N$37,0),"")</f>
        <v/>
      </c>
      <c r="BW76" s="302" t="str">
        <f>IF('AJUSTE DE MIX'!$C$1=BW1,IFERROR('AJUSTE DE MIX'!$N$37,0),"")</f>
        <v/>
      </c>
    </row>
    <row r="77" spans="1:75" s="214" customFormat="1" outlineLevel="2">
      <c r="A77" s="401" t="s">
        <v>275</v>
      </c>
      <c r="B77" s="402"/>
      <c r="C77" s="302">
        <f>IF('AJUSTE DE MIX'!$C$1=C1,IFERROR('AJUSTE DE MIX'!$F$65,0),"")</f>
        <v>0</v>
      </c>
      <c r="D77" s="302" t="str">
        <f>IF('AJUSTE DE MIX'!$C$1=D1,IFERROR('AJUSTE DE MIX'!$F$65,0),"")</f>
        <v/>
      </c>
      <c r="E77" s="302" t="str">
        <f>IF('AJUSTE DE MIX'!$C$1=E1,IFERROR('AJUSTE DE MIX'!$F$65,0),"")</f>
        <v/>
      </c>
      <c r="F77" s="302" t="str">
        <f>IF('AJUSTE DE MIX'!$C$1=F1,IFERROR('AJUSTE DE MIX'!$F$65,0),"")</f>
        <v/>
      </c>
      <c r="G77" s="302" t="str">
        <f>IF('AJUSTE DE MIX'!$C$1=G1,IFERROR('AJUSTE DE MIX'!$F$65,0),"")</f>
        <v/>
      </c>
      <c r="H77" s="302" t="str">
        <f>IF('AJUSTE DE MIX'!$C$1=H1,IFERROR('AJUSTE DE MIX'!$F$65,0),"")</f>
        <v/>
      </c>
      <c r="I77" s="302" t="str">
        <f>IF('AJUSTE DE MIX'!$C$1=I1,IFERROR('AJUSTE DE MIX'!$F$65,0),"")</f>
        <v/>
      </c>
      <c r="J77" s="302" t="str">
        <f>IF('AJUSTE DE MIX'!$C$1=J1,IFERROR('AJUSTE DE MIX'!$F$65,0),"")</f>
        <v/>
      </c>
      <c r="K77" s="302" t="str">
        <f>IF('AJUSTE DE MIX'!$C$1=K1,IFERROR('AJUSTE DE MIX'!$F$65,0),"")</f>
        <v/>
      </c>
      <c r="L77" s="302" t="str">
        <f>IF('AJUSTE DE MIX'!$C$1=L1,IFERROR('AJUSTE DE MIX'!$F$65,0),"")</f>
        <v/>
      </c>
      <c r="M77" s="302" t="str">
        <f>IF('AJUSTE DE MIX'!$C$1=M1,IFERROR('AJUSTE DE MIX'!$F$65,0),"")</f>
        <v/>
      </c>
      <c r="N77" s="302" t="str">
        <f>IF('AJUSTE DE MIX'!$C$1=N1,IFERROR('AJUSTE DE MIX'!$F$65,0),"")</f>
        <v/>
      </c>
      <c r="O77" s="302" t="str">
        <f>IF('AJUSTE DE MIX'!$C$1=O1,IFERROR('AJUSTE DE MIX'!$F$65,0),"")</f>
        <v/>
      </c>
      <c r="P77" s="302" t="str">
        <f>IF('AJUSTE DE MIX'!$C$1=P1,IFERROR('AJUSTE DE MIX'!$F$65,0),"")</f>
        <v/>
      </c>
      <c r="Q77" s="302" t="str">
        <f>IF('AJUSTE DE MIX'!$C$1=Q1,IFERROR('AJUSTE DE MIX'!$F$65,0),"")</f>
        <v/>
      </c>
      <c r="R77" s="302" t="str">
        <f>IF('AJUSTE DE MIX'!$C$1=R1,IFERROR('AJUSTE DE MIX'!$F$65,0),"")</f>
        <v/>
      </c>
      <c r="S77" s="302" t="str">
        <f>IF('AJUSTE DE MIX'!$C$1=S1,IFERROR('AJUSTE DE MIX'!$F$65,0),"")</f>
        <v/>
      </c>
      <c r="T77" s="302" t="str">
        <f>IF('AJUSTE DE MIX'!$C$1=T1,IFERROR('AJUSTE DE MIX'!$F$65,0),"")</f>
        <v/>
      </c>
      <c r="U77" s="302" t="str">
        <f>IF('AJUSTE DE MIX'!$C$1=U1,IFERROR('AJUSTE DE MIX'!$F$65,0),"")</f>
        <v/>
      </c>
      <c r="V77" s="302" t="str">
        <f>IF('AJUSTE DE MIX'!$C$1=V1,IFERROR('AJUSTE DE MIX'!$F$65,0),"")</f>
        <v/>
      </c>
      <c r="W77" s="302" t="str">
        <f>IF('AJUSTE DE MIX'!$C$1=W1,IFERROR('AJUSTE DE MIX'!$F$65,0),"")</f>
        <v/>
      </c>
      <c r="X77" s="302" t="str">
        <f>IF('AJUSTE DE MIX'!$C$1=X1,IFERROR('AJUSTE DE MIX'!$F$65,0),"")</f>
        <v/>
      </c>
      <c r="Y77" s="302" t="str">
        <f>IF('AJUSTE DE MIX'!$C$1=Y1,IFERROR('AJUSTE DE MIX'!$F$65,0),"")</f>
        <v/>
      </c>
      <c r="Z77" s="302" t="str">
        <f>IF('AJUSTE DE MIX'!$C$1=Z1,IFERROR('AJUSTE DE MIX'!$F$65,0),"")</f>
        <v/>
      </c>
      <c r="AA77" s="302" t="str">
        <f>IF('AJUSTE DE MIX'!$C$1=AA1,IFERROR('AJUSTE DE MIX'!$F$65,0),"")</f>
        <v/>
      </c>
      <c r="AB77" s="302" t="str">
        <f>IF('AJUSTE DE MIX'!$C$1=AB1,IFERROR('AJUSTE DE MIX'!$F$65,0),"")</f>
        <v/>
      </c>
      <c r="AC77" s="302" t="str">
        <f>IF('AJUSTE DE MIX'!$C$1=AC1,IFERROR('AJUSTE DE MIX'!$F$65,0),"")</f>
        <v/>
      </c>
      <c r="AD77" s="302" t="str">
        <f>IF('AJUSTE DE MIX'!$C$1=AD1,IFERROR('AJUSTE DE MIX'!$F$65,0),"")</f>
        <v/>
      </c>
      <c r="AE77" s="302" t="str">
        <f>IF('AJUSTE DE MIX'!$C$1=AE1,IFERROR('AJUSTE DE MIX'!$F$65,0),"")</f>
        <v/>
      </c>
      <c r="AF77" s="302" t="str">
        <f>IF('AJUSTE DE MIX'!$C$1=AF1,IFERROR('AJUSTE DE MIX'!$F$65,0),"")</f>
        <v/>
      </c>
      <c r="AG77" s="302" t="str">
        <f>IF('AJUSTE DE MIX'!$C$1=AG1,IFERROR('AJUSTE DE MIX'!$F$65,0),"")</f>
        <v/>
      </c>
      <c r="AH77" s="302" t="str">
        <f>IF('AJUSTE DE MIX'!$C$1=AH1,IFERROR('AJUSTE DE MIX'!$F$65,0),"")</f>
        <v/>
      </c>
      <c r="AI77" s="302" t="str">
        <f>IF('AJUSTE DE MIX'!$C$1=AI1,IFERROR('AJUSTE DE MIX'!$F$65,0),"")</f>
        <v/>
      </c>
      <c r="AJ77" s="302" t="str">
        <f>IF('AJUSTE DE MIX'!$C$1=AJ1,IFERROR('AJUSTE DE MIX'!$F$65,0),"")</f>
        <v/>
      </c>
      <c r="AK77" s="302" t="str">
        <f>IF('AJUSTE DE MIX'!$C$1=AK1,IFERROR('AJUSTE DE MIX'!$F$65,0),"")</f>
        <v/>
      </c>
      <c r="AL77" s="302" t="str">
        <f>IF('AJUSTE DE MIX'!$C$1=AL1,IFERROR('AJUSTE DE MIX'!$F$65,0),"")</f>
        <v/>
      </c>
      <c r="AM77" s="302" t="str">
        <f>IF('AJUSTE DE MIX'!$C$1=AM1,IFERROR('AJUSTE DE MIX'!$F$65,0),"")</f>
        <v/>
      </c>
      <c r="AN77" s="302" t="str">
        <f>IF('AJUSTE DE MIX'!$C$1=AN1,IFERROR('AJUSTE DE MIX'!$F$65,0),"")</f>
        <v/>
      </c>
      <c r="AO77" s="302" t="str">
        <f>IF('AJUSTE DE MIX'!$C$1=AO1,IFERROR('AJUSTE DE MIX'!$F$65,0),"")</f>
        <v/>
      </c>
      <c r="AP77" s="302" t="str">
        <f>IF('AJUSTE DE MIX'!$C$1=AP1,IFERROR('AJUSTE DE MIX'!$F$65,0),"")</f>
        <v/>
      </c>
      <c r="AQ77" s="302" t="str">
        <f>IF('AJUSTE DE MIX'!$C$1=AQ1,IFERROR('AJUSTE DE MIX'!$F$65,0),"")</f>
        <v/>
      </c>
      <c r="AR77" s="302" t="str">
        <f>IF('AJUSTE DE MIX'!$C$1=AR1,IFERROR('AJUSTE DE MIX'!$F$65,0),"")</f>
        <v/>
      </c>
      <c r="AS77" s="302" t="str">
        <f>IF('AJUSTE DE MIX'!$C$1=AS1,IFERROR('AJUSTE DE MIX'!$F$65,0),"")</f>
        <v/>
      </c>
      <c r="AT77" s="302" t="str">
        <f>IF('AJUSTE DE MIX'!$C$1=AT1,IFERROR('AJUSTE DE MIX'!$F$65,0),"")</f>
        <v/>
      </c>
      <c r="AU77" s="302" t="str">
        <f>IF('AJUSTE DE MIX'!$C$1=AU1,IFERROR('AJUSTE DE MIX'!$F$65,0),"")</f>
        <v/>
      </c>
      <c r="AV77" s="302" t="str">
        <f>IF('AJUSTE DE MIX'!$C$1=AV1,IFERROR('AJUSTE DE MIX'!$F$65,0),"")</f>
        <v/>
      </c>
      <c r="AW77" s="302" t="str">
        <f>IF('AJUSTE DE MIX'!$C$1=AW1,IFERROR('AJUSTE DE MIX'!$F$65,0),"")</f>
        <v/>
      </c>
      <c r="AX77" s="302" t="str">
        <f>IF('AJUSTE DE MIX'!$C$1=AX1,IFERROR('AJUSTE DE MIX'!$F$65,0),"")</f>
        <v/>
      </c>
      <c r="AY77" s="302" t="str">
        <f>IF('AJUSTE DE MIX'!$C$1=AY1,IFERROR('AJUSTE DE MIX'!$F$65,0),"")</f>
        <v/>
      </c>
      <c r="AZ77" s="302" t="str">
        <f>IF('AJUSTE DE MIX'!$C$1=AZ1,IFERROR('AJUSTE DE MIX'!$F$65,0),"")</f>
        <v/>
      </c>
      <c r="BA77" s="302" t="str">
        <f>IF('AJUSTE DE MIX'!$C$1=BA1,IFERROR('AJUSTE DE MIX'!$F$65,0),"")</f>
        <v/>
      </c>
      <c r="BB77" s="302" t="str">
        <f>IF('AJUSTE DE MIX'!$C$1=BB1,IFERROR('AJUSTE DE MIX'!$F$65,0),"")</f>
        <v/>
      </c>
      <c r="BC77" s="302" t="str">
        <f>IF('AJUSTE DE MIX'!$C$1=BC1,IFERROR('AJUSTE DE MIX'!$F$65,0),"")</f>
        <v/>
      </c>
      <c r="BD77" s="302" t="str">
        <f>IF('AJUSTE DE MIX'!$C$1=BD1,IFERROR('AJUSTE DE MIX'!$F$65,0),"")</f>
        <v/>
      </c>
      <c r="BE77" s="302" t="str">
        <f>IF('AJUSTE DE MIX'!$C$1=BE1,IFERROR('AJUSTE DE MIX'!$F$65,0),"")</f>
        <v/>
      </c>
      <c r="BF77" s="302" t="str">
        <f>IF('AJUSTE DE MIX'!$C$1=BF1,IFERROR('AJUSTE DE MIX'!$F$65,0),"")</f>
        <v/>
      </c>
      <c r="BG77" s="302" t="str">
        <f>IF('AJUSTE DE MIX'!$C$1=BG1,IFERROR('AJUSTE DE MIX'!$F$65,0),"")</f>
        <v/>
      </c>
      <c r="BH77" s="302" t="str">
        <f>IF('AJUSTE DE MIX'!$C$1=BH1,IFERROR('AJUSTE DE MIX'!$F$65,0),"")</f>
        <v/>
      </c>
      <c r="BI77" s="302" t="str">
        <f>IF('AJUSTE DE MIX'!$C$1=BI1,IFERROR('AJUSTE DE MIX'!$F$65,0),"")</f>
        <v/>
      </c>
      <c r="BJ77" s="302" t="str">
        <f>IF('AJUSTE DE MIX'!$C$1=BJ1,IFERROR('AJUSTE DE MIX'!$F$65,0),"")</f>
        <v/>
      </c>
      <c r="BK77" s="302" t="str">
        <f>IF('AJUSTE DE MIX'!$C$1=BK1,IFERROR('AJUSTE DE MIX'!$F$65,0),"")</f>
        <v/>
      </c>
      <c r="BL77" s="302" t="str">
        <f>IF('AJUSTE DE MIX'!$C$1=BL1,IFERROR('AJUSTE DE MIX'!$F$65,0),"")</f>
        <v/>
      </c>
      <c r="BM77" s="302" t="str">
        <f>IF('AJUSTE DE MIX'!$C$1=BM1,IFERROR('AJUSTE DE MIX'!$F$65,0),"")</f>
        <v/>
      </c>
      <c r="BN77" s="302" t="str">
        <f>IF('AJUSTE DE MIX'!$C$1=BN1,IFERROR('AJUSTE DE MIX'!$F$65,0),"")</f>
        <v/>
      </c>
      <c r="BO77" s="302" t="str">
        <f>IF('AJUSTE DE MIX'!$C$1=BO1,IFERROR('AJUSTE DE MIX'!$F$65,0),"")</f>
        <v/>
      </c>
      <c r="BP77" s="302" t="str">
        <f>IF('AJUSTE DE MIX'!$C$1=BP1,IFERROR('AJUSTE DE MIX'!$F$65,0),"")</f>
        <v/>
      </c>
      <c r="BQ77" s="302" t="str">
        <f>IF('AJUSTE DE MIX'!$C$1=BQ1,IFERROR('AJUSTE DE MIX'!$F$65,0),"")</f>
        <v/>
      </c>
      <c r="BR77" s="302" t="str">
        <f>IF('AJUSTE DE MIX'!$C$1=BR1,IFERROR('AJUSTE DE MIX'!$F$65,0),"")</f>
        <v/>
      </c>
      <c r="BS77" s="302" t="str">
        <f>IF('AJUSTE DE MIX'!$C$1=BS1,IFERROR('AJUSTE DE MIX'!$F$65,0),"")</f>
        <v/>
      </c>
      <c r="BT77" s="302" t="str">
        <f>IF('AJUSTE DE MIX'!$C$1=BT1,IFERROR('AJUSTE DE MIX'!$F$65,0),"")</f>
        <v/>
      </c>
      <c r="BU77" s="302" t="str">
        <f>IF('AJUSTE DE MIX'!$C$1=BU1,IFERROR('AJUSTE DE MIX'!$F$65,0),"")</f>
        <v/>
      </c>
      <c r="BV77" s="302" t="str">
        <f>IF('AJUSTE DE MIX'!$C$1=BV1,IFERROR('AJUSTE DE MIX'!$F$65,0),"")</f>
        <v/>
      </c>
      <c r="BW77" s="302" t="str">
        <f>IF('AJUSTE DE MIX'!$C$1=BW1,IFERROR('AJUSTE DE MIX'!$F$65,0),"")</f>
        <v/>
      </c>
    </row>
    <row r="78" spans="1:75" s="214" customFormat="1" outlineLevel="2">
      <c r="A78" s="401" t="s">
        <v>278</v>
      </c>
      <c r="B78" s="402"/>
      <c r="C78" s="302">
        <f>IF('AJUSTE DE MIX'!$C$1=C1,IFERROR('AJUSTE DE MIX'!$N$59,0),"")</f>
        <v>0</v>
      </c>
      <c r="D78" s="302" t="str">
        <f>IF('AJUSTE DE MIX'!$C$1=D1,IFERROR('AJUSTE DE MIX'!$N$59,0),"")</f>
        <v/>
      </c>
      <c r="E78" s="302" t="str">
        <f>IF('AJUSTE DE MIX'!$C$1=E1,IFERROR('AJUSTE DE MIX'!$N$59,0),"")</f>
        <v/>
      </c>
      <c r="F78" s="302" t="str">
        <f>IF('AJUSTE DE MIX'!$C$1=F1,IFERROR('AJUSTE DE MIX'!$N$59,0),"")</f>
        <v/>
      </c>
      <c r="G78" s="302" t="str">
        <f>IF('AJUSTE DE MIX'!$C$1=G1,IFERROR('AJUSTE DE MIX'!$N$59,0),"")</f>
        <v/>
      </c>
      <c r="H78" s="302" t="str">
        <f>IF('AJUSTE DE MIX'!$C$1=H1,IFERROR('AJUSTE DE MIX'!$N$59,0),"")</f>
        <v/>
      </c>
      <c r="I78" s="302" t="str">
        <f>IF('AJUSTE DE MIX'!$C$1=I1,IFERROR('AJUSTE DE MIX'!$N$59,0),"")</f>
        <v/>
      </c>
      <c r="J78" s="302" t="str">
        <f>IF('AJUSTE DE MIX'!$C$1=J1,IFERROR('AJUSTE DE MIX'!$N$59,0),"")</f>
        <v/>
      </c>
      <c r="K78" s="302" t="str">
        <f>IF('AJUSTE DE MIX'!$C$1=K1,IFERROR('AJUSTE DE MIX'!$N$59,0),"")</f>
        <v/>
      </c>
      <c r="L78" s="302" t="str">
        <f>IF('AJUSTE DE MIX'!$C$1=L1,IFERROR('AJUSTE DE MIX'!$N$59,0),"")</f>
        <v/>
      </c>
      <c r="M78" s="302" t="str">
        <f>IF('AJUSTE DE MIX'!$C$1=M1,IFERROR('AJUSTE DE MIX'!$N$59,0),"")</f>
        <v/>
      </c>
      <c r="N78" s="302" t="str">
        <f>IF('AJUSTE DE MIX'!$C$1=N1,IFERROR('AJUSTE DE MIX'!$N$59,0),"")</f>
        <v/>
      </c>
      <c r="O78" s="302" t="str">
        <f>IF('AJUSTE DE MIX'!$C$1=O1,IFERROR('AJUSTE DE MIX'!$N$59,0),"")</f>
        <v/>
      </c>
      <c r="P78" s="302" t="str">
        <f>IF('AJUSTE DE MIX'!$C$1=P1,IFERROR('AJUSTE DE MIX'!$N$59,0),"")</f>
        <v/>
      </c>
      <c r="Q78" s="302" t="str">
        <f>IF('AJUSTE DE MIX'!$C$1=Q1,IFERROR('AJUSTE DE MIX'!$N$59,0),"")</f>
        <v/>
      </c>
      <c r="R78" s="302" t="str">
        <f>IF('AJUSTE DE MIX'!$C$1=R1,IFERROR('AJUSTE DE MIX'!$N$59,0),"")</f>
        <v/>
      </c>
      <c r="S78" s="302" t="str">
        <f>IF('AJUSTE DE MIX'!$C$1=S1,IFERROR('AJUSTE DE MIX'!$N$59,0),"")</f>
        <v/>
      </c>
      <c r="T78" s="302" t="str">
        <f>IF('AJUSTE DE MIX'!$C$1=T1,IFERROR('AJUSTE DE MIX'!$N$59,0),"")</f>
        <v/>
      </c>
      <c r="U78" s="302" t="str">
        <f>IF('AJUSTE DE MIX'!$C$1=U1,IFERROR('AJUSTE DE MIX'!$N$59,0),"")</f>
        <v/>
      </c>
      <c r="V78" s="302" t="str">
        <f>IF('AJUSTE DE MIX'!$C$1=V1,IFERROR('AJUSTE DE MIX'!$N$59,0),"")</f>
        <v/>
      </c>
      <c r="W78" s="302" t="str">
        <f>IF('AJUSTE DE MIX'!$C$1=W1,IFERROR('AJUSTE DE MIX'!$N$59,0),"")</f>
        <v/>
      </c>
      <c r="X78" s="302" t="str">
        <f>IF('AJUSTE DE MIX'!$C$1=X1,IFERROR('AJUSTE DE MIX'!$N$59,0),"")</f>
        <v/>
      </c>
      <c r="Y78" s="302" t="str">
        <f>IF('AJUSTE DE MIX'!$C$1=Y1,IFERROR('AJUSTE DE MIX'!$N$59,0),"")</f>
        <v/>
      </c>
      <c r="Z78" s="302" t="str">
        <f>IF('AJUSTE DE MIX'!$C$1=Z1,IFERROR('AJUSTE DE MIX'!$N$59,0),"")</f>
        <v/>
      </c>
      <c r="AA78" s="302" t="str">
        <f>IF('AJUSTE DE MIX'!$C$1=AA1,IFERROR('AJUSTE DE MIX'!$N$59,0),"")</f>
        <v/>
      </c>
      <c r="AB78" s="302" t="str">
        <f>IF('AJUSTE DE MIX'!$C$1=AB1,IFERROR('AJUSTE DE MIX'!$N$59,0),"")</f>
        <v/>
      </c>
      <c r="AC78" s="302" t="str">
        <f>IF('AJUSTE DE MIX'!$C$1=AC1,IFERROR('AJUSTE DE MIX'!$N$59,0),"")</f>
        <v/>
      </c>
      <c r="AD78" s="302" t="str">
        <f>IF('AJUSTE DE MIX'!$C$1=AD1,IFERROR('AJUSTE DE MIX'!$N$59,0),"")</f>
        <v/>
      </c>
      <c r="AE78" s="302" t="str">
        <f>IF('AJUSTE DE MIX'!$C$1=AE1,IFERROR('AJUSTE DE MIX'!$N$59,0),"")</f>
        <v/>
      </c>
      <c r="AF78" s="302" t="str">
        <f>IF('AJUSTE DE MIX'!$C$1=AF1,IFERROR('AJUSTE DE MIX'!$N$59,0),"")</f>
        <v/>
      </c>
      <c r="AG78" s="302" t="str">
        <f>IF('AJUSTE DE MIX'!$C$1=AG1,IFERROR('AJUSTE DE MIX'!$N$59,0),"")</f>
        <v/>
      </c>
      <c r="AH78" s="302" t="str">
        <f>IF('AJUSTE DE MIX'!$C$1=AH1,IFERROR('AJUSTE DE MIX'!$N$59,0),"")</f>
        <v/>
      </c>
      <c r="AI78" s="302" t="str">
        <f>IF('AJUSTE DE MIX'!$C$1=AI1,IFERROR('AJUSTE DE MIX'!$N$59,0),"")</f>
        <v/>
      </c>
      <c r="AJ78" s="302" t="str">
        <f>IF('AJUSTE DE MIX'!$C$1=AJ1,IFERROR('AJUSTE DE MIX'!$N$59,0),"")</f>
        <v/>
      </c>
      <c r="AK78" s="302" t="str">
        <f>IF('AJUSTE DE MIX'!$C$1=AK1,IFERROR('AJUSTE DE MIX'!$N$59,0),"")</f>
        <v/>
      </c>
      <c r="AL78" s="302" t="str">
        <f>IF('AJUSTE DE MIX'!$C$1=AL1,IFERROR('AJUSTE DE MIX'!$N$59,0),"")</f>
        <v/>
      </c>
      <c r="AM78" s="302" t="str">
        <f>IF('AJUSTE DE MIX'!$C$1=AM1,IFERROR('AJUSTE DE MIX'!$N$59,0),"")</f>
        <v/>
      </c>
      <c r="AN78" s="302" t="str">
        <f>IF('AJUSTE DE MIX'!$C$1=AN1,IFERROR('AJUSTE DE MIX'!$N$59,0),"")</f>
        <v/>
      </c>
      <c r="AO78" s="302" t="str">
        <f>IF('AJUSTE DE MIX'!$C$1=AO1,IFERROR('AJUSTE DE MIX'!$N$59,0),"")</f>
        <v/>
      </c>
      <c r="AP78" s="302" t="str">
        <f>IF('AJUSTE DE MIX'!$C$1=AP1,IFERROR('AJUSTE DE MIX'!$N$59,0),"")</f>
        <v/>
      </c>
      <c r="AQ78" s="302" t="str">
        <f>IF('AJUSTE DE MIX'!$C$1=AQ1,IFERROR('AJUSTE DE MIX'!$N$59,0),"")</f>
        <v/>
      </c>
      <c r="AR78" s="302" t="str">
        <f>IF('AJUSTE DE MIX'!$C$1=AR1,IFERROR('AJUSTE DE MIX'!$N$59,0),"")</f>
        <v/>
      </c>
      <c r="AS78" s="302" t="str">
        <f>IF('AJUSTE DE MIX'!$C$1=AS1,IFERROR('AJUSTE DE MIX'!$N$59,0),"")</f>
        <v/>
      </c>
      <c r="AT78" s="302" t="str">
        <f>IF('AJUSTE DE MIX'!$C$1=AT1,IFERROR('AJUSTE DE MIX'!$N$59,0),"")</f>
        <v/>
      </c>
      <c r="AU78" s="302" t="str">
        <f>IF('AJUSTE DE MIX'!$C$1=AU1,IFERROR('AJUSTE DE MIX'!$N$59,0),"")</f>
        <v/>
      </c>
      <c r="AV78" s="302" t="str">
        <f>IF('AJUSTE DE MIX'!$C$1=AV1,IFERROR('AJUSTE DE MIX'!$N$59,0),"")</f>
        <v/>
      </c>
      <c r="AW78" s="302" t="str">
        <f>IF('AJUSTE DE MIX'!$C$1=AW1,IFERROR('AJUSTE DE MIX'!$N$59,0),"")</f>
        <v/>
      </c>
      <c r="AX78" s="302" t="str">
        <f>IF('AJUSTE DE MIX'!$C$1=AX1,IFERROR('AJUSTE DE MIX'!$N$59,0),"")</f>
        <v/>
      </c>
      <c r="AY78" s="302" t="str">
        <f>IF('AJUSTE DE MIX'!$C$1=AY1,IFERROR('AJUSTE DE MIX'!$N$59,0),"")</f>
        <v/>
      </c>
      <c r="AZ78" s="302" t="str">
        <f>IF('AJUSTE DE MIX'!$C$1=AZ1,IFERROR('AJUSTE DE MIX'!$N$59,0),"")</f>
        <v/>
      </c>
      <c r="BA78" s="302" t="str">
        <f>IF('AJUSTE DE MIX'!$C$1=BA1,IFERROR('AJUSTE DE MIX'!$N$59,0),"")</f>
        <v/>
      </c>
      <c r="BB78" s="302" t="str">
        <f>IF('AJUSTE DE MIX'!$C$1=BB1,IFERROR('AJUSTE DE MIX'!$N$59,0),"")</f>
        <v/>
      </c>
      <c r="BC78" s="302" t="str">
        <f>IF('AJUSTE DE MIX'!$C$1=BC1,IFERROR('AJUSTE DE MIX'!$N$59,0),"")</f>
        <v/>
      </c>
      <c r="BD78" s="302" t="str">
        <f>IF('AJUSTE DE MIX'!$C$1=BD1,IFERROR('AJUSTE DE MIX'!$N$59,0),"")</f>
        <v/>
      </c>
      <c r="BE78" s="302" t="str">
        <f>IF('AJUSTE DE MIX'!$C$1=BE1,IFERROR('AJUSTE DE MIX'!$N$59,0),"")</f>
        <v/>
      </c>
      <c r="BF78" s="302" t="str">
        <f>IF('AJUSTE DE MIX'!$C$1=BF1,IFERROR('AJUSTE DE MIX'!$N$59,0),"")</f>
        <v/>
      </c>
      <c r="BG78" s="302" t="str">
        <f>IF('AJUSTE DE MIX'!$C$1=BG1,IFERROR('AJUSTE DE MIX'!$N$59,0),"")</f>
        <v/>
      </c>
      <c r="BH78" s="302" t="str">
        <f>IF('AJUSTE DE MIX'!$C$1=BH1,IFERROR('AJUSTE DE MIX'!$N$59,0),"")</f>
        <v/>
      </c>
      <c r="BI78" s="302" t="str">
        <f>IF('AJUSTE DE MIX'!$C$1=BI1,IFERROR('AJUSTE DE MIX'!$N$59,0),"")</f>
        <v/>
      </c>
      <c r="BJ78" s="302" t="str">
        <f>IF('AJUSTE DE MIX'!$C$1=BJ1,IFERROR('AJUSTE DE MIX'!$N$59,0),"")</f>
        <v/>
      </c>
      <c r="BK78" s="302" t="str">
        <f>IF('AJUSTE DE MIX'!$C$1=BK1,IFERROR('AJUSTE DE MIX'!$N$59,0),"")</f>
        <v/>
      </c>
      <c r="BL78" s="302" t="str">
        <f>IF('AJUSTE DE MIX'!$C$1=BL1,IFERROR('AJUSTE DE MIX'!$N$59,0),"")</f>
        <v/>
      </c>
      <c r="BM78" s="302" t="str">
        <f>IF('AJUSTE DE MIX'!$C$1=BM1,IFERROR('AJUSTE DE MIX'!$N$59,0),"")</f>
        <v/>
      </c>
      <c r="BN78" s="302" t="str">
        <f>IF('AJUSTE DE MIX'!$C$1=BN1,IFERROR('AJUSTE DE MIX'!$N$59,0),"")</f>
        <v/>
      </c>
      <c r="BO78" s="302" t="str">
        <f>IF('AJUSTE DE MIX'!$C$1=BO1,IFERROR('AJUSTE DE MIX'!$N$59,0),"")</f>
        <v/>
      </c>
      <c r="BP78" s="302" t="str">
        <f>IF('AJUSTE DE MIX'!$C$1=BP1,IFERROR('AJUSTE DE MIX'!$N$59,0),"")</f>
        <v/>
      </c>
      <c r="BQ78" s="302" t="str">
        <f>IF('AJUSTE DE MIX'!$C$1=BQ1,IFERROR('AJUSTE DE MIX'!$N$59,0),"")</f>
        <v/>
      </c>
      <c r="BR78" s="302" t="str">
        <f>IF('AJUSTE DE MIX'!$C$1=BR1,IFERROR('AJUSTE DE MIX'!$N$59,0),"")</f>
        <v/>
      </c>
      <c r="BS78" s="302" t="str">
        <f>IF('AJUSTE DE MIX'!$C$1=BS1,IFERROR('AJUSTE DE MIX'!$N$59,0),"")</f>
        <v/>
      </c>
      <c r="BT78" s="302" t="str">
        <f>IF('AJUSTE DE MIX'!$C$1=BT1,IFERROR('AJUSTE DE MIX'!$N$59,0),"")</f>
        <v/>
      </c>
      <c r="BU78" s="302" t="str">
        <f>IF('AJUSTE DE MIX'!$C$1=BU1,IFERROR('AJUSTE DE MIX'!$N$59,0),"")</f>
        <v/>
      </c>
      <c r="BV78" s="302" t="str">
        <f>IF('AJUSTE DE MIX'!$C$1=BV1,IFERROR('AJUSTE DE MIX'!$N$59,0),"")</f>
        <v/>
      </c>
      <c r="BW78" s="302" t="str">
        <f>IF('AJUSTE DE MIX'!$C$1=BW1,IFERROR('AJUSTE DE MIX'!$N$59,0),"")</f>
        <v/>
      </c>
    </row>
    <row r="79" spans="1:75" s="214" customFormat="1" outlineLevel="2">
      <c r="A79" s="356" t="s">
        <v>270</v>
      </c>
      <c r="B79" s="357"/>
      <c r="C79" s="302">
        <f>IF('AJUSTE DE MIX'!$C$1=C1,IFERROR('AJUSTE DE MIX'!$N$72,0),"")</f>
        <v>0</v>
      </c>
      <c r="D79" s="302" t="str">
        <f>IF('AJUSTE DE MIX'!$C$1=D1,IFERROR('AJUSTE DE MIX'!$N$72,0),"")</f>
        <v/>
      </c>
      <c r="E79" s="302" t="str">
        <f>IF('AJUSTE DE MIX'!$C$1=E1,IFERROR('AJUSTE DE MIX'!$N$72,0),"")</f>
        <v/>
      </c>
      <c r="F79" s="302" t="str">
        <f>IF('AJUSTE DE MIX'!$C$1=F1,IFERROR('AJUSTE DE MIX'!$N$72,0),"")</f>
        <v/>
      </c>
      <c r="G79" s="302" t="str">
        <f>IF('AJUSTE DE MIX'!$C$1=G1,IFERROR('AJUSTE DE MIX'!$N$72,0),"")</f>
        <v/>
      </c>
      <c r="H79" s="302" t="str">
        <f>IF('AJUSTE DE MIX'!$C$1=H1,IFERROR('AJUSTE DE MIX'!$N$72,0),"")</f>
        <v/>
      </c>
      <c r="I79" s="302" t="str">
        <f>IF('AJUSTE DE MIX'!$C$1=I1,IFERROR('AJUSTE DE MIX'!$N$72,0),"")</f>
        <v/>
      </c>
      <c r="J79" s="302" t="str">
        <f>IF('AJUSTE DE MIX'!$C$1=J1,IFERROR('AJUSTE DE MIX'!$N$72,0),"")</f>
        <v/>
      </c>
      <c r="K79" s="302" t="str">
        <f>IF('AJUSTE DE MIX'!$C$1=K1,IFERROR('AJUSTE DE MIX'!$N$72,0),"")</f>
        <v/>
      </c>
      <c r="L79" s="302" t="str">
        <f>IF('AJUSTE DE MIX'!$C$1=L1,IFERROR('AJUSTE DE MIX'!$N$72,0),"")</f>
        <v/>
      </c>
      <c r="M79" s="302" t="str">
        <f>IF('AJUSTE DE MIX'!$C$1=M1,IFERROR('AJUSTE DE MIX'!$N$72,0),"")</f>
        <v/>
      </c>
      <c r="N79" s="302" t="str">
        <f>IF('AJUSTE DE MIX'!$C$1=N1,IFERROR('AJUSTE DE MIX'!$N$72,0),"")</f>
        <v/>
      </c>
      <c r="O79" s="302" t="str">
        <f>IF('AJUSTE DE MIX'!$C$1=O1,IFERROR('AJUSTE DE MIX'!$N$72,0),"")</f>
        <v/>
      </c>
      <c r="P79" s="302" t="str">
        <f>IF('AJUSTE DE MIX'!$C$1=P1,IFERROR('AJUSTE DE MIX'!$N$72,0),"")</f>
        <v/>
      </c>
      <c r="Q79" s="302" t="str">
        <f>IF('AJUSTE DE MIX'!$C$1=Q1,IFERROR('AJUSTE DE MIX'!$N$72,0),"")</f>
        <v/>
      </c>
      <c r="R79" s="302" t="str">
        <f>IF('AJUSTE DE MIX'!$C$1=R1,IFERROR('AJUSTE DE MIX'!$N$72,0),"")</f>
        <v/>
      </c>
      <c r="S79" s="302" t="str">
        <f>IF('AJUSTE DE MIX'!$C$1=S1,IFERROR('AJUSTE DE MIX'!$N$72,0),"")</f>
        <v/>
      </c>
      <c r="T79" s="302" t="str">
        <f>IF('AJUSTE DE MIX'!$C$1=T1,IFERROR('AJUSTE DE MIX'!$N$72,0),"")</f>
        <v/>
      </c>
      <c r="U79" s="302" t="str">
        <f>IF('AJUSTE DE MIX'!$C$1=U1,IFERROR('AJUSTE DE MIX'!$N$72,0),"")</f>
        <v/>
      </c>
      <c r="V79" s="302" t="str">
        <f>IF('AJUSTE DE MIX'!$C$1=V1,IFERROR('AJUSTE DE MIX'!$N$72,0),"")</f>
        <v/>
      </c>
      <c r="W79" s="302" t="str">
        <f>IF('AJUSTE DE MIX'!$C$1=W1,IFERROR('AJUSTE DE MIX'!$N$72,0),"")</f>
        <v/>
      </c>
      <c r="X79" s="302" t="str">
        <f>IF('AJUSTE DE MIX'!$C$1=X1,IFERROR('AJUSTE DE MIX'!$N$72,0),"")</f>
        <v/>
      </c>
      <c r="Y79" s="302" t="str">
        <f>IF('AJUSTE DE MIX'!$C$1=Y1,IFERROR('AJUSTE DE MIX'!$N$72,0),"")</f>
        <v/>
      </c>
      <c r="Z79" s="302" t="str">
        <f>IF('AJUSTE DE MIX'!$C$1=Z1,IFERROR('AJUSTE DE MIX'!$N$72,0),"")</f>
        <v/>
      </c>
      <c r="AA79" s="302" t="str">
        <f>IF('AJUSTE DE MIX'!$C$1=AA1,IFERROR('AJUSTE DE MIX'!$N$72,0),"")</f>
        <v/>
      </c>
      <c r="AB79" s="302" t="str">
        <f>IF('AJUSTE DE MIX'!$C$1=AB1,IFERROR('AJUSTE DE MIX'!$N$72,0),"")</f>
        <v/>
      </c>
      <c r="AC79" s="302" t="str">
        <f>IF('AJUSTE DE MIX'!$C$1=AC1,IFERROR('AJUSTE DE MIX'!$N$72,0),"")</f>
        <v/>
      </c>
      <c r="AD79" s="302" t="str">
        <f>IF('AJUSTE DE MIX'!$C$1=AD1,IFERROR('AJUSTE DE MIX'!$N$72,0),"")</f>
        <v/>
      </c>
      <c r="AE79" s="302" t="str">
        <f>IF('AJUSTE DE MIX'!$C$1=AE1,IFERROR('AJUSTE DE MIX'!$N$72,0),"")</f>
        <v/>
      </c>
      <c r="AF79" s="302" t="str">
        <f>IF('AJUSTE DE MIX'!$C$1=AF1,IFERROR('AJUSTE DE MIX'!$N$72,0),"")</f>
        <v/>
      </c>
      <c r="AG79" s="302" t="str">
        <f>IF('AJUSTE DE MIX'!$C$1=AG1,IFERROR('AJUSTE DE MIX'!$N$72,0),"")</f>
        <v/>
      </c>
      <c r="AH79" s="302" t="str">
        <f>IF('AJUSTE DE MIX'!$C$1=AH1,IFERROR('AJUSTE DE MIX'!$N$72,0),"")</f>
        <v/>
      </c>
      <c r="AI79" s="302" t="str">
        <f>IF('AJUSTE DE MIX'!$C$1=AI1,IFERROR('AJUSTE DE MIX'!$N$72,0),"")</f>
        <v/>
      </c>
      <c r="AJ79" s="302" t="str">
        <f>IF('AJUSTE DE MIX'!$C$1=AJ1,IFERROR('AJUSTE DE MIX'!$N$72,0),"")</f>
        <v/>
      </c>
      <c r="AK79" s="302" t="str">
        <f>IF('AJUSTE DE MIX'!$C$1=AK1,IFERROR('AJUSTE DE MIX'!$N$72,0),"")</f>
        <v/>
      </c>
      <c r="AL79" s="302" t="str">
        <f>IF('AJUSTE DE MIX'!$C$1=AL1,IFERROR('AJUSTE DE MIX'!$N$72,0),"")</f>
        <v/>
      </c>
      <c r="AM79" s="302" t="str">
        <f>IF('AJUSTE DE MIX'!$C$1=AM1,IFERROR('AJUSTE DE MIX'!$N$72,0),"")</f>
        <v/>
      </c>
      <c r="AN79" s="302" t="str">
        <f>IF('AJUSTE DE MIX'!$C$1=AN1,IFERROR('AJUSTE DE MIX'!$N$72,0),"")</f>
        <v/>
      </c>
      <c r="AO79" s="302" t="str">
        <f>IF('AJUSTE DE MIX'!$C$1=AO1,IFERROR('AJUSTE DE MIX'!$N$72,0),"")</f>
        <v/>
      </c>
      <c r="AP79" s="302" t="str">
        <f>IF('AJUSTE DE MIX'!$C$1=AP1,IFERROR('AJUSTE DE MIX'!$N$72,0),"")</f>
        <v/>
      </c>
      <c r="AQ79" s="302" t="str">
        <f>IF('AJUSTE DE MIX'!$C$1=AQ1,IFERROR('AJUSTE DE MIX'!$N$72,0),"")</f>
        <v/>
      </c>
      <c r="AR79" s="302" t="str">
        <f>IF('AJUSTE DE MIX'!$C$1=AR1,IFERROR('AJUSTE DE MIX'!$N$72,0),"")</f>
        <v/>
      </c>
      <c r="AS79" s="302" t="str">
        <f>IF('AJUSTE DE MIX'!$C$1=AS1,IFERROR('AJUSTE DE MIX'!$N$72,0),"")</f>
        <v/>
      </c>
      <c r="AT79" s="302" t="str">
        <f>IF('AJUSTE DE MIX'!$C$1=AT1,IFERROR('AJUSTE DE MIX'!$N$72,0),"")</f>
        <v/>
      </c>
      <c r="AU79" s="302" t="str">
        <f>IF('AJUSTE DE MIX'!$C$1=AU1,IFERROR('AJUSTE DE MIX'!$N$72,0),"")</f>
        <v/>
      </c>
      <c r="AV79" s="302" t="str">
        <f>IF('AJUSTE DE MIX'!$C$1=AV1,IFERROR('AJUSTE DE MIX'!$N$72,0),"")</f>
        <v/>
      </c>
      <c r="AW79" s="302" t="str">
        <f>IF('AJUSTE DE MIX'!$C$1=AW1,IFERROR('AJUSTE DE MIX'!$N$72,0),"")</f>
        <v/>
      </c>
      <c r="AX79" s="302" t="str">
        <f>IF('AJUSTE DE MIX'!$C$1=AX1,IFERROR('AJUSTE DE MIX'!$N$72,0),"")</f>
        <v/>
      </c>
      <c r="AY79" s="302" t="str">
        <f>IF('AJUSTE DE MIX'!$C$1=AY1,IFERROR('AJUSTE DE MIX'!$N$72,0),"")</f>
        <v/>
      </c>
      <c r="AZ79" s="302" t="str">
        <f>IF('AJUSTE DE MIX'!$C$1=AZ1,IFERROR('AJUSTE DE MIX'!$N$72,0),"")</f>
        <v/>
      </c>
      <c r="BA79" s="302" t="str">
        <f>IF('AJUSTE DE MIX'!$C$1=BA1,IFERROR('AJUSTE DE MIX'!$N$72,0),"")</f>
        <v/>
      </c>
      <c r="BB79" s="302" t="str">
        <f>IF('AJUSTE DE MIX'!$C$1=BB1,IFERROR('AJUSTE DE MIX'!$N$72,0),"")</f>
        <v/>
      </c>
      <c r="BC79" s="302" t="str">
        <f>IF('AJUSTE DE MIX'!$C$1=BC1,IFERROR('AJUSTE DE MIX'!$N$72,0),"")</f>
        <v/>
      </c>
      <c r="BD79" s="302" t="str">
        <f>IF('AJUSTE DE MIX'!$C$1=BD1,IFERROR('AJUSTE DE MIX'!$N$72,0),"")</f>
        <v/>
      </c>
      <c r="BE79" s="302" t="str">
        <f>IF('AJUSTE DE MIX'!$C$1=BE1,IFERROR('AJUSTE DE MIX'!$N$72,0),"")</f>
        <v/>
      </c>
      <c r="BF79" s="302" t="str">
        <f>IF('AJUSTE DE MIX'!$C$1=BF1,IFERROR('AJUSTE DE MIX'!$N$72,0),"")</f>
        <v/>
      </c>
      <c r="BG79" s="302" t="str">
        <f>IF('AJUSTE DE MIX'!$C$1=BG1,IFERROR('AJUSTE DE MIX'!$N$72,0),"")</f>
        <v/>
      </c>
      <c r="BH79" s="302" t="str">
        <f>IF('AJUSTE DE MIX'!$C$1=BH1,IFERROR('AJUSTE DE MIX'!$N$72,0),"")</f>
        <v/>
      </c>
      <c r="BI79" s="302" t="str">
        <f>IF('AJUSTE DE MIX'!$C$1=BI1,IFERROR('AJUSTE DE MIX'!$N$72,0),"")</f>
        <v/>
      </c>
      <c r="BJ79" s="302" t="str">
        <f>IF('AJUSTE DE MIX'!$C$1=BJ1,IFERROR('AJUSTE DE MIX'!$N$72,0),"")</f>
        <v/>
      </c>
      <c r="BK79" s="302" t="str">
        <f>IF('AJUSTE DE MIX'!$C$1=BK1,IFERROR('AJUSTE DE MIX'!$N$72,0),"")</f>
        <v/>
      </c>
      <c r="BL79" s="302" t="str">
        <f>IF('AJUSTE DE MIX'!$C$1=BL1,IFERROR('AJUSTE DE MIX'!$N$72,0),"")</f>
        <v/>
      </c>
      <c r="BM79" s="302" t="str">
        <f>IF('AJUSTE DE MIX'!$C$1=BM1,IFERROR('AJUSTE DE MIX'!$N$72,0),"")</f>
        <v/>
      </c>
      <c r="BN79" s="302" t="str">
        <f>IF('AJUSTE DE MIX'!$C$1=BN1,IFERROR('AJUSTE DE MIX'!$N$72,0),"")</f>
        <v/>
      </c>
      <c r="BO79" s="302" t="str">
        <f>IF('AJUSTE DE MIX'!$C$1=BO1,IFERROR('AJUSTE DE MIX'!$N$72,0),"")</f>
        <v/>
      </c>
      <c r="BP79" s="302" t="str">
        <f>IF('AJUSTE DE MIX'!$C$1=BP1,IFERROR('AJUSTE DE MIX'!$N$72,0),"")</f>
        <v/>
      </c>
      <c r="BQ79" s="302" t="str">
        <f>IF('AJUSTE DE MIX'!$C$1=BQ1,IFERROR('AJUSTE DE MIX'!$N$72,0),"")</f>
        <v/>
      </c>
      <c r="BR79" s="302" t="str">
        <f>IF('AJUSTE DE MIX'!$C$1=BR1,IFERROR('AJUSTE DE MIX'!$N$72,0),"")</f>
        <v/>
      </c>
      <c r="BS79" s="302" t="str">
        <f>IF('AJUSTE DE MIX'!$C$1=BS1,IFERROR('AJUSTE DE MIX'!$N$72,0),"")</f>
        <v/>
      </c>
      <c r="BT79" s="302" t="str">
        <f>IF('AJUSTE DE MIX'!$C$1=BT1,IFERROR('AJUSTE DE MIX'!$N$72,0),"")</f>
        <v/>
      </c>
      <c r="BU79" s="302" t="str">
        <f>IF('AJUSTE DE MIX'!$C$1=BU1,IFERROR('AJUSTE DE MIX'!$N$72,0),"")</f>
        <v/>
      </c>
      <c r="BV79" s="302" t="str">
        <f>IF('AJUSTE DE MIX'!$C$1=BV1,IFERROR('AJUSTE DE MIX'!$N$72,0),"")</f>
        <v/>
      </c>
      <c r="BW79" s="302" t="str">
        <f>IF('AJUSTE DE MIX'!$C$1=BW1,IFERROR('AJUSTE DE MIX'!$N$72,0),"")</f>
        <v/>
      </c>
    </row>
    <row r="80" spans="1:75" s="214" customFormat="1" outlineLevel="2">
      <c r="A80" s="401" t="s">
        <v>277</v>
      </c>
      <c r="B80" s="402"/>
      <c r="C80" s="302">
        <f>IF('AJUSTE DE MIX'!$C$1=C1,IFERROR('AJUSTE DE MIX'!$F$93,0),"")</f>
        <v>0</v>
      </c>
      <c r="D80" s="302" t="str">
        <f>IF('AJUSTE DE MIX'!$C$1=D1,IFERROR('AJUSTE DE MIX'!$F$93,0),"")</f>
        <v/>
      </c>
      <c r="E80" s="302" t="str">
        <f>IF('AJUSTE DE MIX'!$C$1=E1,IFERROR('AJUSTE DE MIX'!$F$93,0),"")</f>
        <v/>
      </c>
      <c r="F80" s="302" t="str">
        <f>IF('AJUSTE DE MIX'!$C$1=F1,IFERROR('AJUSTE DE MIX'!$F$93,0),"")</f>
        <v/>
      </c>
      <c r="G80" s="302" t="str">
        <f>IF('AJUSTE DE MIX'!$C$1=G1,IFERROR('AJUSTE DE MIX'!$F$93,0),"")</f>
        <v/>
      </c>
      <c r="H80" s="302" t="str">
        <f>IF('AJUSTE DE MIX'!$C$1=H1,IFERROR('AJUSTE DE MIX'!$F$93,0),"")</f>
        <v/>
      </c>
      <c r="I80" s="302" t="str">
        <f>IF('AJUSTE DE MIX'!$C$1=I1,IFERROR('AJUSTE DE MIX'!$F$93,0),"")</f>
        <v/>
      </c>
      <c r="J80" s="302" t="str">
        <f>IF('AJUSTE DE MIX'!$C$1=J1,IFERROR('AJUSTE DE MIX'!$F$93,0),"")</f>
        <v/>
      </c>
      <c r="K80" s="302" t="str">
        <f>IF('AJUSTE DE MIX'!$C$1=K1,IFERROR('AJUSTE DE MIX'!$F$93,0),"")</f>
        <v/>
      </c>
      <c r="L80" s="302" t="str">
        <f>IF('AJUSTE DE MIX'!$C$1=L1,IFERROR('AJUSTE DE MIX'!$F$93,0),"")</f>
        <v/>
      </c>
      <c r="M80" s="302" t="str">
        <f>IF('AJUSTE DE MIX'!$C$1=M1,IFERROR('AJUSTE DE MIX'!$F$93,0),"")</f>
        <v/>
      </c>
      <c r="N80" s="302" t="str">
        <f>IF('AJUSTE DE MIX'!$C$1=N1,IFERROR('AJUSTE DE MIX'!$F$93,0),"")</f>
        <v/>
      </c>
      <c r="O80" s="302" t="str">
        <f>IF('AJUSTE DE MIX'!$C$1=O1,IFERROR('AJUSTE DE MIX'!$F$93,0),"")</f>
        <v/>
      </c>
      <c r="P80" s="302" t="str">
        <f>IF('AJUSTE DE MIX'!$C$1=P1,IFERROR('AJUSTE DE MIX'!$F$93,0),"")</f>
        <v/>
      </c>
      <c r="Q80" s="302" t="str">
        <f>IF('AJUSTE DE MIX'!$C$1=Q1,IFERROR('AJUSTE DE MIX'!$F$93,0),"")</f>
        <v/>
      </c>
      <c r="R80" s="302" t="str">
        <f>IF('AJUSTE DE MIX'!$C$1=R1,IFERROR('AJUSTE DE MIX'!$F$93,0),"")</f>
        <v/>
      </c>
      <c r="S80" s="302" t="str">
        <f>IF('AJUSTE DE MIX'!$C$1=S1,IFERROR('AJUSTE DE MIX'!$F$93,0),"")</f>
        <v/>
      </c>
      <c r="T80" s="302" t="str">
        <f>IF('AJUSTE DE MIX'!$C$1=T1,IFERROR('AJUSTE DE MIX'!$F$93,0),"")</f>
        <v/>
      </c>
      <c r="U80" s="302" t="str">
        <f>IF('AJUSTE DE MIX'!$C$1=U1,IFERROR('AJUSTE DE MIX'!$F$93,0),"")</f>
        <v/>
      </c>
      <c r="V80" s="302" t="str">
        <f>IF('AJUSTE DE MIX'!$C$1=V1,IFERROR('AJUSTE DE MIX'!$F$93,0),"")</f>
        <v/>
      </c>
      <c r="W80" s="302" t="str">
        <f>IF('AJUSTE DE MIX'!$C$1=W1,IFERROR('AJUSTE DE MIX'!$F$93,0),"")</f>
        <v/>
      </c>
      <c r="X80" s="302" t="str">
        <f>IF('AJUSTE DE MIX'!$C$1=X1,IFERROR('AJUSTE DE MIX'!$F$93,0),"")</f>
        <v/>
      </c>
      <c r="Y80" s="302" t="str">
        <f>IF('AJUSTE DE MIX'!$C$1=Y1,IFERROR('AJUSTE DE MIX'!$F$93,0),"")</f>
        <v/>
      </c>
      <c r="Z80" s="302" t="str">
        <f>IF('AJUSTE DE MIX'!$C$1=Z1,IFERROR('AJUSTE DE MIX'!$F$93,0),"")</f>
        <v/>
      </c>
      <c r="AA80" s="302" t="str">
        <f>IF('AJUSTE DE MIX'!$C$1=AA1,IFERROR('AJUSTE DE MIX'!$F$93,0),"")</f>
        <v/>
      </c>
      <c r="AB80" s="302" t="str">
        <f>IF('AJUSTE DE MIX'!$C$1=AB1,IFERROR('AJUSTE DE MIX'!$F$93,0),"")</f>
        <v/>
      </c>
      <c r="AC80" s="302" t="str">
        <f>IF('AJUSTE DE MIX'!$C$1=AC1,IFERROR('AJUSTE DE MIX'!$F$93,0),"")</f>
        <v/>
      </c>
      <c r="AD80" s="302" t="str">
        <f>IF('AJUSTE DE MIX'!$C$1=AD1,IFERROR('AJUSTE DE MIX'!$F$93,0),"")</f>
        <v/>
      </c>
      <c r="AE80" s="302" t="str">
        <f>IF('AJUSTE DE MIX'!$C$1=AE1,IFERROR('AJUSTE DE MIX'!$F$93,0),"")</f>
        <v/>
      </c>
      <c r="AF80" s="302" t="str">
        <f>IF('AJUSTE DE MIX'!$C$1=AF1,IFERROR('AJUSTE DE MIX'!$F$93,0),"")</f>
        <v/>
      </c>
      <c r="AG80" s="302" t="str">
        <f>IF('AJUSTE DE MIX'!$C$1=AG1,IFERROR('AJUSTE DE MIX'!$F$93,0),"")</f>
        <v/>
      </c>
      <c r="AH80" s="302" t="str">
        <f>IF('AJUSTE DE MIX'!$C$1=AH1,IFERROR('AJUSTE DE MIX'!$F$93,0),"")</f>
        <v/>
      </c>
      <c r="AI80" s="302" t="str">
        <f>IF('AJUSTE DE MIX'!$C$1=AI1,IFERROR('AJUSTE DE MIX'!$F$93,0),"")</f>
        <v/>
      </c>
      <c r="AJ80" s="302" t="str">
        <f>IF('AJUSTE DE MIX'!$C$1=AJ1,IFERROR('AJUSTE DE MIX'!$F$93,0),"")</f>
        <v/>
      </c>
      <c r="AK80" s="302" t="str">
        <f>IF('AJUSTE DE MIX'!$C$1=AK1,IFERROR('AJUSTE DE MIX'!$F$93,0),"")</f>
        <v/>
      </c>
      <c r="AL80" s="302" t="str">
        <f>IF('AJUSTE DE MIX'!$C$1=AL1,IFERROR('AJUSTE DE MIX'!$F$93,0),"")</f>
        <v/>
      </c>
      <c r="AM80" s="302" t="str">
        <f>IF('AJUSTE DE MIX'!$C$1=AM1,IFERROR('AJUSTE DE MIX'!$F$93,0),"")</f>
        <v/>
      </c>
      <c r="AN80" s="302" t="str">
        <f>IF('AJUSTE DE MIX'!$C$1=AN1,IFERROR('AJUSTE DE MIX'!$F$93,0),"")</f>
        <v/>
      </c>
      <c r="AO80" s="302" t="str">
        <f>IF('AJUSTE DE MIX'!$C$1=AO1,IFERROR('AJUSTE DE MIX'!$F$93,0),"")</f>
        <v/>
      </c>
      <c r="AP80" s="302" t="str">
        <f>IF('AJUSTE DE MIX'!$C$1=AP1,IFERROR('AJUSTE DE MIX'!$F$93,0),"")</f>
        <v/>
      </c>
      <c r="AQ80" s="302" t="str">
        <f>IF('AJUSTE DE MIX'!$C$1=AQ1,IFERROR('AJUSTE DE MIX'!$F$93,0),"")</f>
        <v/>
      </c>
      <c r="AR80" s="302" t="str">
        <f>IF('AJUSTE DE MIX'!$C$1=AR1,IFERROR('AJUSTE DE MIX'!$F$93,0),"")</f>
        <v/>
      </c>
      <c r="AS80" s="302" t="str">
        <f>IF('AJUSTE DE MIX'!$C$1=AS1,IFERROR('AJUSTE DE MIX'!$F$93,0),"")</f>
        <v/>
      </c>
      <c r="AT80" s="302" t="str">
        <f>IF('AJUSTE DE MIX'!$C$1=AT1,IFERROR('AJUSTE DE MIX'!$F$93,0),"")</f>
        <v/>
      </c>
      <c r="AU80" s="302" t="str">
        <f>IF('AJUSTE DE MIX'!$C$1=AU1,IFERROR('AJUSTE DE MIX'!$F$93,0),"")</f>
        <v/>
      </c>
      <c r="AV80" s="302" t="str">
        <f>IF('AJUSTE DE MIX'!$C$1=AV1,IFERROR('AJUSTE DE MIX'!$F$93,0),"")</f>
        <v/>
      </c>
      <c r="AW80" s="302" t="str">
        <f>IF('AJUSTE DE MIX'!$C$1=AW1,IFERROR('AJUSTE DE MIX'!$F$93,0),"")</f>
        <v/>
      </c>
      <c r="AX80" s="302" t="str">
        <f>IF('AJUSTE DE MIX'!$C$1=AX1,IFERROR('AJUSTE DE MIX'!$F$93,0),"")</f>
        <v/>
      </c>
      <c r="AY80" s="302" t="str">
        <f>IF('AJUSTE DE MIX'!$C$1=AY1,IFERROR('AJUSTE DE MIX'!$F$93,0),"")</f>
        <v/>
      </c>
      <c r="AZ80" s="302" t="str">
        <f>IF('AJUSTE DE MIX'!$C$1=AZ1,IFERROR('AJUSTE DE MIX'!$F$93,0),"")</f>
        <v/>
      </c>
      <c r="BA80" s="302" t="str">
        <f>IF('AJUSTE DE MIX'!$C$1=BA1,IFERROR('AJUSTE DE MIX'!$F$93,0),"")</f>
        <v/>
      </c>
      <c r="BB80" s="302" t="str">
        <f>IF('AJUSTE DE MIX'!$C$1=BB1,IFERROR('AJUSTE DE MIX'!$F$93,0),"")</f>
        <v/>
      </c>
      <c r="BC80" s="302" t="str">
        <f>IF('AJUSTE DE MIX'!$C$1=BC1,IFERROR('AJUSTE DE MIX'!$F$93,0),"")</f>
        <v/>
      </c>
      <c r="BD80" s="302" t="str">
        <f>IF('AJUSTE DE MIX'!$C$1=BD1,IFERROR('AJUSTE DE MIX'!$F$93,0),"")</f>
        <v/>
      </c>
      <c r="BE80" s="302" t="str">
        <f>IF('AJUSTE DE MIX'!$C$1=BE1,IFERROR('AJUSTE DE MIX'!$F$93,0),"")</f>
        <v/>
      </c>
      <c r="BF80" s="302" t="str">
        <f>IF('AJUSTE DE MIX'!$C$1=BF1,IFERROR('AJUSTE DE MIX'!$F$93,0),"")</f>
        <v/>
      </c>
      <c r="BG80" s="302" t="str">
        <f>IF('AJUSTE DE MIX'!$C$1=BG1,IFERROR('AJUSTE DE MIX'!$F$93,0),"")</f>
        <v/>
      </c>
      <c r="BH80" s="302" t="str">
        <f>IF('AJUSTE DE MIX'!$C$1=BH1,IFERROR('AJUSTE DE MIX'!$F$93,0),"")</f>
        <v/>
      </c>
      <c r="BI80" s="302" t="str">
        <f>IF('AJUSTE DE MIX'!$C$1=BI1,IFERROR('AJUSTE DE MIX'!$F$93,0),"")</f>
        <v/>
      </c>
      <c r="BJ80" s="302" t="str">
        <f>IF('AJUSTE DE MIX'!$C$1=BJ1,IFERROR('AJUSTE DE MIX'!$F$93,0),"")</f>
        <v/>
      </c>
      <c r="BK80" s="302" t="str">
        <f>IF('AJUSTE DE MIX'!$C$1=BK1,IFERROR('AJUSTE DE MIX'!$F$93,0),"")</f>
        <v/>
      </c>
      <c r="BL80" s="302" t="str">
        <f>IF('AJUSTE DE MIX'!$C$1=BL1,IFERROR('AJUSTE DE MIX'!$F$93,0),"")</f>
        <v/>
      </c>
      <c r="BM80" s="302" t="str">
        <f>IF('AJUSTE DE MIX'!$C$1=BM1,IFERROR('AJUSTE DE MIX'!$F$93,0),"")</f>
        <v/>
      </c>
      <c r="BN80" s="302" t="str">
        <f>IF('AJUSTE DE MIX'!$C$1=BN1,IFERROR('AJUSTE DE MIX'!$F$93,0),"")</f>
        <v/>
      </c>
      <c r="BO80" s="302" t="str">
        <f>IF('AJUSTE DE MIX'!$C$1=BO1,IFERROR('AJUSTE DE MIX'!$F$93,0),"")</f>
        <v/>
      </c>
      <c r="BP80" s="302" t="str">
        <f>IF('AJUSTE DE MIX'!$C$1=BP1,IFERROR('AJUSTE DE MIX'!$F$93,0),"")</f>
        <v/>
      </c>
      <c r="BQ80" s="302" t="str">
        <f>IF('AJUSTE DE MIX'!$C$1=BQ1,IFERROR('AJUSTE DE MIX'!$F$93,0),"")</f>
        <v/>
      </c>
      <c r="BR80" s="302" t="str">
        <f>IF('AJUSTE DE MIX'!$C$1=BR1,IFERROR('AJUSTE DE MIX'!$F$93,0),"")</f>
        <v/>
      </c>
      <c r="BS80" s="302" t="str">
        <f>IF('AJUSTE DE MIX'!$C$1=BS1,IFERROR('AJUSTE DE MIX'!$F$93,0),"")</f>
        <v/>
      </c>
      <c r="BT80" s="302" t="str">
        <f>IF('AJUSTE DE MIX'!$C$1=BT1,IFERROR('AJUSTE DE MIX'!$F$93,0),"")</f>
        <v/>
      </c>
      <c r="BU80" s="302" t="str">
        <f>IF('AJUSTE DE MIX'!$C$1=BU1,IFERROR('AJUSTE DE MIX'!$F$93,0),"")</f>
        <v/>
      </c>
      <c r="BV80" s="302" t="str">
        <f>IF('AJUSTE DE MIX'!$C$1=BV1,IFERROR('AJUSTE DE MIX'!$F$93,0),"")</f>
        <v/>
      </c>
      <c r="BW80" s="302" t="str">
        <f>IF('AJUSTE DE MIX'!$C$1=BW1,IFERROR('AJUSTE DE MIX'!$F$93,0),"")</f>
        <v/>
      </c>
    </row>
    <row r="81" spans="1:75" s="214" customFormat="1" outlineLevel="2">
      <c r="A81" s="428" t="s">
        <v>279</v>
      </c>
      <c r="B81" s="429"/>
      <c r="C81" s="303">
        <f>IF('AJUSTE DE MIX'!$C$1=C1,IFERROR('AJUSTE DE MIX'!$N$91,0),"")</f>
        <v>0</v>
      </c>
      <c r="D81" s="303" t="str">
        <f>IF('AJUSTE DE MIX'!$C$1=D1,IFERROR('AJUSTE DE MIX'!$N$91,0),"")</f>
        <v/>
      </c>
      <c r="E81" s="303" t="str">
        <f>IF('AJUSTE DE MIX'!$C$1=E1,IFERROR('AJUSTE DE MIX'!$N$91,0),"")</f>
        <v/>
      </c>
      <c r="F81" s="303" t="str">
        <f>IF('AJUSTE DE MIX'!$C$1=F1,IFERROR('AJUSTE DE MIX'!$N$91,0),"")</f>
        <v/>
      </c>
      <c r="G81" s="303" t="str">
        <f>IF('AJUSTE DE MIX'!$C$1=G1,IFERROR('AJUSTE DE MIX'!$N$91,0),"")</f>
        <v/>
      </c>
      <c r="H81" s="303" t="str">
        <f>IF('AJUSTE DE MIX'!$C$1=H1,IFERROR('AJUSTE DE MIX'!$N$91,0),"")</f>
        <v/>
      </c>
      <c r="I81" s="303" t="str">
        <f>IF('AJUSTE DE MIX'!$C$1=I1,IFERROR('AJUSTE DE MIX'!$N$91,0),"")</f>
        <v/>
      </c>
      <c r="J81" s="303" t="str">
        <f>IF('AJUSTE DE MIX'!$C$1=J1,IFERROR('AJUSTE DE MIX'!$N$91,0),"")</f>
        <v/>
      </c>
      <c r="K81" s="303" t="str">
        <f>IF('AJUSTE DE MIX'!$C$1=K1,IFERROR('AJUSTE DE MIX'!$N$91,0),"")</f>
        <v/>
      </c>
      <c r="L81" s="303" t="str">
        <f>IF('AJUSTE DE MIX'!$C$1=L1,IFERROR('AJUSTE DE MIX'!$N$91,0),"")</f>
        <v/>
      </c>
      <c r="M81" s="303" t="str">
        <f>IF('AJUSTE DE MIX'!$C$1=M1,IFERROR('AJUSTE DE MIX'!$N$91,0),"")</f>
        <v/>
      </c>
      <c r="N81" s="303" t="str">
        <f>IF('AJUSTE DE MIX'!$C$1=N1,IFERROR('AJUSTE DE MIX'!$N$91,0),"")</f>
        <v/>
      </c>
      <c r="O81" s="303" t="str">
        <f>IF('AJUSTE DE MIX'!$C$1=O1,IFERROR('AJUSTE DE MIX'!$N$91,0),"")</f>
        <v/>
      </c>
      <c r="P81" s="303" t="str">
        <f>IF('AJUSTE DE MIX'!$C$1=P1,IFERROR('AJUSTE DE MIX'!$N$91,0),"")</f>
        <v/>
      </c>
      <c r="Q81" s="303" t="str">
        <f>IF('AJUSTE DE MIX'!$C$1=Q1,IFERROR('AJUSTE DE MIX'!$N$91,0),"")</f>
        <v/>
      </c>
      <c r="R81" s="303" t="str">
        <f>IF('AJUSTE DE MIX'!$C$1=R1,IFERROR('AJUSTE DE MIX'!$N$91,0),"")</f>
        <v/>
      </c>
      <c r="S81" s="303" t="str">
        <f>IF('AJUSTE DE MIX'!$C$1=S1,IFERROR('AJUSTE DE MIX'!$N$91,0),"")</f>
        <v/>
      </c>
      <c r="T81" s="303" t="str">
        <f>IF('AJUSTE DE MIX'!$C$1=T1,IFERROR('AJUSTE DE MIX'!$N$91,0),"")</f>
        <v/>
      </c>
      <c r="U81" s="303" t="str">
        <f>IF('AJUSTE DE MIX'!$C$1=U1,IFERROR('AJUSTE DE MIX'!$N$91,0),"")</f>
        <v/>
      </c>
      <c r="V81" s="303" t="str">
        <f>IF('AJUSTE DE MIX'!$C$1=V1,IFERROR('AJUSTE DE MIX'!$N$91,0),"")</f>
        <v/>
      </c>
      <c r="W81" s="303" t="str">
        <f>IF('AJUSTE DE MIX'!$C$1=W1,IFERROR('AJUSTE DE MIX'!$N$91,0),"")</f>
        <v/>
      </c>
      <c r="X81" s="303" t="str">
        <f>IF('AJUSTE DE MIX'!$C$1=X1,IFERROR('AJUSTE DE MIX'!$N$91,0),"")</f>
        <v/>
      </c>
      <c r="Y81" s="303" t="str">
        <f>IF('AJUSTE DE MIX'!$C$1=Y1,IFERROR('AJUSTE DE MIX'!$N$91,0),"")</f>
        <v/>
      </c>
      <c r="Z81" s="303" t="str">
        <f>IF('AJUSTE DE MIX'!$C$1=Z1,IFERROR('AJUSTE DE MIX'!$N$91,0),"")</f>
        <v/>
      </c>
      <c r="AA81" s="303" t="str">
        <f>IF('AJUSTE DE MIX'!$C$1=AA1,IFERROR('AJUSTE DE MIX'!$N$91,0),"")</f>
        <v/>
      </c>
      <c r="AB81" s="303" t="str">
        <f>IF('AJUSTE DE MIX'!$C$1=AB1,IFERROR('AJUSTE DE MIX'!$N$91,0),"")</f>
        <v/>
      </c>
      <c r="AC81" s="303" t="str">
        <f>IF('AJUSTE DE MIX'!$C$1=AC1,IFERROR('AJUSTE DE MIX'!$N$91,0),"")</f>
        <v/>
      </c>
      <c r="AD81" s="303" t="str">
        <f>IF('AJUSTE DE MIX'!$C$1=AD1,IFERROR('AJUSTE DE MIX'!$N$91,0),"")</f>
        <v/>
      </c>
      <c r="AE81" s="303" t="str">
        <f>IF('AJUSTE DE MIX'!$C$1=AE1,IFERROR('AJUSTE DE MIX'!$N$91,0),"")</f>
        <v/>
      </c>
      <c r="AF81" s="303" t="str">
        <f>IF('AJUSTE DE MIX'!$C$1=AF1,IFERROR('AJUSTE DE MIX'!$N$91,0),"")</f>
        <v/>
      </c>
      <c r="AG81" s="303" t="str">
        <f>IF('AJUSTE DE MIX'!$C$1=AG1,IFERROR('AJUSTE DE MIX'!$N$91,0),"")</f>
        <v/>
      </c>
      <c r="AH81" s="303" t="str">
        <f>IF('AJUSTE DE MIX'!$C$1=AH1,IFERROR('AJUSTE DE MIX'!$N$91,0),"")</f>
        <v/>
      </c>
      <c r="AI81" s="303" t="str">
        <f>IF('AJUSTE DE MIX'!$C$1=AI1,IFERROR('AJUSTE DE MIX'!$N$91,0),"")</f>
        <v/>
      </c>
      <c r="AJ81" s="303" t="str">
        <f>IF('AJUSTE DE MIX'!$C$1=AJ1,IFERROR('AJUSTE DE MIX'!$N$91,0),"")</f>
        <v/>
      </c>
      <c r="AK81" s="303" t="str">
        <f>IF('AJUSTE DE MIX'!$C$1=AK1,IFERROR('AJUSTE DE MIX'!$N$91,0),"")</f>
        <v/>
      </c>
      <c r="AL81" s="303" t="str">
        <f>IF('AJUSTE DE MIX'!$C$1=AL1,IFERROR('AJUSTE DE MIX'!$N$91,0),"")</f>
        <v/>
      </c>
      <c r="AM81" s="303" t="str">
        <f>IF('AJUSTE DE MIX'!$C$1=AM1,IFERROR('AJUSTE DE MIX'!$N$91,0),"")</f>
        <v/>
      </c>
      <c r="AN81" s="303" t="str">
        <f>IF('AJUSTE DE MIX'!$C$1=AN1,IFERROR('AJUSTE DE MIX'!$N$91,0),"")</f>
        <v/>
      </c>
      <c r="AO81" s="303" t="str">
        <f>IF('AJUSTE DE MIX'!$C$1=AO1,IFERROR('AJUSTE DE MIX'!$N$91,0),"")</f>
        <v/>
      </c>
      <c r="AP81" s="303" t="str">
        <f>IF('AJUSTE DE MIX'!$C$1=AP1,IFERROR('AJUSTE DE MIX'!$N$91,0),"")</f>
        <v/>
      </c>
      <c r="AQ81" s="303" t="str">
        <f>IF('AJUSTE DE MIX'!$C$1=AQ1,IFERROR('AJUSTE DE MIX'!$N$91,0),"")</f>
        <v/>
      </c>
      <c r="AR81" s="303" t="str">
        <f>IF('AJUSTE DE MIX'!$C$1=AR1,IFERROR('AJUSTE DE MIX'!$N$91,0),"")</f>
        <v/>
      </c>
      <c r="AS81" s="303" t="str">
        <f>IF('AJUSTE DE MIX'!$C$1=AS1,IFERROR('AJUSTE DE MIX'!$N$91,0),"")</f>
        <v/>
      </c>
      <c r="AT81" s="303" t="str">
        <f>IF('AJUSTE DE MIX'!$C$1=AT1,IFERROR('AJUSTE DE MIX'!$N$91,0),"")</f>
        <v/>
      </c>
      <c r="AU81" s="303" t="str">
        <f>IF('AJUSTE DE MIX'!$C$1=AU1,IFERROR('AJUSTE DE MIX'!$N$91,0),"")</f>
        <v/>
      </c>
      <c r="AV81" s="303" t="str">
        <f>IF('AJUSTE DE MIX'!$C$1=AV1,IFERROR('AJUSTE DE MIX'!$N$91,0),"")</f>
        <v/>
      </c>
      <c r="AW81" s="303" t="str">
        <f>IF('AJUSTE DE MIX'!$C$1=AW1,IFERROR('AJUSTE DE MIX'!$N$91,0),"")</f>
        <v/>
      </c>
      <c r="AX81" s="303" t="str">
        <f>IF('AJUSTE DE MIX'!$C$1=AX1,IFERROR('AJUSTE DE MIX'!$N$91,0),"")</f>
        <v/>
      </c>
      <c r="AY81" s="303" t="str">
        <f>IF('AJUSTE DE MIX'!$C$1=AY1,IFERROR('AJUSTE DE MIX'!$N$91,0),"")</f>
        <v/>
      </c>
      <c r="AZ81" s="303" t="str">
        <f>IF('AJUSTE DE MIX'!$C$1=AZ1,IFERROR('AJUSTE DE MIX'!$N$91,0),"")</f>
        <v/>
      </c>
      <c r="BA81" s="303" t="str">
        <f>IF('AJUSTE DE MIX'!$C$1=BA1,IFERROR('AJUSTE DE MIX'!$N$91,0),"")</f>
        <v/>
      </c>
      <c r="BB81" s="303" t="str">
        <f>IF('AJUSTE DE MIX'!$C$1=BB1,IFERROR('AJUSTE DE MIX'!$N$91,0),"")</f>
        <v/>
      </c>
      <c r="BC81" s="303" t="str">
        <f>IF('AJUSTE DE MIX'!$C$1=BC1,IFERROR('AJUSTE DE MIX'!$N$91,0),"")</f>
        <v/>
      </c>
      <c r="BD81" s="303" t="str">
        <f>IF('AJUSTE DE MIX'!$C$1=BD1,IFERROR('AJUSTE DE MIX'!$N$91,0),"")</f>
        <v/>
      </c>
      <c r="BE81" s="303" t="str">
        <f>IF('AJUSTE DE MIX'!$C$1=BE1,IFERROR('AJUSTE DE MIX'!$N$91,0),"")</f>
        <v/>
      </c>
      <c r="BF81" s="303" t="str">
        <f>IF('AJUSTE DE MIX'!$C$1=BF1,IFERROR('AJUSTE DE MIX'!$N$91,0),"")</f>
        <v/>
      </c>
      <c r="BG81" s="303" t="str">
        <f>IF('AJUSTE DE MIX'!$C$1=BG1,IFERROR('AJUSTE DE MIX'!$N$91,0),"")</f>
        <v/>
      </c>
      <c r="BH81" s="303" t="str">
        <f>IF('AJUSTE DE MIX'!$C$1=BH1,IFERROR('AJUSTE DE MIX'!$N$91,0),"")</f>
        <v/>
      </c>
      <c r="BI81" s="303" t="str">
        <f>IF('AJUSTE DE MIX'!$C$1=BI1,IFERROR('AJUSTE DE MIX'!$N$91,0),"")</f>
        <v/>
      </c>
      <c r="BJ81" s="303" t="str">
        <f>IF('AJUSTE DE MIX'!$C$1=BJ1,IFERROR('AJUSTE DE MIX'!$N$91,0),"")</f>
        <v/>
      </c>
      <c r="BK81" s="303" t="str">
        <f>IF('AJUSTE DE MIX'!$C$1=BK1,IFERROR('AJUSTE DE MIX'!$N$91,0),"")</f>
        <v/>
      </c>
      <c r="BL81" s="303" t="str">
        <f>IF('AJUSTE DE MIX'!$C$1=BL1,IFERROR('AJUSTE DE MIX'!$N$91,0),"")</f>
        <v/>
      </c>
      <c r="BM81" s="303" t="str">
        <f>IF('AJUSTE DE MIX'!$C$1=BM1,IFERROR('AJUSTE DE MIX'!$N$91,0),"")</f>
        <v/>
      </c>
      <c r="BN81" s="303" t="str">
        <f>IF('AJUSTE DE MIX'!$C$1=BN1,IFERROR('AJUSTE DE MIX'!$N$91,0),"")</f>
        <v/>
      </c>
      <c r="BO81" s="303" t="str">
        <f>IF('AJUSTE DE MIX'!$C$1=BO1,IFERROR('AJUSTE DE MIX'!$N$91,0),"")</f>
        <v/>
      </c>
      <c r="BP81" s="303" t="str">
        <f>IF('AJUSTE DE MIX'!$C$1=BP1,IFERROR('AJUSTE DE MIX'!$N$91,0),"")</f>
        <v/>
      </c>
      <c r="BQ81" s="303" t="str">
        <f>IF('AJUSTE DE MIX'!$C$1=BQ1,IFERROR('AJUSTE DE MIX'!$N$91,0),"")</f>
        <v/>
      </c>
      <c r="BR81" s="303" t="str">
        <f>IF('AJUSTE DE MIX'!$C$1=BR1,IFERROR('AJUSTE DE MIX'!$N$91,0),"")</f>
        <v/>
      </c>
      <c r="BS81" s="303" t="str">
        <f>IF('AJUSTE DE MIX'!$C$1=BS1,IFERROR('AJUSTE DE MIX'!$N$91,0),"")</f>
        <v/>
      </c>
      <c r="BT81" s="303" t="str">
        <f>IF('AJUSTE DE MIX'!$C$1=BT1,IFERROR('AJUSTE DE MIX'!$N$91,0),"")</f>
        <v/>
      </c>
      <c r="BU81" s="303" t="str">
        <f>IF('AJUSTE DE MIX'!$C$1=BU1,IFERROR('AJUSTE DE MIX'!$N$91,0),"")</f>
        <v/>
      </c>
      <c r="BV81" s="303" t="str">
        <f>IF('AJUSTE DE MIX'!$C$1=BV1,IFERROR('AJUSTE DE MIX'!$N$91,0),"")</f>
        <v/>
      </c>
      <c r="BW81" s="303" t="str">
        <f>IF('AJUSTE DE MIX'!$C$1=BW1,IFERROR('AJUSTE DE MIX'!$N$91,0),"")</f>
        <v/>
      </c>
    </row>
    <row r="82" spans="1:75" ht="5.25" customHeight="1" outlineLevel="1">
      <c r="A82" s="403"/>
      <c r="B82" s="404"/>
      <c r="C82" s="217"/>
      <c r="D82" s="217"/>
      <c r="E82" s="217"/>
      <c r="F82" s="217"/>
      <c r="G82" s="217"/>
      <c r="H82" s="217"/>
      <c r="I82" s="217"/>
      <c r="J82" s="217"/>
      <c r="K82" s="217"/>
      <c r="L82" s="217"/>
      <c r="M82" s="217"/>
      <c r="N82" s="217"/>
      <c r="O82" s="217"/>
      <c r="P82" s="217"/>
      <c r="Q82" s="217"/>
      <c r="R82" s="217"/>
      <c r="S82" s="217"/>
      <c r="T82" s="217"/>
      <c r="U82" s="217"/>
      <c r="V82" s="217"/>
      <c r="W82" s="217"/>
      <c r="X82" s="217"/>
      <c r="Y82" s="217"/>
      <c r="Z82" s="217"/>
      <c r="AA82" s="217"/>
      <c r="AB82" s="217"/>
      <c r="AC82" s="217"/>
      <c r="AD82" s="217"/>
      <c r="AE82" s="217"/>
      <c r="AF82" s="217"/>
      <c r="AG82" s="217"/>
      <c r="AH82" s="217"/>
      <c r="AI82" s="217"/>
      <c r="AJ82" s="217"/>
      <c r="AK82" s="217"/>
      <c r="AL82" s="217"/>
      <c r="AM82" s="217"/>
      <c r="AN82" s="217"/>
      <c r="AO82" s="217"/>
      <c r="AP82" s="217"/>
      <c r="AQ82" s="217"/>
      <c r="AR82" s="217"/>
      <c r="AS82" s="217"/>
      <c r="AT82" s="217"/>
      <c r="AU82" s="217"/>
      <c r="AV82" s="217"/>
      <c r="AW82" s="217"/>
      <c r="AX82" s="217"/>
      <c r="AY82" s="217"/>
      <c r="AZ82" s="217"/>
      <c r="BA82" s="217"/>
      <c r="BB82" s="217"/>
      <c r="BC82" s="217"/>
      <c r="BD82" s="217"/>
      <c r="BE82" s="217"/>
      <c r="BF82" s="217"/>
      <c r="BG82" s="217"/>
      <c r="BH82" s="217"/>
      <c r="BI82" s="217"/>
      <c r="BJ82" s="217"/>
      <c r="BK82" s="217"/>
      <c r="BL82" s="217"/>
      <c r="BM82" s="217"/>
      <c r="BN82" s="217"/>
      <c r="BO82" s="217"/>
      <c r="BP82" s="217"/>
      <c r="BQ82" s="217"/>
      <c r="BR82" s="217"/>
      <c r="BS82" s="217"/>
      <c r="BT82" s="217"/>
      <c r="BU82" s="217"/>
      <c r="BV82" s="217"/>
      <c r="BW82" s="217"/>
    </row>
    <row r="83" spans="1:75" s="238" customFormat="1" outlineLevel="1">
      <c r="A83" s="374" t="s">
        <v>285</v>
      </c>
      <c r="B83" s="375"/>
      <c r="C83" s="237">
        <f t="shared" ref="C83:BN83" si="35">IFERROR(C74/C31,0)</f>
        <v>0</v>
      </c>
      <c r="D83" s="237">
        <f t="shared" si="35"/>
        <v>0</v>
      </c>
      <c r="E83" s="237">
        <f t="shared" si="35"/>
        <v>0</v>
      </c>
      <c r="F83" s="237">
        <f t="shared" si="35"/>
        <v>0</v>
      </c>
      <c r="G83" s="237">
        <f t="shared" si="35"/>
        <v>0</v>
      </c>
      <c r="H83" s="237">
        <f t="shared" si="35"/>
        <v>0</v>
      </c>
      <c r="I83" s="237">
        <f t="shared" si="35"/>
        <v>0</v>
      </c>
      <c r="J83" s="237">
        <f t="shared" si="35"/>
        <v>0</v>
      </c>
      <c r="K83" s="237">
        <f t="shared" si="35"/>
        <v>0</v>
      </c>
      <c r="L83" s="237">
        <f t="shared" si="35"/>
        <v>0</v>
      </c>
      <c r="M83" s="237">
        <f t="shared" si="35"/>
        <v>0</v>
      </c>
      <c r="N83" s="237">
        <f t="shared" si="35"/>
        <v>0</v>
      </c>
      <c r="O83" s="237">
        <f t="shared" si="35"/>
        <v>0</v>
      </c>
      <c r="P83" s="237">
        <f t="shared" si="35"/>
        <v>0</v>
      </c>
      <c r="Q83" s="237">
        <f t="shared" si="35"/>
        <v>0</v>
      </c>
      <c r="R83" s="237">
        <f t="shared" si="35"/>
        <v>0</v>
      </c>
      <c r="S83" s="237">
        <f t="shared" si="35"/>
        <v>0</v>
      </c>
      <c r="T83" s="237">
        <f t="shared" si="35"/>
        <v>0</v>
      </c>
      <c r="U83" s="237">
        <f t="shared" si="35"/>
        <v>0</v>
      </c>
      <c r="V83" s="237">
        <f t="shared" si="35"/>
        <v>0</v>
      </c>
      <c r="W83" s="237">
        <f t="shared" si="35"/>
        <v>0</v>
      </c>
      <c r="X83" s="237">
        <f t="shared" si="35"/>
        <v>0</v>
      </c>
      <c r="Y83" s="237">
        <f t="shared" si="35"/>
        <v>0</v>
      </c>
      <c r="Z83" s="237">
        <f t="shared" si="35"/>
        <v>0</v>
      </c>
      <c r="AA83" s="237">
        <f t="shared" si="35"/>
        <v>0</v>
      </c>
      <c r="AB83" s="237">
        <f t="shared" si="35"/>
        <v>0</v>
      </c>
      <c r="AC83" s="237">
        <f t="shared" si="35"/>
        <v>0</v>
      </c>
      <c r="AD83" s="237">
        <f t="shared" si="35"/>
        <v>0</v>
      </c>
      <c r="AE83" s="237">
        <f t="shared" si="35"/>
        <v>0</v>
      </c>
      <c r="AF83" s="237">
        <f t="shared" si="35"/>
        <v>0</v>
      </c>
      <c r="AG83" s="237">
        <f t="shared" si="35"/>
        <v>0</v>
      </c>
      <c r="AH83" s="237">
        <f t="shared" si="35"/>
        <v>0</v>
      </c>
      <c r="AI83" s="237">
        <f t="shared" si="35"/>
        <v>0</v>
      </c>
      <c r="AJ83" s="237">
        <f t="shared" si="35"/>
        <v>0</v>
      </c>
      <c r="AK83" s="237">
        <f t="shared" si="35"/>
        <v>0</v>
      </c>
      <c r="AL83" s="237">
        <f t="shared" si="35"/>
        <v>0</v>
      </c>
      <c r="AM83" s="237">
        <f t="shared" si="35"/>
        <v>0</v>
      </c>
      <c r="AN83" s="237">
        <f t="shared" si="35"/>
        <v>0</v>
      </c>
      <c r="AO83" s="237">
        <f t="shared" si="35"/>
        <v>0</v>
      </c>
      <c r="AP83" s="237">
        <f t="shared" si="35"/>
        <v>0</v>
      </c>
      <c r="AQ83" s="237">
        <f t="shared" si="35"/>
        <v>0</v>
      </c>
      <c r="AR83" s="237">
        <f t="shared" si="35"/>
        <v>0</v>
      </c>
      <c r="AS83" s="237">
        <f t="shared" si="35"/>
        <v>0</v>
      </c>
      <c r="AT83" s="237">
        <f t="shared" si="35"/>
        <v>0</v>
      </c>
      <c r="AU83" s="237">
        <f t="shared" si="35"/>
        <v>0</v>
      </c>
      <c r="AV83" s="237">
        <f t="shared" si="35"/>
        <v>0</v>
      </c>
      <c r="AW83" s="237">
        <f t="shared" si="35"/>
        <v>0</v>
      </c>
      <c r="AX83" s="237">
        <f t="shared" si="35"/>
        <v>0</v>
      </c>
      <c r="AY83" s="237">
        <f t="shared" si="35"/>
        <v>0</v>
      </c>
      <c r="AZ83" s="237">
        <f t="shared" si="35"/>
        <v>0</v>
      </c>
      <c r="BA83" s="237">
        <f t="shared" si="35"/>
        <v>0</v>
      </c>
      <c r="BB83" s="237">
        <f t="shared" si="35"/>
        <v>0</v>
      </c>
      <c r="BC83" s="237">
        <f t="shared" si="35"/>
        <v>0</v>
      </c>
      <c r="BD83" s="237">
        <f t="shared" si="35"/>
        <v>0</v>
      </c>
      <c r="BE83" s="237">
        <f t="shared" si="35"/>
        <v>0</v>
      </c>
      <c r="BF83" s="237">
        <f t="shared" si="35"/>
        <v>0</v>
      </c>
      <c r="BG83" s="237">
        <f t="shared" si="35"/>
        <v>0</v>
      </c>
      <c r="BH83" s="237">
        <f t="shared" si="35"/>
        <v>0</v>
      </c>
      <c r="BI83" s="237">
        <f t="shared" si="35"/>
        <v>0</v>
      </c>
      <c r="BJ83" s="237">
        <f t="shared" si="35"/>
        <v>0</v>
      </c>
      <c r="BK83" s="237">
        <f t="shared" si="35"/>
        <v>0</v>
      </c>
      <c r="BL83" s="237">
        <f t="shared" si="35"/>
        <v>0</v>
      </c>
      <c r="BM83" s="237">
        <f t="shared" si="35"/>
        <v>0</v>
      </c>
      <c r="BN83" s="237">
        <f t="shared" si="35"/>
        <v>0</v>
      </c>
      <c r="BO83" s="237">
        <f t="shared" ref="BO83:BV83" si="36">IFERROR(BO74/BO31,0)</f>
        <v>0</v>
      </c>
      <c r="BP83" s="237">
        <f t="shared" si="36"/>
        <v>0</v>
      </c>
      <c r="BQ83" s="237">
        <f t="shared" si="36"/>
        <v>0</v>
      </c>
      <c r="BR83" s="237">
        <f t="shared" si="36"/>
        <v>0</v>
      </c>
      <c r="BS83" s="237">
        <f t="shared" si="36"/>
        <v>0</v>
      </c>
      <c r="BT83" s="237">
        <f t="shared" si="36"/>
        <v>0</v>
      </c>
      <c r="BU83" s="237">
        <f t="shared" si="36"/>
        <v>0</v>
      </c>
      <c r="BV83" s="237">
        <f t="shared" si="36"/>
        <v>0</v>
      </c>
      <c r="BW83" s="237">
        <f t="shared" ref="BW83" si="37">IFERROR(BW74/BW31,0)</f>
        <v>0</v>
      </c>
    </row>
    <row r="84" spans="1:75" s="214" customFormat="1" outlineLevel="2">
      <c r="A84" s="393" t="s">
        <v>273</v>
      </c>
      <c r="B84" s="393"/>
      <c r="C84" s="230">
        <f t="shared" ref="C84:BN84" si="38">IFERROR(C75/C31,0)</f>
        <v>0</v>
      </c>
      <c r="D84" s="230">
        <f t="shared" si="38"/>
        <v>0</v>
      </c>
      <c r="E84" s="230">
        <f t="shared" si="38"/>
        <v>0</v>
      </c>
      <c r="F84" s="230">
        <f t="shared" si="38"/>
        <v>0</v>
      </c>
      <c r="G84" s="230">
        <f t="shared" si="38"/>
        <v>0</v>
      </c>
      <c r="H84" s="230">
        <f t="shared" si="38"/>
        <v>0</v>
      </c>
      <c r="I84" s="230">
        <f t="shared" si="38"/>
        <v>0</v>
      </c>
      <c r="J84" s="230">
        <f t="shared" si="38"/>
        <v>0</v>
      </c>
      <c r="K84" s="230">
        <f t="shared" si="38"/>
        <v>0</v>
      </c>
      <c r="L84" s="230">
        <f t="shared" si="38"/>
        <v>0</v>
      </c>
      <c r="M84" s="230">
        <f t="shared" si="38"/>
        <v>0</v>
      </c>
      <c r="N84" s="230">
        <f t="shared" si="38"/>
        <v>0</v>
      </c>
      <c r="O84" s="230">
        <f t="shared" si="38"/>
        <v>0</v>
      </c>
      <c r="P84" s="230">
        <f t="shared" si="38"/>
        <v>0</v>
      </c>
      <c r="Q84" s="230">
        <f t="shared" si="38"/>
        <v>0</v>
      </c>
      <c r="R84" s="230">
        <f t="shared" si="38"/>
        <v>0</v>
      </c>
      <c r="S84" s="230">
        <f t="shared" si="38"/>
        <v>0</v>
      </c>
      <c r="T84" s="230">
        <f t="shared" si="38"/>
        <v>0</v>
      </c>
      <c r="U84" s="230">
        <f t="shared" si="38"/>
        <v>0</v>
      </c>
      <c r="V84" s="230">
        <f t="shared" si="38"/>
        <v>0</v>
      </c>
      <c r="W84" s="230">
        <f t="shared" si="38"/>
        <v>0</v>
      </c>
      <c r="X84" s="230">
        <f t="shared" si="38"/>
        <v>0</v>
      </c>
      <c r="Y84" s="230">
        <f t="shared" si="38"/>
        <v>0</v>
      </c>
      <c r="Z84" s="230">
        <f t="shared" si="38"/>
        <v>0</v>
      </c>
      <c r="AA84" s="230">
        <f t="shared" si="38"/>
        <v>0</v>
      </c>
      <c r="AB84" s="230">
        <f t="shared" si="38"/>
        <v>0</v>
      </c>
      <c r="AC84" s="230">
        <f t="shared" si="38"/>
        <v>0</v>
      </c>
      <c r="AD84" s="230">
        <f t="shared" si="38"/>
        <v>0</v>
      </c>
      <c r="AE84" s="230">
        <f t="shared" si="38"/>
        <v>0</v>
      </c>
      <c r="AF84" s="230">
        <f t="shared" si="38"/>
        <v>0</v>
      </c>
      <c r="AG84" s="230">
        <f t="shared" si="38"/>
        <v>0</v>
      </c>
      <c r="AH84" s="230">
        <f t="shared" si="38"/>
        <v>0</v>
      </c>
      <c r="AI84" s="230">
        <f t="shared" si="38"/>
        <v>0</v>
      </c>
      <c r="AJ84" s="230">
        <f t="shared" si="38"/>
        <v>0</v>
      </c>
      <c r="AK84" s="230">
        <f t="shared" si="38"/>
        <v>0</v>
      </c>
      <c r="AL84" s="230">
        <f t="shared" si="38"/>
        <v>0</v>
      </c>
      <c r="AM84" s="230">
        <f t="shared" si="38"/>
        <v>0</v>
      </c>
      <c r="AN84" s="230">
        <f t="shared" si="38"/>
        <v>0</v>
      </c>
      <c r="AO84" s="230">
        <f t="shared" si="38"/>
        <v>0</v>
      </c>
      <c r="AP84" s="230">
        <f t="shared" si="38"/>
        <v>0</v>
      </c>
      <c r="AQ84" s="230">
        <f t="shared" si="38"/>
        <v>0</v>
      </c>
      <c r="AR84" s="230">
        <f t="shared" si="38"/>
        <v>0</v>
      </c>
      <c r="AS84" s="230">
        <f t="shared" si="38"/>
        <v>0</v>
      </c>
      <c r="AT84" s="230">
        <f t="shared" si="38"/>
        <v>0</v>
      </c>
      <c r="AU84" s="230">
        <f t="shared" si="38"/>
        <v>0</v>
      </c>
      <c r="AV84" s="230">
        <f t="shared" si="38"/>
        <v>0</v>
      </c>
      <c r="AW84" s="230">
        <f t="shared" si="38"/>
        <v>0</v>
      </c>
      <c r="AX84" s="230">
        <f t="shared" si="38"/>
        <v>0</v>
      </c>
      <c r="AY84" s="230">
        <f t="shared" si="38"/>
        <v>0</v>
      </c>
      <c r="AZ84" s="230">
        <f t="shared" si="38"/>
        <v>0</v>
      </c>
      <c r="BA84" s="230">
        <f t="shared" si="38"/>
        <v>0</v>
      </c>
      <c r="BB84" s="230">
        <f t="shared" si="38"/>
        <v>0</v>
      </c>
      <c r="BC84" s="230">
        <f t="shared" si="38"/>
        <v>0</v>
      </c>
      <c r="BD84" s="230">
        <f t="shared" si="38"/>
        <v>0</v>
      </c>
      <c r="BE84" s="230">
        <f t="shared" si="38"/>
        <v>0</v>
      </c>
      <c r="BF84" s="230">
        <f t="shared" si="38"/>
        <v>0</v>
      </c>
      <c r="BG84" s="230">
        <f t="shared" si="38"/>
        <v>0</v>
      </c>
      <c r="BH84" s="230">
        <f t="shared" si="38"/>
        <v>0</v>
      </c>
      <c r="BI84" s="230">
        <f t="shared" si="38"/>
        <v>0</v>
      </c>
      <c r="BJ84" s="230">
        <f t="shared" si="38"/>
        <v>0</v>
      </c>
      <c r="BK84" s="230">
        <f t="shared" si="38"/>
        <v>0</v>
      </c>
      <c r="BL84" s="230">
        <f t="shared" si="38"/>
        <v>0</v>
      </c>
      <c r="BM84" s="230">
        <f t="shared" si="38"/>
        <v>0</v>
      </c>
      <c r="BN84" s="230">
        <f t="shared" si="38"/>
        <v>0</v>
      </c>
      <c r="BO84" s="230">
        <f t="shared" ref="BO84:BV84" si="39">IFERROR(BO75/BO31,0)</f>
        <v>0</v>
      </c>
      <c r="BP84" s="230">
        <f t="shared" si="39"/>
        <v>0</v>
      </c>
      <c r="BQ84" s="230">
        <f t="shared" si="39"/>
        <v>0</v>
      </c>
      <c r="BR84" s="230">
        <f t="shared" si="39"/>
        <v>0</v>
      </c>
      <c r="BS84" s="230">
        <f t="shared" si="39"/>
        <v>0</v>
      </c>
      <c r="BT84" s="230">
        <f t="shared" si="39"/>
        <v>0</v>
      </c>
      <c r="BU84" s="230">
        <f t="shared" si="39"/>
        <v>0</v>
      </c>
      <c r="BV84" s="230">
        <f t="shared" si="39"/>
        <v>0</v>
      </c>
      <c r="BW84" s="230">
        <f t="shared" ref="BW84" si="40">IFERROR(BW75/BW31,0)</f>
        <v>0</v>
      </c>
    </row>
    <row r="85" spans="1:75" s="214" customFormat="1" outlineLevel="2">
      <c r="A85" s="394" t="s">
        <v>274</v>
      </c>
      <c r="B85" s="394"/>
      <c r="C85" s="230">
        <f t="shared" ref="C85:BN88" si="41">IFERROR(C76/C$31,0)</f>
        <v>0</v>
      </c>
      <c r="D85" s="230">
        <f t="shared" si="41"/>
        <v>0</v>
      </c>
      <c r="E85" s="230">
        <f t="shared" si="41"/>
        <v>0</v>
      </c>
      <c r="F85" s="230">
        <f t="shared" si="41"/>
        <v>0</v>
      </c>
      <c r="G85" s="230">
        <f t="shared" si="41"/>
        <v>0</v>
      </c>
      <c r="H85" s="230">
        <f t="shared" si="41"/>
        <v>0</v>
      </c>
      <c r="I85" s="230">
        <f t="shared" si="41"/>
        <v>0</v>
      </c>
      <c r="J85" s="230">
        <f t="shared" si="41"/>
        <v>0</v>
      </c>
      <c r="K85" s="230">
        <f t="shared" si="41"/>
        <v>0</v>
      </c>
      <c r="L85" s="230">
        <f t="shared" si="41"/>
        <v>0</v>
      </c>
      <c r="M85" s="230">
        <f t="shared" si="41"/>
        <v>0</v>
      </c>
      <c r="N85" s="230">
        <f t="shared" si="41"/>
        <v>0</v>
      </c>
      <c r="O85" s="230">
        <f t="shared" si="41"/>
        <v>0</v>
      </c>
      <c r="P85" s="230">
        <f t="shared" si="41"/>
        <v>0</v>
      </c>
      <c r="Q85" s="230">
        <f t="shared" si="41"/>
        <v>0</v>
      </c>
      <c r="R85" s="230">
        <f t="shared" si="41"/>
        <v>0</v>
      </c>
      <c r="S85" s="230">
        <f t="shared" si="41"/>
        <v>0</v>
      </c>
      <c r="T85" s="230">
        <f t="shared" si="41"/>
        <v>0</v>
      </c>
      <c r="U85" s="230">
        <f t="shared" si="41"/>
        <v>0</v>
      </c>
      <c r="V85" s="230">
        <f t="shared" si="41"/>
        <v>0</v>
      </c>
      <c r="W85" s="230">
        <f t="shared" si="41"/>
        <v>0</v>
      </c>
      <c r="X85" s="230">
        <f t="shared" si="41"/>
        <v>0</v>
      </c>
      <c r="Y85" s="230">
        <f t="shared" si="41"/>
        <v>0</v>
      </c>
      <c r="Z85" s="230">
        <f t="shared" si="41"/>
        <v>0</v>
      </c>
      <c r="AA85" s="230">
        <f t="shared" si="41"/>
        <v>0</v>
      </c>
      <c r="AB85" s="230">
        <f t="shared" si="41"/>
        <v>0</v>
      </c>
      <c r="AC85" s="230">
        <f t="shared" si="41"/>
        <v>0</v>
      </c>
      <c r="AD85" s="230">
        <f t="shared" si="41"/>
        <v>0</v>
      </c>
      <c r="AE85" s="230">
        <f t="shared" si="41"/>
        <v>0</v>
      </c>
      <c r="AF85" s="230">
        <f t="shared" si="41"/>
        <v>0</v>
      </c>
      <c r="AG85" s="230">
        <f t="shared" si="41"/>
        <v>0</v>
      </c>
      <c r="AH85" s="230">
        <f t="shared" si="41"/>
        <v>0</v>
      </c>
      <c r="AI85" s="230">
        <f t="shared" si="41"/>
        <v>0</v>
      </c>
      <c r="AJ85" s="230">
        <f t="shared" si="41"/>
        <v>0</v>
      </c>
      <c r="AK85" s="230">
        <f t="shared" si="41"/>
        <v>0</v>
      </c>
      <c r="AL85" s="230">
        <f t="shared" si="41"/>
        <v>0</v>
      </c>
      <c r="AM85" s="230">
        <f t="shared" si="41"/>
        <v>0</v>
      </c>
      <c r="AN85" s="230">
        <f t="shared" si="41"/>
        <v>0</v>
      </c>
      <c r="AO85" s="230">
        <f t="shared" si="41"/>
        <v>0</v>
      </c>
      <c r="AP85" s="230">
        <f t="shared" si="41"/>
        <v>0</v>
      </c>
      <c r="AQ85" s="230">
        <f t="shared" si="41"/>
        <v>0</v>
      </c>
      <c r="AR85" s="230">
        <f t="shared" si="41"/>
        <v>0</v>
      </c>
      <c r="AS85" s="230">
        <f t="shared" si="41"/>
        <v>0</v>
      </c>
      <c r="AT85" s="230">
        <f t="shared" si="41"/>
        <v>0</v>
      </c>
      <c r="AU85" s="230">
        <f t="shared" si="41"/>
        <v>0</v>
      </c>
      <c r="AV85" s="230">
        <f t="shared" si="41"/>
        <v>0</v>
      </c>
      <c r="AW85" s="230">
        <f t="shared" si="41"/>
        <v>0</v>
      </c>
      <c r="AX85" s="230">
        <f t="shared" si="41"/>
        <v>0</v>
      </c>
      <c r="AY85" s="230">
        <f t="shared" si="41"/>
        <v>0</v>
      </c>
      <c r="AZ85" s="230">
        <f t="shared" si="41"/>
        <v>0</v>
      </c>
      <c r="BA85" s="230">
        <f t="shared" si="41"/>
        <v>0</v>
      </c>
      <c r="BB85" s="230">
        <f t="shared" si="41"/>
        <v>0</v>
      </c>
      <c r="BC85" s="230">
        <f t="shared" si="41"/>
        <v>0</v>
      </c>
      <c r="BD85" s="230">
        <f t="shared" si="41"/>
        <v>0</v>
      </c>
      <c r="BE85" s="230">
        <f t="shared" si="41"/>
        <v>0</v>
      </c>
      <c r="BF85" s="230">
        <f t="shared" si="41"/>
        <v>0</v>
      </c>
      <c r="BG85" s="230">
        <f t="shared" si="41"/>
        <v>0</v>
      </c>
      <c r="BH85" s="230">
        <f t="shared" si="41"/>
        <v>0</v>
      </c>
      <c r="BI85" s="230">
        <f t="shared" si="41"/>
        <v>0</v>
      </c>
      <c r="BJ85" s="230">
        <f t="shared" si="41"/>
        <v>0</v>
      </c>
      <c r="BK85" s="230">
        <f t="shared" si="41"/>
        <v>0</v>
      </c>
      <c r="BL85" s="230">
        <f t="shared" si="41"/>
        <v>0</v>
      </c>
      <c r="BM85" s="230">
        <f t="shared" si="41"/>
        <v>0</v>
      </c>
      <c r="BN85" s="230">
        <f t="shared" si="41"/>
        <v>0</v>
      </c>
      <c r="BO85" s="230">
        <f t="shared" ref="BO85:BV87" si="42">IFERROR(BO76/BO$31,0)</f>
        <v>0</v>
      </c>
      <c r="BP85" s="230">
        <f t="shared" si="42"/>
        <v>0</v>
      </c>
      <c r="BQ85" s="230">
        <f t="shared" si="42"/>
        <v>0</v>
      </c>
      <c r="BR85" s="230">
        <f t="shared" si="42"/>
        <v>0</v>
      </c>
      <c r="BS85" s="230">
        <f t="shared" si="42"/>
        <v>0</v>
      </c>
      <c r="BT85" s="230">
        <f t="shared" si="42"/>
        <v>0</v>
      </c>
      <c r="BU85" s="230">
        <f t="shared" si="42"/>
        <v>0</v>
      </c>
      <c r="BV85" s="230">
        <f t="shared" si="42"/>
        <v>0</v>
      </c>
      <c r="BW85" s="230">
        <f t="shared" ref="BW85" si="43">IFERROR(BW76/BW$31,0)</f>
        <v>0</v>
      </c>
    </row>
    <row r="86" spans="1:75" s="214" customFormat="1" outlineLevel="2">
      <c r="A86" s="394" t="s">
        <v>275</v>
      </c>
      <c r="B86" s="394"/>
      <c r="C86" s="230">
        <f t="shared" si="41"/>
        <v>0</v>
      </c>
      <c r="D86" s="230">
        <f t="shared" si="41"/>
        <v>0</v>
      </c>
      <c r="E86" s="230">
        <f t="shared" si="41"/>
        <v>0</v>
      </c>
      <c r="F86" s="230">
        <f t="shared" si="41"/>
        <v>0</v>
      </c>
      <c r="G86" s="230">
        <f t="shared" si="41"/>
        <v>0</v>
      </c>
      <c r="H86" s="230">
        <f t="shared" si="41"/>
        <v>0</v>
      </c>
      <c r="I86" s="230">
        <f t="shared" si="41"/>
        <v>0</v>
      </c>
      <c r="J86" s="230">
        <f t="shared" si="41"/>
        <v>0</v>
      </c>
      <c r="K86" s="230">
        <f t="shared" si="41"/>
        <v>0</v>
      </c>
      <c r="L86" s="230">
        <f t="shared" si="41"/>
        <v>0</v>
      </c>
      <c r="M86" s="230">
        <f t="shared" si="41"/>
        <v>0</v>
      </c>
      <c r="N86" s="230">
        <f t="shared" si="41"/>
        <v>0</v>
      </c>
      <c r="O86" s="230">
        <f t="shared" si="41"/>
        <v>0</v>
      </c>
      <c r="P86" s="230">
        <f t="shared" si="41"/>
        <v>0</v>
      </c>
      <c r="Q86" s="230">
        <f t="shared" si="41"/>
        <v>0</v>
      </c>
      <c r="R86" s="230">
        <f t="shared" si="41"/>
        <v>0</v>
      </c>
      <c r="S86" s="230">
        <f t="shared" si="41"/>
        <v>0</v>
      </c>
      <c r="T86" s="230">
        <f t="shared" si="41"/>
        <v>0</v>
      </c>
      <c r="U86" s="230">
        <f t="shared" si="41"/>
        <v>0</v>
      </c>
      <c r="V86" s="230">
        <f t="shared" si="41"/>
        <v>0</v>
      </c>
      <c r="W86" s="230">
        <f t="shared" si="41"/>
        <v>0</v>
      </c>
      <c r="X86" s="230">
        <f t="shared" si="41"/>
        <v>0</v>
      </c>
      <c r="Y86" s="230">
        <f t="shared" si="41"/>
        <v>0</v>
      </c>
      <c r="Z86" s="230">
        <f t="shared" si="41"/>
        <v>0</v>
      </c>
      <c r="AA86" s="230">
        <f t="shared" si="41"/>
        <v>0</v>
      </c>
      <c r="AB86" s="230">
        <f t="shared" si="41"/>
        <v>0</v>
      </c>
      <c r="AC86" s="230">
        <f t="shared" si="41"/>
        <v>0</v>
      </c>
      <c r="AD86" s="230">
        <f t="shared" si="41"/>
        <v>0</v>
      </c>
      <c r="AE86" s="230">
        <f t="shared" si="41"/>
        <v>0</v>
      </c>
      <c r="AF86" s="230">
        <f t="shared" si="41"/>
        <v>0</v>
      </c>
      <c r="AG86" s="230">
        <f t="shared" si="41"/>
        <v>0</v>
      </c>
      <c r="AH86" s="230">
        <f t="shared" si="41"/>
        <v>0</v>
      </c>
      <c r="AI86" s="230">
        <f t="shared" si="41"/>
        <v>0</v>
      </c>
      <c r="AJ86" s="230">
        <f t="shared" si="41"/>
        <v>0</v>
      </c>
      <c r="AK86" s="230">
        <f t="shared" si="41"/>
        <v>0</v>
      </c>
      <c r="AL86" s="230">
        <f t="shared" si="41"/>
        <v>0</v>
      </c>
      <c r="AM86" s="230">
        <f t="shared" si="41"/>
        <v>0</v>
      </c>
      <c r="AN86" s="230">
        <f t="shared" si="41"/>
        <v>0</v>
      </c>
      <c r="AO86" s="230">
        <f t="shared" si="41"/>
        <v>0</v>
      </c>
      <c r="AP86" s="230">
        <f t="shared" si="41"/>
        <v>0</v>
      </c>
      <c r="AQ86" s="230">
        <f t="shared" si="41"/>
        <v>0</v>
      </c>
      <c r="AR86" s="230">
        <f t="shared" si="41"/>
        <v>0</v>
      </c>
      <c r="AS86" s="230">
        <f t="shared" si="41"/>
        <v>0</v>
      </c>
      <c r="AT86" s="230">
        <f t="shared" si="41"/>
        <v>0</v>
      </c>
      <c r="AU86" s="230">
        <f t="shared" si="41"/>
        <v>0</v>
      </c>
      <c r="AV86" s="230">
        <f t="shared" si="41"/>
        <v>0</v>
      </c>
      <c r="AW86" s="230">
        <f t="shared" si="41"/>
        <v>0</v>
      </c>
      <c r="AX86" s="230">
        <f t="shared" si="41"/>
        <v>0</v>
      </c>
      <c r="AY86" s="230">
        <f t="shared" si="41"/>
        <v>0</v>
      </c>
      <c r="AZ86" s="230">
        <f t="shared" si="41"/>
        <v>0</v>
      </c>
      <c r="BA86" s="230">
        <f t="shared" si="41"/>
        <v>0</v>
      </c>
      <c r="BB86" s="230">
        <f t="shared" si="41"/>
        <v>0</v>
      </c>
      <c r="BC86" s="230">
        <f t="shared" si="41"/>
        <v>0</v>
      </c>
      <c r="BD86" s="230">
        <f t="shared" si="41"/>
        <v>0</v>
      </c>
      <c r="BE86" s="230">
        <f t="shared" si="41"/>
        <v>0</v>
      </c>
      <c r="BF86" s="230">
        <f t="shared" si="41"/>
        <v>0</v>
      </c>
      <c r="BG86" s="230">
        <f t="shared" si="41"/>
        <v>0</v>
      </c>
      <c r="BH86" s="230">
        <f t="shared" si="41"/>
        <v>0</v>
      </c>
      <c r="BI86" s="230">
        <f t="shared" si="41"/>
        <v>0</v>
      </c>
      <c r="BJ86" s="230">
        <f t="shared" si="41"/>
        <v>0</v>
      </c>
      <c r="BK86" s="230">
        <f t="shared" si="41"/>
        <v>0</v>
      </c>
      <c r="BL86" s="230">
        <f t="shared" si="41"/>
        <v>0</v>
      </c>
      <c r="BM86" s="230">
        <f t="shared" si="41"/>
        <v>0</v>
      </c>
      <c r="BN86" s="230">
        <f t="shared" si="41"/>
        <v>0</v>
      </c>
      <c r="BO86" s="230">
        <f t="shared" si="42"/>
        <v>0</v>
      </c>
      <c r="BP86" s="230">
        <f t="shared" si="42"/>
        <v>0</v>
      </c>
      <c r="BQ86" s="230">
        <f t="shared" si="42"/>
        <v>0</v>
      </c>
      <c r="BR86" s="230">
        <f t="shared" si="42"/>
        <v>0</v>
      </c>
      <c r="BS86" s="230">
        <f t="shared" si="42"/>
        <v>0</v>
      </c>
      <c r="BT86" s="230">
        <f t="shared" si="42"/>
        <v>0</v>
      </c>
      <c r="BU86" s="230">
        <f t="shared" si="42"/>
        <v>0</v>
      </c>
      <c r="BV86" s="230">
        <f t="shared" si="42"/>
        <v>0</v>
      </c>
      <c r="BW86" s="230">
        <f t="shared" ref="BW86" si="44">IFERROR(BW77/BW$31,0)</f>
        <v>0</v>
      </c>
    </row>
    <row r="87" spans="1:75" s="214" customFormat="1" outlineLevel="2">
      <c r="A87" s="394" t="s">
        <v>278</v>
      </c>
      <c r="B87" s="394"/>
      <c r="C87" s="230">
        <f t="shared" si="41"/>
        <v>0</v>
      </c>
      <c r="D87" s="230">
        <f t="shared" si="41"/>
        <v>0</v>
      </c>
      <c r="E87" s="230">
        <f t="shared" si="41"/>
        <v>0</v>
      </c>
      <c r="F87" s="230">
        <f t="shared" si="41"/>
        <v>0</v>
      </c>
      <c r="G87" s="230">
        <f t="shared" si="41"/>
        <v>0</v>
      </c>
      <c r="H87" s="230">
        <f t="shared" si="41"/>
        <v>0</v>
      </c>
      <c r="I87" s="230">
        <f t="shared" si="41"/>
        <v>0</v>
      </c>
      <c r="J87" s="230">
        <f t="shared" si="41"/>
        <v>0</v>
      </c>
      <c r="K87" s="230">
        <f t="shared" si="41"/>
        <v>0</v>
      </c>
      <c r="L87" s="230">
        <f t="shared" si="41"/>
        <v>0</v>
      </c>
      <c r="M87" s="230">
        <f t="shared" si="41"/>
        <v>0</v>
      </c>
      <c r="N87" s="230">
        <f t="shared" si="41"/>
        <v>0</v>
      </c>
      <c r="O87" s="230">
        <f t="shared" si="41"/>
        <v>0</v>
      </c>
      <c r="P87" s="230">
        <f t="shared" si="41"/>
        <v>0</v>
      </c>
      <c r="Q87" s="230">
        <f t="shared" si="41"/>
        <v>0</v>
      </c>
      <c r="R87" s="230">
        <f t="shared" si="41"/>
        <v>0</v>
      </c>
      <c r="S87" s="230">
        <f t="shared" si="41"/>
        <v>0</v>
      </c>
      <c r="T87" s="230">
        <f t="shared" si="41"/>
        <v>0</v>
      </c>
      <c r="U87" s="230">
        <f t="shared" si="41"/>
        <v>0</v>
      </c>
      <c r="V87" s="230">
        <f t="shared" si="41"/>
        <v>0</v>
      </c>
      <c r="W87" s="230">
        <f t="shared" si="41"/>
        <v>0</v>
      </c>
      <c r="X87" s="230">
        <f t="shared" si="41"/>
        <v>0</v>
      </c>
      <c r="Y87" s="230">
        <f t="shared" si="41"/>
        <v>0</v>
      </c>
      <c r="Z87" s="230">
        <f t="shared" si="41"/>
        <v>0</v>
      </c>
      <c r="AA87" s="230">
        <f t="shared" si="41"/>
        <v>0</v>
      </c>
      <c r="AB87" s="230">
        <f t="shared" si="41"/>
        <v>0</v>
      </c>
      <c r="AC87" s="230">
        <f t="shared" si="41"/>
        <v>0</v>
      </c>
      <c r="AD87" s="230">
        <f t="shared" si="41"/>
        <v>0</v>
      </c>
      <c r="AE87" s="230">
        <f t="shared" si="41"/>
        <v>0</v>
      </c>
      <c r="AF87" s="230">
        <f t="shared" si="41"/>
        <v>0</v>
      </c>
      <c r="AG87" s="230">
        <f t="shared" si="41"/>
        <v>0</v>
      </c>
      <c r="AH87" s="230">
        <f t="shared" si="41"/>
        <v>0</v>
      </c>
      <c r="AI87" s="230">
        <f t="shared" si="41"/>
        <v>0</v>
      </c>
      <c r="AJ87" s="230">
        <f t="shared" si="41"/>
        <v>0</v>
      </c>
      <c r="AK87" s="230">
        <f t="shared" si="41"/>
        <v>0</v>
      </c>
      <c r="AL87" s="230">
        <f t="shared" si="41"/>
        <v>0</v>
      </c>
      <c r="AM87" s="230">
        <f t="shared" si="41"/>
        <v>0</v>
      </c>
      <c r="AN87" s="230">
        <f t="shared" si="41"/>
        <v>0</v>
      </c>
      <c r="AO87" s="230">
        <f t="shared" si="41"/>
        <v>0</v>
      </c>
      <c r="AP87" s="230">
        <f t="shared" si="41"/>
        <v>0</v>
      </c>
      <c r="AQ87" s="230">
        <f t="shared" si="41"/>
        <v>0</v>
      </c>
      <c r="AR87" s="230">
        <f t="shared" si="41"/>
        <v>0</v>
      </c>
      <c r="AS87" s="230">
        <f t="shared" si="41"/>
        <v>0</v>
      </c>
      <c r="AT87" s="230">
        <f t="shared" si="41"/>
        <v>0</v>
      </c>
      <c r="AU87" s="230">
        <f t="shared" si="41"/>
        <v>0</v>
      </c>
      <c r="AV87" s="230">
        <f t="shared" si="41"/>
        <v>0</v>
      </c>
      <c r="AW87" s="230">
        <f t="shared" si="41"/>
        <v>0</v>
      </c>
      <c r="AX87" s="230">
        <f t="shared" si="41"/>
        <v>0</v>
      </c>
      <c r="AY87" s="230">
        <f t="shared" si="41"/>
        <v>0</v>
      </c>
      <c r="AZ87" s="230">
        <f t="shared" si="41"/>
        <v>0</v>
      </c>
      <c r="BA87" s="230">
        <f t="shared" si="41"/>
        <v>0</v>
      </c>
      <c r="BB87" s="230">
        <f t="shared" si="41"/>
        <v>0</v>
      </c>
      <c r="BC87" s="230">
        <f t="shared" si="41"/>
        <v>0</v>
      </c>
      <c r="BD87" s="230">
        <f t="shared" si="41"/>
        <v>0</v>
      </c>
      <c r="BE87" s="230">
        <f t="shared" si="41"/>
        <v>0</v>
      </c>
      <c r="BF87" s="230">
        <f t="shared" si="41"/>
        <v>0</v>
      </c>
      <c r="BG87" s="230">
        <f t="shared" si="41"/>
        <v>0</v>
      </c>
      <c r="BH87" s="230">
        <f t="shared" si="41"/>
        <v>0</v>
      </c>
      <c r="BI87" s="230">
        <f t="shared" si="41"/>
        <v>0</v>
      </c>
      <c r="BJ87" s="230">
        <f t="shared" si="41"/>
        <v>0</v>
      </c>
      <c r="BK87" s="230">
        <f t="shared" si="41"/>
        <v>0</v>
      </c>
      <c r="BL87" s="230">
        <f t="shared" si="41"/>
        <v>0</v>
      </c>
      <c r="BM87" s="230">
        <f t="shared" si="41"/>
        <v>0</v>
      </c>
      <c r="BN87" s="230">
        <f t="shared" si="41"/>
        <v>0</v>
      </c>
      <c r="BO87" s="230">
        <f t="shared" si="42"/>
        <v>0</v>
      </c>
      <c r="BP87" s="230">
        <f t="shared" si="42"/>
        <v>0</v>
      </c>
      <c r="BQ87" s="230">
        <f t="shared" si="42"/>
        <v>0</v>
      </c>
      <c r="BR87" s="230">
        <f t="shared" si="42"/>
        <v>0</v>
      </c>
      <c r="BS87" s="230">
        <f t="shared" si="42"/>
        <v>0</v>
      </c>
      <c r="BT87" s="230">
        <f t="shared" si="42"/>
        <v>0</v>
      </c>
      <c r="BU87" s="230">
        <f t="shared" si="42"/>
        <v>0</v>
      </c>
      <c r="BV87" s="230">
        <f t="shared" si="42"/>
        <v>0</v>
      </c>
      <c r="BW87" s="230">
        <f t="shared" ref="BW87" si="45">IFERROR(BW78/BW$31,0)</f>
        <v>0</v>
      </c>
    </row>
    <row r="88" spans="1:75" s="214" customFormat="1" outlineLevel="2">
      <c r="A88" s="356" t="s">
        <v>270</v>
      </c>
      <c r="B88" s="357"/>
      <c r="C88" s="230">
        <f t="shared" si="41"/>
        <v>0</v>
      </c>
      <c r="D88" s="230">
        <f t="shared" si="41"/>
        <v>0</v>
      </c>
      <c r="E88" s="230">
        <f t="shared" si="41"/>
        <v>0</v>
      </c>
      <c r="F88" s="230">
        <f t="shared" si="41"/>
        <v>0</v>
      </c>
      <c r="G88" s="230">
        <f t="shared" si="41"/>
        <v>0</v>
      </c>
      <c r="H88" s="230">
        <f t="shared" si="41"/>
        <v>0</v>
      </c>
      <c r="I88" s="230">
        <f t="shared" si="41"/>
        <v>0</v>
      </c>
      <c r="J88" s="230">
        <f t="shared" si="41"/>
        <v>0</v>
      </c>
      <c r="K88" s="230">
        <f t="shared" si="41"/>
        <v>0</v>
      </c>
      <c r="L88" s="230">
        <f t="shared" si="41"/>
        <v>0</v>
      </c>
      <c r="M88" s="230">
        <f t="shared" si="41"/>
        <v>0</v>
      </c>
      <c r="N88" s="230">
        <f t="shared" si="41"/>
        <v>0</v>
      </c>
      <c r="O88" s="230">
        <f t="shared" si="41"/>
        <v>0</v>
      </c>
      <c r="P88" s="230">
        <f t="shared" si="41"/>
        <v>0</v>
      </c>
      <c r="Q88" s="230">
        <f t="shared" si="41"/>
        <v>0</v>
      </c>
      <c r="R88" s="230">
        <f t="shared" si="41"/>
        <v>0</v>
      </c>
      <c r="S88" s="230">
        <f t="shared" si="41"/>
        <v>0</v>
      </c>
      <c r="T88" s="230">
        <f t="shared" si="41"/>
        <v>0</v>
      </c>
      <c r="U88" s="230">
        <f t="shared" si="41"/>
        <v>0</v>
      </c>
      <c r="V88" s="230">
        <f t="shared" si="41"/>
        <v>0</v>
      </c>
      <c r="W88" s="230">
        <f t="shared" si="41"/>
        <v>0</v>
      </c>
      <c r="X88" s="230">
        <f t="shared" si="41"/>
        <v>0</v>
      </c>
      <c r="Y88" s="230">
        <f t="shared" si="41"/>
        <v>0</v>
      </c>
      <c r="Z88" s="230">
        <f t="shared" si="41"/>
        <v>0</v>
      </c>
      <c r="AA88" s="230">
        <f t="shared" si="41"/>
        <v>0</v>
      </c>
      <c r="AB88" s="230">
        <f t="shared" si="41"/>
        <v>0</v>
      </c>
      <c r="AC88" s="230">
        <f t="shared" si="41"/>
        <v>0</v>
      </c>
      <c r="AD88" s="230">
        <f t="shared" si="41"/>
        <v>0</v>
      </c>
      <c r="AE88" s="230">
        <f t="shared" si="41"/>
        <v>0</v>
      </c>
      <c r="AF88" s="230">
        <f t="shared" si="41"/>
        <v>0</v>
      </c>
      <c r="AG88" s="230">
        <f t="shared" si="41"/>
        <v>0</v>
      </c>
      <c r="AH88" s="230">
        <f t="shared" si="41"/>
        <v>0</v>
      </c>
      <c r="AI88" s="230">
        <f t="shared" si="41"/>
        <v>0</v>
      </c>
      <c r="AJ88" s="230">
        <f t="shared" si="41"/>
        <v>0</v>
      </c>
      <c r="AK88" s="230">
        <f t="shared" si="41"/>
        <v>0</v>
      </c>
      <c r="AL88" s="230">
        <f t="shared" si="41"/>
        <v>0</v>
      </c>
      <c r="AM88" s="230">
        <f t="shared" si="41"/>
        <v>0</v>
      </c>
      <c r="AN88" s="230">
        <f t="shared" si="41"/>
        <v>0</v>
      </c>
      <c r="AO88" s="230">
        <f t="shared" si="41"/>
        <v>0</v>
      </c>
      <c r="AP88" s="230">
        <f t="shared" si="41"/>
        <v>0</v>
      </c>
      <c r="AQ88" s="230">
        <f t="shared" si="41"/>
        <v>0</v>
      </c>
      <c r="AR88" s="230">
        <f t="shared" si="41"/>
        <v>0</v>
      </c>
      <c r="AS88" s="230">
        <f t="shared" si="41"/>
        <v>0</v>
      </c>
      <c r="AT88" s="230">
        <f t="shared" si="41"/>
        <v>0</v>
      </c>
      <c r="AU88" s="230">
        <f t="shared" si="41"/>
        <v>0</v>
      </c>
      <c r="AV88" s="230">
        <f t="shared" si="41"/>
        <v>0</v>
      </c>
      <c r="AW88" s="230">
        <f t="shared" si="41"/>
        <v>0</v>
      </c>
      <c r="AX88" s="230">
        <f t="shared" si="41"/>
        <v>0</v>
      </c>
      <c r="AY88" s="230">
        <f t="shared" si="41"/>
        <v>0</v>
      </c>
      <c r="AZ88" s="230">
        <f t="shared" si="41"/>
        <v>0</v>
      </c>
      <c r="BA88" s="230">
        <f t="shared" si="41"/>
        <v>0</v>
      </c>
      <c r="BB88" s="230">
        <f t="shared" si="41"/>
        <v>0</v>
      </c>
      <c r="BC88" s="230">
        <f t="shared" si="41"/>
        <v>0</v>
      </c>
      <c r="BD88" s="230">
        <f t="shared" si="41"/>
        <v>0</v>
      </c>
      <c r="BE88" s="230">
        <f t="shared" si="41"/>
        <v>0</v>
      </c>
      <c r="BF88" s="230">
        <f t="shared" si="41"/>
        <v>0</v>
      </c>
      <c r="BG88" s="230">
        <f t="shared" si="41"/>
        <v>0</v>
      </c>
      <c r="BH88" s="230">
        <f t="shared" si="41"/>
        <v>0</v>
      </c>
      <c r="BI88" s="230">
        <f t="shared" si="41"/>
        <v>0</v>
      </c>
      <c r="BJ88" s="230">
        <f t="shared" si="41"/>
        <v>0</v>
      </c>
      <c r="BK88" s="230">
        <f t="shared" si="41"/>
        <v>0</v>
      </c>
      <c r="BL88" s="230">
        <f t="shared" si="41"/>
        <v>0</v>
      </c>
      <c r="BM88" s="230">
        <f t="shared" si="41"/>
        <v>0</v>
      </c>
      <c r="BN88" s="230">
        <f t="shared" ref="BN88:BV90" si="46">IFERROR(BN79/BN$31,0)</f>
        <v>0</v>
      </c>
      <c r="BO88" s="230">
        <f t="shared" si="46"/>
        <v>0</v>
      </c>
      <c r="BP88" s="230">
        <f t="shared" si="46"/>
        <v>0</v>
      </c>
      <c r="BQ88" s="230">
        <f t="shared" si="46"/>
        <v>0</v>
      </c>
      <c r="BR88" s="230">
        <f t="shared" si="46"/>
        <v>0</v>
      </c>
      <c r="BS88" s="230">
        <f t="shared" si="46"/>
        <v>0</v>
      </c>
      <c r="BT88" s="230">
        <f t="shared" si="46"/>
        <v>0</v>
      </c>
      <c r="BU88" s="230">
        <f t="shared" si="46"/>
        <v>0</v>
      </c>
      <c r="BV88" s="230">
        <f t="shared" si="46"/>
        <v>0</v>
      </c>
      <c r="BW88" s="230">
        <f t="shared" ref="BW88" si="47">IFERROR(BW79/BW$31,0)</f>
        <v>0</v>
      </c>
    </row>
    <row r="89" spans="1:75" s="214" customFormat="1" outlineLevel="2">
      <c r="A89" s="394" t="s">
        <v>277</v>
      </c>
      <c r="B89" s="394"/>
      <c r="C89" s="230">
        <f t="shared" ref="C89:BN90" si="48">IFERROR(C80/C$31,0)</f>
        <v>0</v>
      </c>
      <c r="D89" s="230">
        <f t="shared" si="48"/>
        <v>0</v>
      </c>
      <c r="E89" s="230">
        <f t="shared" si="48"/>
        <v>0</v>
      </c>
      <c r="F89" s="230">
        <f t="shared" si="48"/>
        <v>0</v>
      </c>
      <c r="G89" s="230">
        <f t="shared" si="48"/>
        <v>0</v>
      </c>
      <c r="H89" s="230">
        <f t="shared" si="48"/>
        <v>0</v>
      </c>
      <c r="I89" s="230">
        <f t="shared" si="48"/>
        <v>0</v>
      </c>
      <c r="J89" s="230">
        <f t="shared" si="48"/>
        <v>0</v>
      </c>
      <c r="K89" s="230">
        <f t="shared" si="48"/>
        <v>0</v>
      </c>
      <c r="L89" s="230">
        <f t="shared" si="48"/>
        <v>0</v>
      </c>
      <c r="M89" s="230">
        <f t="shared" si="48"/>
        <v>0</v>
      </c>
      <c r="N89" s="230">
        <f t="shared" si="48"/>
        <v>0</v>
      </c>
      <c r="O89" s="230">
        <f t="shared" si="48"/>
        <v>0</v>
      </c>
      <c r="P89" s="230">
        <f t="shared" si="48"/>
        <v>0</v>
      </c>
      <c r="Q89" s="230">
        <f t="shared" si="48"/>
        <v>0</v>
      </c>
      <c r="R89" s="230">
        <f t="shared" si="48"/>
        <v>0</v>
      </c>
      <c r="S89" s="230">
        <f t="shared" si="48"/>
        <v>0</v>
      </c>
      <c r="T89" s="230">
        <f t="shared" si="48"/>
        <v>0</v>
      </c>
      <c r="U89" s="230">
        <f t="shared" si="48"/>
        <v>0</v>
      </c>
      <c r="V89" s="230">
        <f t="shared" si="48"/>
        <v>0</v>
      </c>
      <c r="W89" s="230">
        <f t="shared" si="48"/>
        <v>0</v>
      </c>
      <c r="X89" s="230">
        <f t="shared" si="48"/>
        <v>0</v>
      </c>
      <c r="Y89" s="230">
        <f t="shared" si="48"/>
        <v>0</v>
      </c>
      <c r="Z89" s="230">
        <f t="shared" si="48"/>
        <v>0</v>
      </c>
      <c r="AA89" s="230">
        <f t="shared" si="48"/>
        <v>0</v>
      </c>
      <c r="AB89" s="230">
        <f t="shared" si="48"/>
        <v>0</v>
      </c>
      <c r="AC89" s="230">
        <f t="shared" si="48"/>
        <v>0</v>
      </c>
      <c r="AD89" s="230">
        <f t="shared" si="48"/>
        <v>0</v>
      </c>
      <c r="AE89" s="230">
        <f t="shared" si="48"/>
        <v>0</v>
      </c>
      <c r="AF89" s="230">
        <f t="shared" si="48"/>
        <v>0</v>
      </c>
      <c r="AG89" s="230">
        <f t="shared" si="48"/>
        <v>0</v>
      </c>
      <c r="AH89" s="230">
        <f t="shared" si="48"/>
        <v>0</v>
      </c>
      <c r="AI89" s="230">
        <f t="shared" si="48"/>
        <v>0</v>
      </c>
      <c r="AJ89" s="230">
        <f t="shared" si="48"/>
        <v>0</v>
      </c>
      <c r="AK89" s="230">
        <f t="shared" si="48"/>
        <v>0</v>
      </c>
      <c r="AL89" s="230">
        <f t="shared" si="48"/>
        <v>0</v>
      </c>
      <c r="AM89" s="230">
        <f t="shared" si="48"/>
        <v>0</v>
      </c>
      <c r="AN89" s="230">
        <f t="shared" si="48"/>
        <v>0</v>
      </c>
      <c r="AO89" s="230">
        <f t="shared" si="48"/>
        <v>0</v>
      </c>
      <c r="AP89" s="230">
        <f t="shared" si="48"/>
        <v>0</v>
      </c>
      <c r="AQ89" s="230">
        <f t="shared" si="48"/>
        <v>0</v>
      </c>
      <c r="AR89" s="230">
        <f t="shared" si="48"/>
        <v>0</v>
      </c>
      <c r="AS89" s="230">
        <f t="shared" si="48"/>
        <v>0</v>
      </c>
      <c r="AT89" s="230">
        <f t="shared" si="48"/>
        <v>0</v>
      </c>
      <c r="AU89" s="230">
        <f t="shared" si="48"/>
        <v>0</v>
      </c>
      <c r="AV89" s="230">
        <f t="shared" si="48"/>
        <v>0</v>
      </c>
      <c r="AW89" s="230">
        <f t="shared" si="48"/>
        <v>0</v>
      </c>
      <c r="AX89" s="230">
        <f t="shared" si="48"/>
        <v>0</v>
      </c>
      <c r="AY89" s="230">
        <f t="shared" si="48"/>
        <v>0</v>
      </c>
      <c r="AZ89" s="230">
        <f t="shared" si="48"/>
        <v>0</v>
      </c>
      <c r="BA89" s="230">
        <f t="shared" si="48"/>
        <v>0</v>
      </c>
      <c r="BB89" s="230">
        <f t="shared" si="48"/>
        <v>0</v>
      </c>
      <c r="BC89" s="230">
        <f t="shared" si="48"/>
        <v>0</v>
      </c>
      <c r="BD89" s="230">
        <f t="shared" si="48"/>
        <v>0</v>
      </c>
      <c r="BE89" s="230">
        <f t="shared" si="48"/>
        <v>0</v>
      </c>
      <c r="BF89" s="230">
        <f t="shared" si="48"/>
        <v>0</v>
      </c>
      <c r="BG89" s="230">
        <f t="shared" si="48"/>
        <v>0</v>
      </c>
      <c r="BH89" s="230">
        <f t="shared" si="48"/>
        <v>0</v>
      </c>
      <c r="BI89" s="230">
        <f t="shared" si="48"/>
        <v>0</v>
      </c>
      <c r="BJ89" s="230">
        <f t="shared" si="48"/>
        <v>0</v>
      </c>
      <c r="BK89" s="230">
        <f t="shared" si="48"/>
        <v>0</v>
      </c>
      <c r="BL89" s="230">
        <f t="shared" si="48"/>
        <v>0</v>
      </c>
      <c r="BM89" s="230">
        <f t="shared" si="48"/>
        <v>0</v>
      </c>
      <c r="BN89" s="230">
        <f t="shared" si="48"/>
        <v>0</v>
      </c>
      <c r="BO89" s="230">
        <f t="shared" si="46"/>
        <v>0</v>
      </c>
      <c r="BP89" s="230">
        <f t="shared" si="46"/>
        <v>0</v>
      </c>
      <c r="BQ89" s="230">
        <f t="shared" si="46"/>
        <v>0</v>
      </c>
      <c r="BR89" s="230">
        <f t="shared" si="46"/>
        <v>0</v>
      </c>
      <c r="BS89" s="230">
        <f t="shared" si="46"/>
        <v>0</v>
      </c>
      <c r="BT89" s="230">
        <f t="shared" si="46"/>
        <v>0</v>
      </c>
      <c r="BU89" s="230">
        <f t="shared" si="46"/>
        <v>0</v>
      </c>
      <c r="BV89" s="230">
        <f t="shared" si="46"/>
        <v>0</v>
      </c>
      <c r="BW89" s="230">
        <f t="shared" ref="BW89" si="49">IFERROR(BW80/BW$31,0)</f>
        <v>0</v>
      </c>
    </row>
    <row r="90" spans="1:75" s="214" customFormat="1" outlineLevel="2">
      <c r="A90" s="395" t="s">
        <v>279</v>
      </c>
      <c r="B90" s="395"/>
      <c r="C90" s="230">
        <f t="shared" si="48"/>
        <v>0</v>
      </c>
      <c r="D90" s="230">
        <f t="shared" si="48"/>
        <v>0</v>
      </c>
      <c r="E90" s="230">
        <f t="shared" si="48"/>
        <v>0</v>
      </c>
      <c r="F90" s="230">
        <f t="shared" si="48"/>
        <v>0</v>
      </c>
      <c r="G90" s="230">
        <f t="shared" si="48"/>
        <v>0</v>
      </c>
      <c r="H90" s="230">
        <f t="shared" si="48"/>
        <v>0</v>
      </c>
      <c r="I90" s="230">
        <f t="shared" si="48"/>
        <v>0</v>
      </c>
      <c r="J90" s="230">
        <f t="shared" si="48"/>
        <v>0</v>
      </c>
      <c r="K90" s="230">
        <f t="shared" si="48"/>
        <v>0</v>
      </c>
      <c r="L90" s="230">
        <f t="shared" si="48"/>
        <v>0</v>
      </c>
      <c r="M90" s="230">
        <f t="shared" si="48"/>
        <v>0</v>
      </c>
      <c r="N90" s="230">
        <f t="shared" si="48"/>
        <v>0</v>
      </c>
      <c r="O90" s="230">
        <f t="shared" si="48"/>
        <v>0</v>
      </c>
      <c r="P90" s="230">
        <f t="shared" si="48"/>
        <v>0</v>
      </c>
      <c r="Q90" s="230">
        <f t="shared" si="48"/>
        <v>0</v>
      </c>
      <c r="R90" s="230">
        <f t="shared" si="48"/>
        <v>0</v>
      </c>
      <c r="S90" s="230">
        <f t="shared" si="48"/>
        <v>0</v>
      </c>
      <c r="T90" s="230">
        <f t="shared" si="48"/>
        <v>0</v>
      </c>
      <c r="U90" s="230">
        <f t="shared" si="48"/>
        <v>0</v>
      </c>
      <c r="V90" s="230">
        <f t="shared" si="48"/>
        <v>0</v>
      </c>
      <c r="W90" s="230">
        <f t="shared" si="48"/>
        <v>0</v>
      </c>
      <c r="X90" s="230">
        <f t="shared" si="48"/>
        <v>0</v>
      </c>
      <c r="Y90" s="230">
        <f t="shared" si="48"/>
        <v>0</v>
      </c>
      <c r="Z90" s="230">
        <f t="shared" si="48"/>
        <v>0</v>
      </c>
      <c r="AA90" s="230">
        <f t="shared" si="48"/>
        <v>0</v>
      </c>
      <c r="AB90" s="230">
        <f t="shared" si="48"/>
        <v>0</v>
      </c>
      <c r="AC90" s="230">
        <f t="shared" si="48"/>
        <v>0</v>
      </c>
      <c r="AD90" s="230">
        <f t="shared" si="48"/>
        <v>0</v>
      </c>
      <c r="AE90" s="230">
        <f t="shared" si="48"/>
        <v>0</v>
      </c>
      <c r="AF90" s="230">
        <f t="shared" si="48"/>
        <v>0</v>
      </c>
      <c r="AG90" s="230">
        <f t="shared" si="48"/>
        <v>0</v>
      </c>
      <c r="AH90" s="230">
        <f t="shared" si="48"/>
        <v>0</v>
      </c>
      <c r="AI90" s="230">
        <f t="shared" si="48"/>
        <v>0</v>
      </c>
      <c r="AJ90" s="230">
        <f t="shared" si="48"/>
        <v>0</v>
      </c>
      <c r="AK90" s="230">
        <f t="shared" si="48"/>
        <v>0</v>
      </c>
      <c r="AL90" s="230">
        <f t="shared" si="48"/>
        <v>0</v>
      </c>
      <c r="AM90" s="230">
        <f t="shared" si="48"/>
        <v>0</v>
      </c>
      <c r="AN90" s="230">
        <f t="shared" si="48"/>
        <v>0</v>
      </c>
      <c r="AO90" s="230">
        <f t="shared" si="48"/>
        <v>0</v>
      </c>
      <c r="AP90" s="230">
        <f t="shared" si="48"/>
        <v>0</v>
      </c>
      <c r="AQ90" s="230">
        <f t="shared" si="48"/>
        <v>0</v>
      </c>
      <c r="AR90" s="230">
        <f t="shared" si="48"/>
        <v>0</v>
      </c>
      <c r="AS90" s="230">
        <f t="shared" si="48"/>
        <v>0</v>
      </c>
      <c r="AT90" s="230">
        <f t="shared" si="48"/>
        <v>0</v>
      </c>
      <c r="AU90" s="230">
        <f t="shared" si="48"/>
        <v>0</v>
      </c>
      <c r="AV90" s="230">
        <f t="shared" si="48"/>
        <v>0</v>
      </c>
      <c r="AW90" s="230">
        <f t="shared" si="48"/>
        <v>0</v>
      </c>
      <c r="AX90" s="230">
        <f t="shared" si="48"/>
        <v>0</v>
      </c>
      <c r="AY90" s="230">
        <f t="shared" si="48"/>
        <v>0</v>
      </c>
      <c r="AZ90" s="230">
        <f t="shared" si="48"/>
        <v>0</v>
      </c>
      <c r="BA90" s="230">
        <f t="shared" si="48"/>
        <v>0</v>
      </c>
      <c r="BB90" s="230">
        <f t="shared" si="48"/>
        <v>0</v>
      </c>
      <c r="BC90" s="230">
        <f t="shared" si="48"/>
        <v>0</v>
      </c>
      <c r="BD90" s="230">
        <f t="shared" si="48"/>
        <v>0</v>
      </c>
      <c r="BE90" s="230">
        <f t="shared" si="48"/>
        <v>0</v>
      </c>
      <c r="BF90" s="230">
        <f t="shared" si="48"/>
        <v>0</v>
      </c>
      <c r="BG90" s="230">
        <f t="shared" si="48"/>
        <v>0</v>
      </c>
      <c r="BH90" s="230">
        <f t="shared" si="48"/>
        <v>0</v>
      </c>
      <c r="BI90" s="230">
        <f t="shared" si="48"/>
        <v>0</v>
      </c>
      <c r="BJ90" s="230">
        <f t="shared" si="48"/>
        <v>0</v>
      </c>
      <c r="BK90" s="230">
        <f t="shared" si="48"/>
        <v>0</v>
      </c>
      <c r="BL90" s="230">
        <f t="shared" si="48"/>
        <v>0</v>
      </c>
      <c r="BM90" s="230">
        <f t="shared" si="48"/>
        <v>0</v>
      </c>
      <c r="BN90" s="230">
        <f t="shared" si="48"/>
        <v>0</v>
      </c>
      <c r="BO90" s="230">
        <f t="shared" si="46"/>
        <v>0</v>
      </c>
      <c r="BP90" s="230">
        <f t="shared" si="46"/>
        <v>0</v>
      </c>
      <c r="BQ90" s="230">
        <f t="shared" si="46"/>
        <v>0</v>
      </c>
      <c r="BR90" s="230">
        <f t="shared" si="46"/>
        <v>0</v>
      </c>
      <c r="BS90" s="230">
        <f t="shared" si="46"/>
        <v>0</v>
      </c>
      <c r="BT90" s="230">
        <f t="shared" si="46"/>
        <v>0</v>
      </c>
      <c r="BU90" s="230">
        <f t="shared" si="46"/>
        <v>0</v>
      </c>
      <c r="BV90" s="230">
        <f t="shared" si="46"/>
        <v>0</v>
      </c>
      <c r="BW90" s="230">
        <f t="shared" ref="BW90" si="50">IFERROR(BW81/BW$31,0)</f>
        <v>0</v>
      </c>
    </row>
    <row r="91" spans="1:75" outlineLevel="1">
      <c r="A91" s="403"/>
      <c r="B91" s="404"/>
      <c r="C91" s="217"/>
      <c r="D91" s="217"/>
      <c r="E91" s="217"/>
      <c r="F91" s="217"/>
      <c r="G91" s="217"/>
      <c r="H91" s="217"/>
      <c r="I91" s="217"/>
      <c r="J91" s="217"/>
      <c r="K91" s="217"/>
      <c r="L91" s="217"/>
      <c r="M91" s="217"/>
      <c r="N91" s="217"/>
      <c r="O91" s="217"/>
      <c r="P91" s="217"/>
      <c r="Q91" s="217"/>
      <c r="R91" s="217"/>
      <c r="S91" s="217"/>
      <c r="T91" s="217"/>
      <c r="U91" s="217"/>
      <c r="V91" s="217"/>
      <c r="W91" s="217"/>
      <c r="X91" s="217"/>
      <c r="Y91" s="217"/>
      <c r="Z91" s="217"/>
      <c r="AA91" s="217"/>
      <c r="AB91" s="217"/>
      <c r="AC91" s="217"/>
      <c r="AD91" s="217"/>
      <c r="AE91" s="217"/>
      <c r="AF91" s="217"/>
      <c r="AG91" s="217"/>
      <c r="AH91" s="217"/>
      <c r="AI91" s="217"/>
      <c r="AJ91" s="217"/>
      <c r="AK91" s="217"/>
      <c r="AL91" s="217"/>
      <c r="AM91" s="217"/>
      <c r="AN91" s="217"/>
      <c r="AO91" s="217"/>
      <c r="AP91" s="217"/>
      <c r="AQ91" s="217"/>
      <c r="AR91" s="217"/>
      <c r="AS91" s="217"/>
      <c r="AT91" s="217"/>
      <c r="AU91" s="217"/>
      <c r="AV91" s="217"/>
      <c r="AW91" s="217"/>
      <c r="AX91" s="217"/>
      <c r="AY91" s="217"/>
      <c r="AZ91" s="217"/>
      <c r="BA91" s="217"/>
      <c r="BB91" s="217"/>
      <c r="BC91" s="217"/>
      <c r="BD91" s="217"/>
      <c r="BE91" s="217"/>
      <c r="BF91" s="217"/>
      <c r="BG91" s="217"/>
      <c r="BH91" s="217"/>
      <c r="BI91" s="217"/>
      <c r="BJ91" s="217"/>
      <c r="BK91" s="217"/>
      <c r="BL91" s="217"/>
      <c r="BM91" s="217"/>
      <c r="BN91" s="217"/>
      <c r="BO91" s="217"/>
      <c r="BP91" s="217"/>
      <c r="BQ91" s="217"/>
      <c r="BR91" s="217"/>
      <c r="BS91" s="217"/>
      <c r="BT91" s="217"/>
      <c r="BU91" s="217"/>
      <c r="BV91" s="217"/>
      <c r="BW91" s="217"/>
    </row>
    <row r="92" spans="1:75" s="234" customFormat="1" outlineLevel="1">
      <c r="A92" s="235" t="s">
        <v>293</v>
      </c>
      <c r="B92" s="236"/>
      <c r="C92" s="237">
        <f t="shared" ref="C92:BN92" si="51">IFERROR(SUM(C93:C99),0)</f>
        <v>0</v>
      </c>
      <c r="D92" s="237">
        <f t="shared" si="51"/>
        <v>0</v>
      </c>
      <c r="E92" s="237">
        <f t="shared" si="51"/>
        <v>0</v>
      </c>
      <c r="F92" s="237">
        <f t="shared" si="51"/>
        <v>0</v>
      </c>
      <c r="G92" s="237">
        <f t="shared" si="51"/>
        <v>0</v>
      </c>
      <c r="H92" s="237">
        <f t="shared" si="51"/>
        <v>0</v>
      </c>
      <c r="I92" s="237">
        <f t="shared" si="51"/>
        <v>0</v>
      </c>
      <c r="J92" s="237">
        <f t="shared" si="51"/>
        <v>0</v>
      </c>
      <c r="K92" s="237">
        <f t="shared" si="51"/>
        <v>0</v>
      </c>
      <c r="L92" s="237">
        <f t="shared" si="51"/>
        <v>0</v>
      </c>
      <c r="M92" s="237">
        <f t="shared" si="51"/>
        <v>0</v>
      </c>
      <c r="N92" s="237">
        <f t="shared" si="51"/>
        <v>0</v>
      </c>
      <c r="O92" s="237">
        <f t="shared" si="51"/>
        <v>0</v>
      </c>
      <c r="P92" s="237">
        <f t="shared" si="51"/>
        <v>0</v>
      </c>
      <c r="Q92" s="237">
        <f t="shared" si="51"/>
        <v>0</v>
      </c>
      <c r="R92" s="237">
        <f t="shared" si="51"/>
        <v>0</v>
      </c>
      <c r="S92" s="237">
        <f t="shared" si="51"/>
        <v>0</v>
      </c>
      <c r="T92" s="237">
        <f t="shared" si="51"/>
        <v>0</v>
      </c>
      <c r="U92" s="237">
        <f t="shared" si="51"/>
        <v>0</v>
      </c>
      <c r="V92" s="237">
        <f t="shared" si="51"/>
        <v>0</v>
      </c>
      <c r="W92" s="237">
        <f t="shared" si="51"/>
        <v>0</v>
      </c>
      <c r="X92" s="237">
        <f t="shared" si="51"/>
        <v>0</v>
      </c>
      <c r="Y92" s="237">
        <f t="shared" si="51"/>
        <v>0</v>
      </c>
      <c r="Z92" s="237">
        <f t="shared" si="51"/>
        <v>0</v>
      </c>
      <c r="AA92" s="237">
        <f t="shared" si="51"/>
        <v>0</v>
      </c>
      <c r="AB92" s="237">
        <f t="shared" si="51"/>
        <v>0</v>
      </c>
      <c r="AC92" s="237">
        <f t="shared" si="51"/>
        <v>0</v>
      </c>
      <c r="AD92" s="237">
        <f t="shared" si="51"/>
        <v>0</v>
      </c>
      <c r="AE92" s="237">
        <f t="shared" si="51"/>
        <v>0</v>
      </c>
      <c r="AF92" s="237">
        <f t="shared" si="51"/>
        <v>0</v>
      </c>
      <c r="AG92" s="237">
        <f t="shared" si="51"/>
        <v>0</v>
      </c>
      <c r="AH92" s="237">
        <f t="shared" si="51"/>
        <v>0</v>
      </c>
      <c r="AI92" s="237">
        <f t="shared" si="51"/>
        <v>0</v>
      </c>
      <c r="AJ92" s="237">
        <f t="shared" si="51"/>
        <v>0</v>
      </c>
      <c r="AK92" s="237">
        <f t="shared" si="51"/>
        <v>0</v>
      </c>
      <c r="AL92" s="237">
        <f t="shared" si="51"/>
        <v>0</v>
      </c>
      <c r="AM92" s="237">
        <f t="shared" si="51"/>
        <v>0</v>
      </c>
      <c r="AN92" s="237">
        <f t="shared" si="51"/>
        <v>0</v>
      </c>
      <c r="AO92" s="237">
        <f t="shared" si="51"/>
        <v>0</v>
      </c>
      <c r="AP92" s="237">
        <f t="shared" si="51"/>
        <v>0</v>
      </c>
      <c r="AQ92" s="237">
        <f t="shared" si="51"/>
        <v>0</v>
      </c>
      <c r="AR92" s="237">
        <f t="shared" si="51"/>
        <v>0</v>
      </c>
      <c r="AS92" s="237">
        <f t="shared" si="51"/>
        <v>0</v>
      </c>
      <c r="AT92" s="237">
        <f t="shared" si="51"/>
        <v>0</v>
      </c>
      <c r="AU92" s="237">
        <f t="shared" si="51"/>
        <v>0</v>
      </c>
      <c r="AV92" s="237">
        <f t="shared" si="51"/>
        <v>0</v>
      </c>
      <c r="AW92" s="237">
        <f t="shared" si="51"/>
        <v>0</v>
      </c>
      <c r="AX92" s="237">
        <f t="shared" si="51"/>
        <v>0</v>
      </c>
      <c r="AY92" s="237">
        <f t="shared" si="51"/>
        <v>0</v>
      </c>
      <c r="AZ92" s="237">
        <f t="shared" si="51"/>
        <v>0</v>
      </c>
      <c r="BA92" s="237">
        <f t="shared" si="51"/>
        <v>0</v>
      </c>
      <c r="BB92" s="237">
        <f t="shared" si="51"/>
        <v>0</v>
      </c>
      <c r="BC92" s="237">
        <f t="shared" si="51"/>
        <v>0</v>
      </c>
      <c r="BD92" s="237">
        <f t="shared" si="51"/>
        <v>0</v>
      </c>
      <c r="BE92" s="237">
        <f t="shared" si="51"/>
        <v>0</v>
      </c>
      <c r="BF92" s="237">
        <f t="shared" si="51"/>
        <v>0</v>
      </c>
      <c r="BG92" s="237">
        <f t="shared" si="51"/>
        <v>0</v>
      </c>
      <c r="BH92" s="237">
        <f t="shared" si="51"/>
        <v>0</v>
      </c>
      <c r="BI92" s="237">
        <f t="shared" si="51"/>
        <v>0</v>
      </c>
      <c r="BJ92" s="237">
        <f t="shared" si="51"/>
        <v>0</v>
      </c>
      <c r="BK92" s="237">
        <f t="shared" si="51"/>
        <v>0</v>
      </c>
      <c r="BL92" s="237">
        <f t="shared" si="51"/>
        <v>0</v>
      </c>
      <c r="BM92" s="237">
        <f t="shared" si="51"/>
        <v>0</v>
      </c>
      <c r="BN92" s="237">
        <f t="shared" si="51"/>
        <v>0</v>
      </c>
      <c r="BO92" s="237">
        <f t="shared" ref="BO92:BV92" si="52">IFERROR(SUM(BO93:BO99),0)</f>
        <v>0</v>
      </c>
      <c r="BP92" s="237">
        <f t="shared" si="52"/>
        <v>0</v>
      </c>
      <c r="BQ92" s="237">
        <f t="shared" si="52"/>
        <v>0</v>
      </c>
      <c r="BR92" s="237">
        <f t="shared" si="52"/>
        <v>0</v>
      </c>
      <c r="BS92" s="237">
        <f t="shared" si="52"/>
        <v>0</v>
      </c>
      <c r="BT92" s="237">
        <f t="shared" si="52"/>
        <v>0</v>
      </c>
      <c r="BU92" s="237">
        <f t="shared" si="52"/>
        <v>0</v>
      </c>
      <c r="BV92" s="237">
        <f t="shared" si="52"/>
        <v>0</v>
      </c>
      <c r="BW92" s="237">
        <f t="shared" ref="BW92" si="53">IFERROR(SUM(BW93:BW99),0)</f>
        <v>0</v>
      </c>
    </row>
    <row r="93" spans="1:75" outlineLevel="2">
      <c r="A93" s="424" t="s">
        <v>280</v>
      </c>
      <c r="B93" s="425"/>
      <c r="C93" s="249">
        <f>IFERROR(VLOOKUP((Simulação_DRE!C31*C65),'AJUSTE DE MIX'!$B$103:$D$108,3,1)*SUM(C75:C81),0)</f>
        <v>0</v>
      </c>
      <c r="D93" s="249">
        <f>IFERROR(VLOOKUP((Simulação_DRE!D31*D65),'AJUSTE DE MIX'!$B$103:$D$108,3,1)*SUM(D75:D81),0)</f>
        <v>0</v>
      </c>
      <c r="E93" s="249">
        <f>IFERROR(VLOOKUP((Simulação_DRE!E31*E65),'AJUSTE DE MIX'!$B$103:$D$108,3,1)*SUM(E75:E81),0)</f>
        <v>0</v>
      </c>
      <c r="F93" s="249">
        <f>IFERROR(VLOOKUP((Simulação_DRE!F31*F65),'AJUSTE DE MIX'!$B$103:$D$108,3,1)*SUM(F75:F81),0)</f>
        <v>0</v>
      </c>
      <c r="G93" s="249">
        <f>IFERROR(VLOOKUP((Simulação_DRE!G31*G65),'AJUSTE DE MIX'!$B$103:$D$108,3,1)*SUM(G75:G81),0)</f>
        <v>0</v>
      </c>
      <c r="H93" s="249">
        <f>IFERROR(VLOOKUP((Simulação_DRE!H31*H65),'AJUSTE DE MIX'!$B$103:$D$108,3,1)*SUM(H75:H81),0)</f>
        <v>0</v>
      </c>
      <c r="I93" s="249">
        <f>IFERROR(VLOOKUP((Simulação_DRE!I31*I65),'AJUSTE DE MIX'!$B$103:$D$108,3,1)*SUM(I75:I81),0)</f>
        <v>0</v>
      </c>
      <c r="J93" s="249">
        <f>IFERROR(VLOOKUP((Simulação_DRE!J31*J65),'AJUSTE DE MIX'!$B$103:$D$108,3,1)*SUM(J75:J81),0)</f>
        <v>0</v>
      </c>
      <c r="K93" s="249">
        <f>IFERROR(VLOOKUP((Simulação_DRE!K31*K65),'AJUSTE DE MIX'!$B$103:$D$108,3,1)*SUM(K75:K81),0)</f>
        <v>0</v>
      </c>
      <c r="L93" s="249">
        <f>IFERROR(VLOOKUP((Simulação_DRE!L31*L65),'AJUSTE DE MIX'!$B$103:$D$108,3,1)*SUM(L75:L81),0)</f>
        <v>0</v>
      </c>
      <c r="M93" s="249">
        <f>IFERROR(VLOOKUP((Simulação_DRE!M31*M65),'AJUSTE DE MIX'!$B$103:$D$108,3,1)*SUM(M75:M81),0)</f>
        <v>0</v>
      </c>
      <c r="N93" s="249">
        <f>IFERROR(VLOOKUP((Simulação_DRE!N31*N65),'AJUSTE DE MIX'!$B$103:$D$108,3,1)*SUM(N75:N81),0)</f>
        <v>0</v>
      </c>
      <c r="O93" s="249">
        <f>IFERROR(VLOOKUP((Simulação_DRE!O31*O65),'AJUSTE DE MIX'!$B$103:$D$108,3,1)*SUM(O75:O81),0)</f>
        <v>0</v>
      </c>
      <c r="P93" s="249">
        <f>IFERROR(VLOOKUP((Simulação_DRE!P31*P65),'AJUSTE DE MIX'!$B$103:$D$108,3,1)*SUM(P75:P81),0)</f>
        <v>0</v>
      </c>
      <c r="Q93" s="249">
        <f>IFERROR(VLOOKUP((Simulação_DRE!Q31*Q65),'AJUSTE DE MIX'!$B$103:$D$108,3,1)*SUM(Q75:Q81),0)</f>
        <v>0</v>
      </c>
      <c r="R93" s="249">
        <f>IFERROR(VLOOKUP((Simulação_DRE!R31*R65),'AJUSTE DE MIX'!$B$103:$D$108,3,1)*SUM(R75:R81),0)</f>
        <v>0</v>
      </c>
      <c r="S93" s="249">
        <f>IFERROR(VLOOKUP((Simulação_DRE!S31*S65),'AJUSTE DE MIX'!$B$103:$D$108,3,1)*SUM(S75:S81),0)</f>
        <v>0</v>
      </c>
      <c r="T93" s="249">
        <f>IFERROR(VLOOKUP((Simulação_DRE!T31*T65),'AJUSTE DE MIX'!$B$103:$D$108,3,1)*SUM(T75:T81),0)</f>
        <v>0</v>
      </c>
      <c r="U93" s="249">
        <f>IFERROR(VLOOKUP((Simulação_DRE!U31*U65),'AJUSTE DE MIX'!$B$103:$D$108,3,1)*SUM(U75:U81),0)</f>
        <v>0</v>
      </c>
      <c r="V93" s="249">
        <f>IFERROR(VLOOKUP((Simulação_DRE!V31*V65),'AJUSTE DE MIX'!$B$103:$D$108,3,1)*SUM(V75:V81),0)</f>
        <v>0</v>
      </c>
      <c r="W93" s="249">
        <f>IFERROR(VLOOKUP((Simulação_DRE!W31*W65),'AJUSTE DE MIX'!$B$103:$D$108,3,1)*SUM(W75:W81),0)</f>
        <v>0</v>
      </c>
      <c r="X93" s="249">
        <f>IFERROR(VLOOKUP((Simulação_DRE!X31*X65),'AJUSTE DE MIX'!$B$103:$D$108,3,1)*SUM(X75:X81),0)</f>
        <v>0</v>
      </c>
      <c r="Y93" s="249">
        <f>IFERROR(VLOOKUP((Simulação_DRE!Y31*Y65),'AJUSTE DE MIX'!$B$103:$D$108,3,1)*SUM(Y75:Y81),0)</f>
        <v>0</v>
      </c>
      <c r="Z93" s="249">
        <f>IFERROR(VLOOKUP((Simulação_DRE!Z31*Z65),'AJUSTE DE MIX'!$B$103:$D$108,3,1)*SUM(Z75:Z81),0)</f>
        <v>0</v>
      </c>
      <c r="AA93" s="249">
        <f>IFERROR(VLOOKUP((Simulação_DRE!AA31*AA65),'AJUSTE DE MIX'!$B$103:$D$108,3,1)*SUM(AA75:AA81),0)</f>
        <v>0</v>
      </c>
      <c r="AB93" s="249">
        <f>IFERROR(VLOOKUP((Simulação_DRE!AB31*AB65),'AJUSTE DE MIX'!$B$103:$D$108,3,1)*SUM(AB75:AB81),0)</f>
        <v>0</v>
      </c>
      <c r="AC93" s="249">
        <f>IFERROR(VLOOKUP((Simulação_DRE!AC31*AC65),'AJUSTE DE MIX'!$B$103:$D$108,3,1)*SUM(AC75:AC81),0)</f>
        <v>0</v>
      </c>
      <c r="AD93" s="249">
        <f>IFERROR(VLOOKUP((Simulação_DRE!AD31*AD65),'AJUSTE DE MIX'!$B$103:$D$108,3,1)*SUM(AD75:AD81),0)</f>
        <v>0</v>
      </c>
      <c r="AE93" s="249">
        <f>IFERROR(VLOOKUP((Simulação_DRE!AE31*AE65),'AJUSTE DE MIX'!$B$103:$D$108,3,1)*SUM(AE75:AE81),0)</f>
        <v>0</v>
      </c>
      <c r="AF93" s="249">
        <f>IFERROR(VLOOKUP((Simulação_DRE!AF31*AF65),'AJUSTE DE MIX'!$B$103:$D$108,3,1)*SUM(AF75:AF81),0)</f>
        <v>0</v>
      </c>
      <c r="AG93" s="249">
        <f>IFERROR(VLOOKUP((Simulação_DRE!AG31*AG65),'AJUSTE DE MIX'!$B$103:$D$108,3,1)*SUM(AG75:AG81),0)</f>
        <v>0</v>
      </c>
      <c r="AH93" s="249">
        <f>IFERROR(VLOOKUP((Simulação_DRE!AH31*AH65),'AJUSTE DE MIX'!$B$103:$D$108,3,1)*SUM(AH75:AH81),0)</f>
        <v>0</v>
      </c>
      <c r="AI93" s="249">
        <f>IFERROR(VLOOKUP((Simulação_DRE!AI31*AI65),'AJUSTE DE MIX'!$B$103:$D$108,3,1)*SUM(AI75:AI81),0)</f>
        <v>0</v>
      </c>
      <c r="AJ93" s="249">
        <f>IFERROR(VLOOKUP((Simulação_DRE!AJ31*AJ65),'AJUSTE DE MIX'!$B$103:$D$108,3,1)*SUM(AJ75:AJ81),0)</f>
        <v>0</v>
      </c>
      <c r="AK93" s="249">
        <f>IFERROR(VLOOKUP((Simulação_DRE!AK31*AK65),'AJUSTE DE MIX'!$B$103:$D$108,3,1)*SUM(AK75:AK81),0)</f>
        <v>0</v>
      </c>
      <c r="AL93" s="249">
        <f>IFERROR(VLOOKUP((Simulação_DRE!AL31*AL65),'AJUSTE DE MIX'!$B$103:$D$108,3,1)*SUM(AL75:AL81),0)</f>
        <v>0</v>
      </c>
      <c r="AM93" s="249">
        <f>IFERROR(VLOOKUP((Simulação_DRE!AM31*AM65),'AJUSTE DE MIX'!$B$103:$D$108,3,1)*SUM(AM75:AM81),0)</f>
        <v>0</v>
      </c>
      <c r="AN93" s="249">
        <f>IFERROR(VLOOKUP((Simulação_DRE!AN31*AN65),'AJUSTE DE MIX'!$B$103:$D$108,3,1)*SUM(AN75:AN81),0)</f>
        <v>0</v>
      </c>
      <c r="AO93" s="249">
        <f>IFERROR(VLOOKUP((Simulação_DRE!AO31*AO65),'AJUSTE DE MIX'!$B$103:$D$108,3,1)*SUM(AO75:AO81),0)</f>
        <v>0</v>
      </c>
      <c r="AP93" s="249">
        <f>IFERROR(VLOOKUP((Simulação_DRE!AP31*AP65),'AJUSTE DE MIX'!$B$103:$D$108,3,1)*SUM(AP75:AP81),0)</f>
        <v>0</v>
      </c>
      <c r="AQ93" s="249">
        <f>IFERROR(VLOOKUP((Simulação_DRE!AQ31*AQ65),'AJUSTE DE MIX'!$B$103:$D$108,3,1)*SUM(AQ75:AQ81),0)</f>
        <v>0</v>
      </c>
      <c r="AR93" s="249">
        <f>IFERROR(VLOOKUP((Simulação_DRE!AR31*AR65),'AJUSTE DE MIX'!$B$103:$D$108,3,1)*SUM(AR75:AR81),0)</f>
        <v>0</v>
      </c>
      <c r="AS93" s="249">
        <f>IFERROR(VLOOKUP((Simulação_DRE!AS31*AS65),'AJUSTE DE MIX'!$B$103:$D$108,3,1)*SUM(AS75:AS81),0)</f>
        <v>0</v>
      </c>
      <c r="AT93" s="249">
        <f>IFERROR(VLOOKUP((Simulação_DRE!AT31*AT65),'AJUSTE DE MIX'!$B$103:$D$108,3,1)*SUM(AT75:AT81),0)</f>
        <v>0</v>
      </c>
      <c r="AU93" s="249">
        <f>IFERROR(VLOOKUP((Simulação_DRE!AU31*AU65),'AJUSTE DE MIX'!$B$103:$D$108,3,1)*SUM(AU75:AU81),0)</f>
        <v>0</v>
      </c>
      <c r="AV93" s="249">
        <f>IFERROR(VLOOKUP((Simulação_DRE!AV31*AV65),'AJUSTE DE MIX'!$B$103:$D$108,3,1)*SUM(AV75:AV81),0)</f>
        <v>0</v>
      </c>
      <c r="AW93" s="249">
        <f>IFERROR(VLOOKUP((Simulação_DRE!AW31*AW65),'AJUSTE DE MIX'!$B$103:$D$108,3,1)*SUM(AW75:AW81),0)</f>
        <v>0</v>
      </c>
      <c r="AX93" s="249">
        <f>IFERROR(VLOOKUP((Simulação_DRE!AX31*AX65),'AJUSTE DE MIX'!$B$103:$D$108,3,1)*SUM(AX75:AX81),0)</f>
        <v>0</v>
      </c>
      <c r="AY93" s="249">
        <f>IFERROR(VLOOKUP((Simulação_DRE!AY31*AY65),'AJUSTE DE MIX'!$B$103:$D$108,3,1)*SUM(AY75:AY81),0)</f>
        <v>0</v>
      </c>
      <c r="AZ93" s="249">
        <f>IFERROR(VLOOKUP((Simulação_DRE!AZ31*AZ65),'AJUSTE DE MIX'!$B$103:$D$108,3,1)*SUM(AZ75:AZ81),0)</f>
        <v>0</v>
      </c>
      <c r="BA93" s="249">
        <f>IFERROR(VLOOKUP((Simulação_DRE!BA31*BA65),'AJUSTE DE MIX'!$B$103:$D$108,3,1)*SUM(BA75:BA81),0)</f>
        <v>0</v>
      </c>
      <c r="BB93" s="249">
        <f>IFERROR(VLOOKUP((Simulação_DRE!BB31*BB65),'AJUSTE DE MIX'!$B$103:$D$108,3,1)*SUM(BB75:BB81),0)</f>
        <v>0</v>
      </c>
      <c r="BC93" s="249">
        <f>IFERROR(VLOOKUP((Simulação_DRE!BC31*BC65),'AJUSTE DE MIX'!$B$103:$D$108,3,1)*SUM(BC75:BC81),0)</f>
        <v>0</v>
      </c>
      <c r="BD93" s="249">
        <f>IFERROR(VLOOKUP((Simulação_DRE!BD31*BD65),'AJUSTE DE MIX'!$B$103:$D$108,3,1)*SUM(BD75:BD81),0)</f>
        <v>0</v>
      </c>
      <c r="BE93" s="249">
        <f>IFERROR(VLOOKUP((Simulação_DRE!BE31*BE65),'AJUSTE DE MIX'!$B$103:$D$108,3,1)*SUM(BE75:BE81),0)</f>
        <v>0</v>
      </c>
      <c r="BF93" s="249">
        <f>IFERROR(VLOOKUP((Simulação_DRE!BF31*BF65),'AJUSTE DE MIX'!$B$103:$D$108,3,1)*SUM(BF75:BF81),0)</f>
        <v>0</v>
      </c>
      <c r="BG93" s="249">
        <f>IFERROR(VLOOKUP((Simulação_DRE!BG31*BG65),'AJUSTE DE MIX'!$B$103:$D$108,3,1)*SUM(BG75:BG81),0)</f>
        <v>0</v>
      </c>
      <c r="BH93" s="249">
        <f>IFERROR(VLOOKUP((Simulação_DRE!BH31*BH65),'AJUSTE DE MIX'!$B$103:$D$108,3,1)*SUM(BH75:BH81),0)</f>
        <v>0</v>
      </c>
      <c r="BI93" s="249">
        <f>IFERROR(VLOOKUP((Simulação_DRE!BI31*BI65),'AJUSTE DE MIX'!$B$103:$D$108,3,1)*SUM(BI75:BI81),0)</f>
        <v>0</v>
      </c>
      <c r="BJ93" s="249">
        <f>IFERROR(VLOOKUP((Simulação_DRE!BJ31*BJ65),'AJUSTE DE MIX'!$B$103:$D$108,3,1)*SUM(BJ75:BJ81),0)</f>
        <v>0</v>
      </c>
      <c r="BK93" s="249">
        <f>IFERROR(VLOOKUP((Simulação_DRE!BK31*BK65),'AJUSTE DE MIX'!$B$103:$D$108,3,1)*SUM(BK75:BK81),0)</f>
        <v>0</v>
      </c>
      <c r="BL93" s="249">
        <f>IFERROR(VLOOKUP((Simulação_DRE!BL31*BL65),'AJUSTE DE MIX'!$B$103:$D$108,3,1)*SUM(BL75:BL81),0)</f>
        <v>0</v>
      </c>
      <c r="BM93" s="249">
        <f>IFERROR(VLOOKUP((Simulação_DRE!BM31*BM65),'AJUSTE DE MIX'!$B$103:$D$108,3,1)*SUM(BM75:BM81),0)</f>
        <v>0</v>
      </c>
      <c r="BN93" s="249">
        <f>IFERROR(VLOOKUP((Simulação_DRE!BN31*BN65),'AJUSTE DE MIX'!$B$103:$D$108,3,1)*SUM(BN75:BN81),0)</f>
        <v>0</v>
      </c>
      <c r="BO93" s="249">
        <f>IFERROR(VLOOKUP((Simulação_DRE!BO31*BO65),'AJUSTE DE MIX'!$B$103:$D$108,3,1)*SUM(BO75:BO81),0)</f>
        <v>0</v>
      </c>
      <c r="BP93" s="249">
        <f>IFERROR(VLOOKUP((Simulação_DRE!BP31*BP65),'AJUSTE DE MIX'!$B$103:$D$108,3,1)*SUM(BP75:BP81),0)</f>
        <v>0</v>
      </c>
      <c r="BQ93" s="249">
        <f>IFERROR(VLOOKUP((Simulação_DRE!BQ31*BQ65),'AJUSTE DE MIX'!$B$103:$D$108,3,1)*SUM(BQ75:BQ81),0)</f>
        <v>0</v>
      </c>
      <c r="BR93" s="249">
        <f>IFERROR(VLOOKUP((Simulação_DRE!BR31*BR65),'AJUSTE DE MIX'!$B$103:$D$108,3,1)*SUM(BR75:BR81),0)</f>
        <v>0</v>
      </c>
      <c r="BS93" s="249">
        <f>IFERROR(VLOOKUP((Simulação_DRE!BS31*BS65),'AJUSTE DE MIX'!$B$103:$D$108,3,1)*SUM(BS75:BS81),0)</f>
        <v>0</v>
      </c>
      <c r="BT93" s="249">
        <f>IFERROR(VLOOKUP((Simulação_DRE!BT31*BT65),'AJUSTE DE MIX'!$B$103:$D$108,3,1)*SUM(BT75:BT81),0)</f>
        <v>0</v>
      </c>
      <c r="BU93" s="249">
        <f>IFERROR(VLOOKUP((Simulação_DRE!BU31*BU65),'AJUSTE DE MIX'!$B$103:$D$108,3,1)*SUM(BU75:BU81),0)</f>
        <v>0</v>
      </c>
      <c r="BV93" s="249">
        <f>IFERROR(VLOOKUP((Simulação_DRE!BV31*BV65),'AJUSTE DE MIX'!$B$103:$D$108,3,1)*SUM(BV75:BV81),0)</f>
        <v>0</v>
      </c>
      <c r="BW93" s="249">
        <f>IFERROR(VLOOKUP((Simulação_DRE!BW31*BW65),'AJUSTE DE MIX'!$B$103:$D$108,3,1)*SUM(BW75:BW81),0)</f>
        <v>0</v>
      </c>
    </row>
    <row r="94" spans="1:75" outlineLevel="2">
      <c r="A94" s="356" t="s">
        <v>281</v>
      </c>
      <c r="B94" s="357"/>
      <c r="C94" s="250">
        <f>IFERROR(VLOOKUP(C70,'AJUSTE DE MIX'!$J$105:$L$110,3,1)*SUM(C75:C81),0)</f>
        <v>0</v>
      </c>
      <c r="D94" s="250">
        <f>IFERROR(VLOOKUP(D70,'AJUSTE DE MIX'!$J$105:$L$110,3,1)*SUM(D75:D81),0)</f>
        <v>0</v>
      </c>
      <c r="E94" s="250">
        <f>IFERROR(VLOOKUP(E70,'AJUSTE DE MIX'!$J$105:$L$110,3,1)*SUM(E75:E81),0)</f>
        <v>0</v>
      </c>
      <c r="F94" s="250">
        <f>IFERROR(VLOOKUP(F70,'AJUSTE DE MIX'!$J$105:$L$110,3,1)*SUM(F75:F81),0)</f>
        <v>0</v>
      </c>
      <c r="G94" s="250">
        <f>IFERROR(VLOOKUP(G70,'AJUSTE DE MIX'!$J$105:$L$110,3,1)*SUM(G75:G81),0)</f>
        <v>0</v>
      </c>
      <c r="H94" s="250">
        <f>IFERROR(VLOOKUP(H70,'AJUSTE DE MIX'!$J$105:$L$110,3,1)*SUM(H75:H81),0)</f>
        <v>0</v>
      </c>
      <c r="I94" s="250">
        <f>IFERROR(VLOOKUP(I70,'AJUSTE DE MIX'!$J$105:$L$110,3,1)*SUM(I75:I81),0)</f>
        <v>0</v>
      </c>
      <c r="J94" s="250">
        <f>IFERROR(VLOOKUP(J70,'AJUSTE DE MIX'!$J$105:$L$110,3,1)*SUM(J75:J81),0)</f>
        <v>0</v>
      </c>
      <c r="K94" s="250">
        <f>IFERROR(VLOOKUP(K70,'AJUSTE DE MIX'!$J$105:$L$110,3,1)*SUM(K75:K81),0)</f>
        <v>0</v>
      </c>
      <c r="L94" s="250">
        <f>IFERROR(VLOOKUP(L70,'AJUSTE DE MIX'!$J$105:$L$110,3,1)*SUM(L75:L81),0)</f>
        <v>0</v>
      </c>
      <c r="M94" s="250">
        <f>IFERROR(VLOOKUP(M70,'AJUSTE DE MIX'!$J$105:$L$110,3,1)*SUM(M75:M81),0)</f>
        <v>0</v>
      </c>
      <c r="N94" s="250">
        <f>IFERROR(VLOOKUP(N70,'AJUSTE DE MIX'!$J$105:$L$110,3,1)*SUM(N75:N81),0)</f>
        <v>0</v>
      </c>
      <c r="O94" s="250">
        <f>IFERROR(VLOOKUP(O70,'AJUSTE DE MIX'!$J$105:$L$110,3,1)*SUM(O75:O81),0)</f>
        <v>0</v>
      </c>
      <c r="P94" s="250">
        <f>IFERROR(VLOOKUP(P70,'AJUSTE DE MIX'!$J$105:$L$110,3,1)*SUM(P75:P81),0)</f>
        <v>0</v>
      </c>
      <c r="Q94" s="250">
        <f>IFERROR(VLOOKUP(Q70,'AJUSTE DE MIX'!$J$105:$L$110,3,1)*SUM(Q75:Q81),0)</f>
        <v>0</v>
      </c>
      <c r="R94" s="250">
        <f>IFERROR(VLOOKUP(R70,'AJUSTE DE MIX'!$J$105:$L$110,3,1)*SUM(R75:R81),0)</f>
        <v>0</v>
      </c>
      <c r="S94" s="250">
        <f>IFERROR(VLOOKUP(S70,'AJUSTE DE MIX'!$J$105:$L$110,3,1)*SUM(S75:S81),0)</f>
        <v>0</v>
      </c>
      <c r="T94" s="250">
        <f>IFERROR(VLOOKUP(T70,'AJUSTE DE MIX'!$J$105:$L$110,3,1)*SUM(T75:T81),0)</f>
        <v>0</v>
      </c>
      <c r="U94" s="250">
        <f>IFERROR(VLOOKUP(U70,'AJUSTE DE MIX'!$J$105:$L$110,3,1)*SUM(U75:U81),0)</f>
        <v>0</v>
      </c>
      <c r="V94" s="250">
        <f>IFERROR(VLOOKUP(V70,'AJUSTE DE MIX'!$J$105:$L$110,3,1)*SUM(V75:V81),0)</f>
        <v>0</v>
      </c>
      <c r="W94" s="250">
        <f>IFERROR(VLOOKUP(W70,'AJUSTE DE MIX'!$J$105:$L$110,3,1)*SUM(W75:W81),0)</f>
        <v>0</v>
      </c>
      <c r="X94" s="250">
        <f>IFERROR(VLOOKUP(X70,'AJUSTE DE MIX'!$J$105:$L$110,3,1)*SUM(X75:X81),0)</f>
        <v>0</v>
      </c>
      <c r="Y94" s="250">
        <f>IFERROR(VLOOKUP(Y70,'AJUSTE DE MIX'!$J$105:$L$110,3,1)*SUM(Y75:Y81),0)</f>
        <v>0</v>
      </c>
      <c r="Z94" s="250">
        <f>IFERROR(VLOOKUP(Z70,'AJUSTE DE MIX'!$J$105:$L$110,3,1)*SUM(Z75:Z81),0)</f>
        <v>0</v>
      </c>
      <c r="AA94" s="250">
        <f>IFERROR(VLOOKUP(AA70,'AJUSTE DE MIX'!$J$105:$L$110,3,1)*SUM(AA75:AA81),0)</f>
        <v>0</v>
      </c>
      <c r="AB94" s="250">
        <f>IFERROR(VLOOKUP(AB70,'AJUSTE DE MIX'!$J$105:$L$110,3,1)*SUM(AB75:AB81),0)</f>
        <v>0</v>
      </c>
      <c r="AC94" s="250">
        <f>IFERROR(VLOOKUP(AC70,'AJUSTE DE MIX'!$J$105:$L$110,3,1)*SUM(AC75:AC81),0)</f>
        <v>0</v>
      </c>
      <c r="AD94" s="250">
        <f>IFERROR(VLOOKUP(AD70,'AJUSTE DE MIX'!$J$105:$L$110,3,1)*SUM(AD75:AD81),0)</f>
        <v>0</v>
      </c>
      <c r="AE94" s="250">
        <f>IFERROR(VLOOKUP(AE70,'AJUSTE DE MIX'!$J$105:$L$110,3,1)*SUM(AE75:AE81),0)</f>
        <v>0</v>
      </c>
      <c r="AF94" s="250">
        <f>IFERROR(VLOOKUP(AF70,'AJUSTE DE MIX'!$J$105:$L$110,3,1)*SUM(AF75:AF81),0)</f>
        <v>0</v>
      </c>
      <c r="AG94" s="250">
        <f>IFERROR(VLOOKUP(AG70,'AJUSTE DE MIX'!$J$105:$L$110,3,1)*SUM(AG75:AG81),0)</f>
        <v>0</v>
      </c>
      <c r="AH94" s="250">
        <f>IFERROR(VLOOKUP(AH70,'AJUSTE DE MIX'!$J$105:$L$110,3,1)*SUM(AH75:AH81),0)</f>
        <v>0</v>
      </c>
      <c r="AI94" s="250">
        <f>IFERROR(VLOOKUP(AI70,'AJUSTE DE MIX'!$J$105:$L$110,3,1)*SUM(AI75:AI81),0)</f>
        <v>0</v>
      </c>
      <c r="AJ94" s="250">
        <f>IFERROR(VLOOKUP(AJ70,'AJUSTE DE MIX'!$J$105:$L$110,3,1)*SUM(AJ75:AJ81),0)</f>
        <v>0</v>
      </c>
      <c r="AK94" s="250">
        <f>IFERROR(VLOOKUP(AK70,'AJUSTE DE MIX'!$J$105:$L$110,3,1)*SUM(AK75:AK81),0)</f>
        <v>0</v>
      </c>
      <c r="AL94" s="250">
        <f>IFERROR(VLOOKUP(AL70,'AJUSTE DE MIX'!$J$105:$L$110,3,1)*SUM(AL75:AL81),0)</f>
        <v>0</v>
      </c>
      <c r="AM94" s="250">
        <f>IFERROR(VLOOKUP(AM70,'AJUSTE DE MIX'!$J$105:$L$110,3,1)*SUM(AM75:AM81),0)</f>
        <v>0</v>
      </c>
      <c r="AN94" s="250">
        <f>IFERROR(VLOOKUP(AN70,'AJUSTE DE MIX'!$J$105:$L$110,3,1)*SUM(AN75:AN81),0)</f>
        <v>0</v>
      </c>
      <c r="AO94" s="250">
        <f>IFERROR(VLOOKUP(AO70,'AJUSTE DE MIX'!$J$105:$L$110,3,1)*SUM(AO75:AO81),0)</f>
        <v>0</v>
      </c>
      <c r="AP94" s="250">
        <f>IFERROR(VLOOKUP(AP70,'AJUSTE DE MIX'!$J$105:$L$110,3,1)*SUM(AP75:AP81),0)</f>
        <v>0</v>
      </c>
      <c r="AQ94" s="250">
        <f>IFERROR(VLOOKUP(AQ70,'AJUSTE DE MIX'!$J$105:$L$110,3,1)*SUM(AQ75:AQ81),0)</f>
        <v>0</v>
      </c>
      <c r="AR94" s="250">
        <f>IFERROR(VLOOKUP(AR70,'AJUSTE DE MIX'!$J$105:$L$110,3,1)*SUM(AR75:AR81),0)</f>
        <v>0</v>
      </c>
      <c r="AS94" s="250">
        <f>IFERROR(VLOOKUP(AS70,'AJUSTE DE MIX'!$J$105:$L$110,3,1)*SUM(AS75:AS81),0)</f>
        <v>0</v>
      </c>
      <c r="AT94" s="250">
        <f>IFERROR(VLOOKUP(AT70,'AJUSTE DE MIX'!$J$105:$L$110,3,1)*SUM(AT75:AT81),0)</f>
        <v>0</v>
      </c>
      <c r="AU94" s="250">
        <f>IFERROR(VLOOKUP(AU70,'AJUSTE DE MIX'!$J$105:$L$110,3,1)*SUM(AU75:AU81),0)</f>
        <v>0</v>
      </c>
      <c r="AV94" s="250">
        <f>IFERROR(VLOOKUP(AV70,'AJUSTE DE MIX'!$J$105:$L$110,3,1)*SUM(AV75:AV81),0)</f>
        <v>0</v>
      </c>
      <c r="AW94" s="250">
        <f>IFERROR(VLOOKUP(AW70,'AJUSTE DE MIX'!$J$105:$L$110,3,1)*SUM(AW75:AW81),0)</f>
        <v>0</v>
      </c>
      <c r="AX94" s="250">
        <f>IFERROR(VLOOKUP(AX70,'AJUSTE DE MIX'!$J$105:$L$110,3,1)*SUM(AX75:AX81),0)</f>
        <v>0</v>
      </c>
      <c r="AY94" s="250">
        <f>IFERROR(VLOOKUP(AY70,'AJUSTE DE MIX'!$J$105:$L$110,3,1)*SUM(AY75:AY81),0)</f>
        <v>0</v>
      </c>
      <c r="AZ94" s="250">
        <f>IFERROR(VLOOKUP(AZ70,'AJUSTE DE MIX'!$J$105:$L$110,3,1)*SUM(AZ75:AZ81),0)</f>
        <v>0</v>
      </c>
      <c r="BA94" s="250">
        <f>IFERROR(VLOOKUP(BA70,'AJUSTE DE MIX'!$J$105:$L$110,3,1)*SUM(BA75:BA81),0)</f>
        <v>0</v>
      </c>
      <c r="BB94" s="250">
        <f>IFERROR(VLOOKUP(BB70,'AJUSTE DE MIX'!$J$105:$L$110,3,1)*SUM(BB75:BB81),0)</f>
        <v>0</v>
      </c>
      <c r="BC94" s="250">
        <f>IFERROR(VLOOKUP(BC70,'AJUSTE DE MIX'!$J$105:$L$110,3,1)*SUM(BC75:BC81),0)</f>
        <v>0</v>
      </c>
      <c r="BD94" s="250">
        <f>IFERROR(VLOOKUP(BD70,'AJUSTE DE MIX'!$J$105:$L$110,3,1)*SUM(BD75:BD81),0)</f>
        <v>0</v>
      </c>
      <c r="BE94" s="250">
        <f>IFERROR(VLOOKUP(BE70,'AJUSTE DE MIX'!$J$105:$L$110,3,1)*SUM(BE75:BE81),0)</f>
        <v>0</v>
      </c>
      <c r="BF94" s="250">
        <f>IFERROR(VLOOKUP(BF70,'AJUSTE DE MIX'!$J$105:$L$110,3,1)*SUM(BF75:BF81),0)</f>
        <v>0</v>
      </c>
      <c r="BG94" s="250">
        <f>IFERROR(VLOOKUP(BG70,'AJUSTE DE MIX'!$J$105:$L$110,3,1)*SUM(BG75:BG81),0)</f>
        <v>0</v>
      </c>
      <c r="BH94" s="250">
        <f>IFERROR(VLOOKUP(BH70,'AJUSTE DE MIX'!$J$105:$L$110,3,1)*SUM(BH75:BH81),0)</f>
        <v>0</v>
      </c>
      <c r="BI94" s="250">
        <f>IFERROR(VLOOKUP(BI70,'AJUSTE DE MIX'!$J$105:$L$110,3,1)*SUM(BI75:BI81),0)</f>
        <v>0</v>
      </c>
      <c r="BJ94" s="250">
        <f>IFERROR(VLOOKUP(BJ70,'AJUSTE DE MIX'!$J$105:$L$110,3,1)*SUM(BJ75:BJ81),0)</f>
        <v>0</v>
      </c>
      <c r="BK94" s="250">
        <f>IFERROR(VLOOKUP(BK70,'AJUSTE DE MIX'!$J$105:$L$110,3,1)*SUM(BK75:BK81),0)</f>
        <v>0</v>
      </c>
      <c r="BL94" s="250">
        <f>IFERROR(VLOOKUP(BL70,'AJUSTE DE MIX'!$J$105:$L$110,3,1)*SUM(BL75:BL81),0)</f>
        <v>0</v>
      </c>
      <c r="BM94" s="250">
        <f>IFERROR(VLOOKUP(BM70,'AJUSTE DE MIX'!$J$105:$L$110,3,1)*SUM(BM75:BM81),0)</f>
        <v>0</v>
      </c>
      <c r="BN94" s="250">
        <f>IFERROR(VLOOKUP(BN70,'AJUSTE DE MIX'!$J$105:$L$110,3,1)*SUM(BN75:BN81),0)</f>
        <v>0</v>
      </c>
      <c r="BO94" s="250">
        <f>IFERROR(VLOOKUP(BO70,'AJUSTE DE MIX'!$J$105:$L$110,3,1)*SUM(BO75:BO81),0)</f>
        <v>0</v>
      </c>
      <c r="BP94" s="250">
        <f>IFERROR(VLOOKUP(BP70,'AJUSTE DE MIX'!$J$105:$L$110,3,1)*SUM(BP75:BP81),0)</f>
        <v>0</v>
      </c>
      <c r="BQ94" s="250">
        <f>IFERROR(VLOOKUP(BQ70,'AJUSTE DE MIX'!$J$105:$L$110,3,1)*SUM(BQ75:BQ81),0)</f>
        <v>0</v>
      </c>
      <c r="BR94" s="250">
        <f>IFERROR(VLOOKUP(BR70,'AJUSTE DE MIX'!$J$105:$L$110,3,1)*SUM(BR75:BR81),0)</f>
        <v>0</v>
      </c>
      <c r="BS94" s="250">
        <f>IFERROR(VLOOKUP(BS70,'AJUSTE DE MIX'!$J$105:$L$110,3,1)*SUM(BS75:BS81),0)</f>
        <v>0</v>
      </c>
      <c r="BT94" s="250">
        <f>IFERROR(VLOOKUP(BT70,'AJUSTE DE MIX'!$J$105:$L$110,3,1)*SUM(BT75:BT81),0)</f>
        <v>0</v>
      </c>
      <c r="BU94" s="250">
        <f>IFERROR(VLOOKUP(BU70,'AJUSTE DE MIX'!$J$105:$L$110,3,1)*SUM(BU75:BU81),0)</f>
        <v>0</v>
      </c>
      <c r="BV94" s="250">
        <f>IFERROR(VLOOKUP(BV70,'AJUSTE DE MIX'!$J$105:$L$110,3,1)*SUM(BV75:BV81),0)</f>
        <v>0</v>
      </c>
      <c r="BW94" s="250">
        <f>IFERROR(VLOOKUP(BW70,'AJUSTE DE MIX'!$J$105:$L$110,3,1)*SUM(BW75:BW81),0)</f>
        <v>0</v>
      </c>
    </row>
    <row r="95" spans="1:75" outlineLevel="2">
      <c r="A95" s="356" t="s">
        <v>283</v>
      </c>
      <c r="B95" s="357"/>
      <c r="C95" s="388"/>
      <c r="D95" s="389"/>
      <c r="E95" s="389"/>
      <c r="F95" s="390"/>
      <c r="G95" s="270"/>
      <c r="H95" s="270"/>
      <c r="I95" s="270"/>
      <c r="J95" s="270"/>
      <c r="K95" s="270"/>
      <c r="L95" s="270"/>
      <c r="M95" s="270"/>
      <c r="N95" s="270"/>
      <c r="O95" s="270"/>
      <c r="P95" s="270"/>
      <c r="Q95" s="270"/>
      <c r="R95" s="270"/>
      <c r="S95" s="270"/>
      <c r="T95" s="270"/>
      <c r="U95" s="270"/>
      <c r="V95" s="270"/>
      <c r="W95" s="270"/>
      <c r="X95" s="270"/>
      <c r="Y95" s="270"/>
      <c r="Z95" s="270"/>
      <c r="AA95" s="270"/>
      <c r="AB95" s="270"/>
      <c r="AC95" s="270"/>
      <c r="AD95" s="270"/>
      <c r="AE95" s="270"/>
      <c r="AF95" s="270"/>
      <c r="AG95" s="270"/>
      <c r="AH95" s="270"/>
      <c r="AI95" s="270"/>
      <c r="AJ95" s="270"/>
      <c r="AK95" s="270"/>
      <c r="AL95" s="270"/>
      <c r="AM95" s="270"/>
      <c r="AN95" s="270"/>
      <c r="AO95" s="270"/>
      <c r="AP95" s="270"/>
      <c r="AQ95" s="270"/>
      <c r="AR95" s="270"/>
      <c r="AS95" s="270"/>
      <c r="AT95" s="270"/>
      <c r="AU95" s="270"/>
      <c r="AV95" s="270"/>
      <c r="AW95" s="270"/>
      <c r="AX95" s="270"/>
      <c r="AY95" s="270"/>
      <c r="AZ95" s="270"/>
      <c r="BA95" s="270"/>
      <c r="BB95" s="270"/>
      <c r="BC95" s="270"/>
      <c r="BD95" s="270"/>
      <c r="BE95" s="270"/>
      <c r="BF95" s="270"/>
      <c r="BG95" s="270"/>
      <c r="BH95" s="270"/>
      <c r="BI95" s="270"/>
      <c r="BJ95" s="270"/>
      <c r="BK95" s="270"/>
      <c r="BL95" s="270"/>
      <c r="BM95" s="270"/>
      <c r="BN95" s="270"/>
      <c r="BO95" s="270"/>
      <c r="BP95" s="270"/>
      <c r="BQ95" s="270"/>
      <c r="BR95" s="270"/>
      <c r="BS95" s="270"/>
      <c r="BT95" s="270"/>
      <c r="BU95" s="270"/>
      <c r="BV95" s="270"/>
      <c r="BW95" s="270"/>
    </row>
    <row r="96" spans="1:75" outlineLevel="2">
      <c r="A96" s="356" t="s">
        <v>346</v>
      </c>
      <c r="B96" s="357"/>
      <c r="C96" s="270"/>
      <c r="D96" s="270"/>
      <c r="E96" s="270"/>
      <c r="F96" s="270"/>
      <c r="G96" s="270"/>
      <c r="H96" s="270"/>
      <c r="I96" s="270"/>
      <c r="J96" s="270"/>
      <c r="K96" s="270"/>
      <c r="L96" s="270"/>
      <c r="M96" s="270"/>
      <c r="N96" s="270"/>
      <c r="O96" s="270"/>
      <c r="P96" s="270"/>
      <c r="Q96" s="270"/>
      <c r="R96" s="270"/>
      <c r="S96" s="270"/>
      <c r="T96" s="270"/>
      <c r="U96" s="270"/>
      <c r="V96" s="270"/>
      <c r="W96" s="270"/>
      <c r="X96" s="270"/>
      <c r="Y96" s="270"/>
      <c r="Z96" s="270"/>
      <c r="AA96" s="270"/>
      <c r="AB96" s="270"/>
      <c r="AC96" s="270"/>
      <c r="AD96" s="270"/>
      <c r="AE96" s="270"/>
      <c r="AF96" s="270"/>
      <c r="AG96" s="270"/>
      <c r="AH96" s="270"/>
      <c r="AI96" s="270"/>
      <c r="AJ96" s="270"/>
      <c r="AK96" s="270"/>
      <c r="AL96" s="270"/>
      <c r="AM96" s="270"/>
      <c r="AN96" s="270"/>
      <c r="AO96" s="270"/>
      <c r="AP96" s="270"/>
      <c r="AQ96" s="270"/>
      <c r="AR96" s="270"/>
      <c r="AS96" s="270"/>
      <c r="AT96" s="270"/>
      <c r="AU96" s="270"/>
      <c r="AV96" s="270"/>
      <c r="AW96" s="270"/>
      <c r="AX96" s="270"/>
      <c r="AY96" s="270"/>
      <c r="AZ96" s="270"/>
      <c r="BA96" s="270"/>
      <c r="BB96" s="270"/>
      <c r="BC96" s="270"/>
      <c r="BD96" s="270"/>
      <c r="BE96" s="270"/>
      <c r="BF96" s="270"/>
      <c r="BG96" s="270"/>
      <c r="BH96" s="270"/>
      <c r="BI96" s="270"/>
      <c r="BJ96" s="270"/>
      <c r="BK96" s="270"/>
      <c r="BL96" s="270"/>
      <c r="BM96" s="270"/>
      <c r="BN96" s="270"/>
      <c r="BO96" s="270"/>
      <c r="BP96" s="270"/>
      <c r="BQ96" s="270"/>
      <c r="BR96" s="270"/>
      <c r="BS96" s="270"/>
      <c r="BT96" s="270"/>
      <c r="BU96" s="270"/>
      <c r="BV96" s="270"/>
      <c r="BW96" s="270"/>
    </row>
    <row r="97" spans="1:75" outlineLevel="2">
      <c r="A97" s="356" t="s">
        <v>344</v>
      </c>
      <c r="B97" s="357"/>
      <c r="C97" s="270"/>
      <c r="D97" s="270"/>
      <c r="E97" s="270"/>
      <c r="F97" s="270"/>
      <c r="G97" s="270"/>
      <c r="H97" s="270"/>
      <c r="I97" s="270"/>
      <c r="J97" s="270"/>
      <c r="K97" s="270"/>
      <c r="L97" s="270"/>
      <c r="M97" s="270"/>
      <c r="N97" s="270"/>
      <c r="O97" s="270"/>
      <c r="P97" s="270"/>
      <c r="Q97" s="270"/>
      <c r="R97" s="270"/>
      <c r="S97" s="270"/>
      <c r="T97" s="270"/>
      <c r="U97" s="270"/>
      <c r="V97" s="270"/>
      <c r="W97" s="270"/>
      <c r="X97" s="270"/>
      <c r="Y97" s="270"/>
      <c r="Z97" s="270"/>
      <c r="AA97" s="270"/>
      <c r="AB97" s="270"/>
      <c r="AC97" s="270"/>
      <c r="AD97" s="270"/>
      <c r="AE97" s="270"/>
      <c r="AF97" s="270"/>
      <c r="AG97" s="270"/>
      <c r="AH97" s="270"/>
      <c r="AI97" s="270"/>
      <c r="AJ97" s="270"/>
      <c r="AK97" s="270"/>
      <c r="AL97" s="270"/>
      <c r="AM97" s="270"/>
      <c r="AN97" s="270"/>
      <c r="AO97" s="270"/>
      <c r="AP97" s="270"/>
      <c r="AQ97" s="270"/>
      <c r="AR97" s="270"/>
      <c r="AS97" s="270"/>
      <c r="AT97" s="270"/>
      <c r="AU97" s="270"/>
      <c r="AV97" s="270"/>
      <c r="AW97" s="270"/>
      <c r="AX97" s="270"/>
      <c r="AY97" s="270"/>
      <c r="AZ97" s="270"/>
      <c r="BA97" s="270"/>
      <c r="BB97" s="270"/>
      <c r="BC97" s="270"/>
      <c r="BD97" s="270"/>
      <c r="BE97" s="270"/>
      <c r="BF97" s="270"/>
      <c r="BG97" s="270"/>
      <c r="BH97" s="270"/>
      <c r="BI97" s="270"/>
      <c r="BJ97" s="270"/>
      <c r="BK97" s="270"/>
      <c r="BL97" s="270"/>
      <c r="BM97" s="270"/>
      <c r="BN97" s="270"/>
      <c r="BO97" s="270"/>
      <c r="BP97" s="270"/>
      <c r="BQ97" s="270"/>
      <c r="BR97" s="270"/>
      <c r="BS97" s="270"/>
      <c r="BT97" s="270"/>
      <c r="BU97" s="270"/>
      <c r="BV97" s="270"/>
      <c r="BW97" s="270"/>
    </row>
    <row r="98" spans="1:75" outlineLevel="2">
      <c r="A98" s="356" t="s">
        <v>345</v>
      </c>
      <c r="B98" s="357"/>
      <c r="C98" s="270"/>
      <c r="D98" s="270"/>
      <c r="E98" s="270"/>
      <c r="F98" s="270"/>
      <c r="G98" s="270"/>
      <c r="H98" s="270"/>
      <c r="I98" s="270"/>
      <c r="J98" s="270"/>
      <c r="K98" s="270"/>
      <c r="L98" s="270"/>
      <c r="M98" s="270"/>
      <c r="N98" s="270"/>
      <c r="O98" s="270"/>
      <c r="P98" s="270"/>
      <c r="Q98" s="270"/>
      <c r="R98" s="270"/>
      <c r="S98" s="270"/>
      <c r="T98" s="270"/>
      <c r="U98" s="270"/>
      <c r="V98" s="270"/>
      <c r="W98" s="270"/>
      <c r="X98" s="270"/>
      <c r="Y98" s="270"/>
      <c r="Z98" s="270"/>
      <c r="AA98" s="270"/>
      <c r="AB98" s="270"/>
      <c r="AC98" s="270"/>
      <c r="AD98" s="270"/>
      <c r="AE98" s="270"/>
      <c r="AF98" s="270"/>
      <c r="AG98" s="270"/>
      <c r="AH98" s="270"/>
      <c r="AI98" s="270"/>
      <c r="AJ98" s="270"/>
      <c r="AK98" s="270"/>
      <c r="AL98" s="270"/>
      <c r="AM98" s="270"/>
      <c r="AN98" s="270"/>
      <c r="AO98" s="270"/>
      <c r="AP98" s="270"/>
      <c r="AQ98" s="270"/>
      <c r="AR98" s="270"/>
      <c r="AS98" s="270"/>
      <c r="AT98" s="270"/>
      <c r="AU98" s="270"/>
      <c r="AV98" s="270"/>
      <c r="AW98" s="270"/>
      <c r="AX98" s="270"/>
      <c r="AY98" s="270"/>
      <c r="AZ98" s="270"/>
      <c r="BA98" s="270"/>
      <c r="BB98" s="270"/>
      <c r="BC98" s="270"/>
      <c r="BD98" s="270"/>
      <c r="BE98" s="270"/>
      <c r="BF98" s="270"/>
      <c r="BG98" s="270"/>
      <c r="BH98" s="270"/>
      <c r="BI98" s="270"/>
      <c r="BJ98" s="270"/>
      <c r="BK98" s="270"/>
      <c r="BL98" s="270"/>
      <c r="BM98" s="270"/>
      <c r="BN98" s="270"/>
      <c r="BO98" s="270"/>
      <c r="BP98" s="270"/>
      <c r="BQ98" s="270"/>
      <c r="BR98" s="270"/>
      <c r="BS98" s="270"/>
      <c r="BT98" s="270"/>
      <c r="BU98" s="270"/>
      <c r="BV98" s="270"/>
      <c r="BW98" s="270"/>
    </row>
    <row r="99" spans="1:75" outlineLevel="2">
      <c r="A99" s="196" t="s">
        <v>284</v>
      </c>
      <c r="B99" s="192" t="s">
        <v>261</v>
      </c>
      <c r="C99" s="251">
        <f>IF($B$99="não","",IF(IF($B$99="SIM",C101*1350)&gt;31500,31500,C101*1350))</f>
        <v>0</v>
      </c>
      <c r="D99" s="251">
        <f>IF($B$99="não","",IF(IF($B$99="SIM",D101*1350)&gt;32400,32400,D101*1350))</f>
        <v>0</v>
      </c>
      <c r="E99" s="251">
        <f>IF($B$99="não","",IF(IF($B$99="SIM",E101*1350)&gt;33750,33750,E101*1350))</f>
        <v>0</v>
      </c>
      <c r="F99" s="251">
        <f>IF($B$99="não","",IF(IF($B$99="SIM",F101*1350)&gt;36450,36450,F101*1350))</f>
        <v>0</v>
      </c>
      <c r="G99" s="251">
        <f>IF($B$99="não","",IF(IF($B$99="SIM",G101*1350)&gt;41850,41850,G101*1350))</f>
        <v>0</v>
      </c>
      <c r="H99" s="251">
        <f>IF($B$99="não","",IF(IF($B$99="SIM",H101*1350)&gt;43200,43200,H101*1350))</f>
        <v>0</v>
      </c>
      <c r="I99" s="127"/>
      <c r="J99" s="127"/>
      <c r="K99" s="127"/>
      <c r="L99" s="127"/>
      <c r="M99" s="127"/>
      <c r="N99" s="127"/>
      <c r="O99" s="127"/>
      <c r="P99" s="127"/>
      <c r="Q99" s="127"/>
      <c r="R99" s="127"/>
      <c r="S99" s="127"/>
      <c r="T99" s="127"/>
      <c r="U99" s="127"/>
      <c r="V99" s="127"/>
      <c r="W99" s="127"/>
      <c r="X99" s="127"/>
      <c r="Y99" s="127"/>
      <c r="Z99" s="127"/>
      <c r="AA99" s="127"/>
      <c r="AB99" s="127"/>
      <c r="AC99" s="127"/>
      <c r="AD99" s="127"/>
      <c r="AE99" s="127"/>
      <c r="AF99" s="127"/>
      <c r="AG99" s="127"/>
      <c r="AH99" s="127"/>
      <c r="AI99" s="127"/>
      <c r="AJ99" s="127"/>
      <c r="AK99" s="127"/>
      <c r="AL99" s="127"/>
      <c r="AM99" s="127"/>
      <c r="AN99" s="127"/>
      <c r="AO99" s="127"/>
      <c r="AP99" s="127"/>
      <c r="AQ99" s="127"/>
      <c r="AR99" s="127"/>
      <c r="AS99" s="127"/>
      <c r="AT99" s="127"/>
      <c r="AU99" s="127"/>
      <c r="AV99" s="127"/>
      <c r="AW99" s="127"/>
      <c r="AX99" s="127"/>
      <c r="AY99" s="127"/>
      <c r="AZ99" s="127"/>
      <c r="BA99" s="127"/>
      <c r="BB99" s="127"/>
      <c r="BC99" s="127"/>
      <c r="BD99" s="127"/>
      <c r="BE99" s="127"/>
      <c r="BF99" s="127"/>
      <c r="BG99" s="127"/>
      <c r="BH99" s="127"/>
      <c r="BI99" s="127"/>
      <c r="BJ99" s="127"/>
      <c r="BK99" s="127"/>
      <c r="BL99" s="127"/>
      <c r="BM99" s="127"/>
      <c r="BN99" s="127"/>
      <c r="BO99" s="127"/>
      <c r="BP99" s="127"/>
      <c r="BQ99" s="127"/>
      <c r="BR99" s="127"/>
      <c r="BS99" s="127"/>
      <c r="BT99" s="127"/>
      <c r="BU99" s="127"/>
      <c r="BV99" s="127"/>
      <c r="BW99" s="128"/>
    </row>
    <row r="100" spans="1:75" outlineLevel="2">
      <c r="A100" s="377" t="s">
        <v>375</v>
      </c>
      <c r="B100" s="378"/>
      <c r="C100" s="270"/>
      <c r="D100" s="270"/>
      <c r="E100" s="270"/>
      <c r="F100" s="270"/>
      <c r="G100" s="270"/>
      <c r="H100" s="270"/>
      <c r="I100" s="379"/>
      <c r="J100" s="380"/>
      <c r="K100" s="380"/>
      <c r="L100" s="380"/>
      <c r="M100" s="380"/>
      <c r="N100" s="380"/>
      <c r="O100" s="380"/>
      <c r="P100" s="380"/>
      <c r="Q100" s="380"/>
      <c r="R100" s="380"/>
      <c r="S100" s="380"/>
      <c r="T100" s="380"/>
      <c r="U100" s="380"/>
      <c r="V100" s="380"/>
      <c r="W100" s="380"/>
      <c r="X100" s="380"/>
      <c r="Y100" s="380"/>
      <c r="Z100" s="380"/>
      <c r="AA100" s="380"/>
      <c r="AB100" s="380"/>
      <c r="AC100" s="380"/>
      <c r="AD100" s="380"/>
      <c r="AE100" s="380"/>
      <c r="AF100" s="380"/>
      <c r="AG100" s="380"/>
      <c r="AH100" s="380"/>
      <c r="AI100" s="380"/>
      <c r="AJ100" s="380"/>
      <c r="AK100" s="380"/>
      <c r="AL100" s="380"/>
      <c r="AM100" s="380"/>
      <c r="AN100" s="380"/>
      <c r="AO100" s="380"/>
      <c r="AP100" s="380"/>
      <c r="AQ100" s="380"/>
      <c r="AR100" s="380"/>
      <c r="AS100" s="380"/>
      <c r="AT100" s="380"/>
      <c r="AU100" s="380"/>
      <c r="AV100" s="380"/>
      <c r="AW100" s="380"/>
      <c r="AX100" s="380"/>
      <c r="AY100" s="380"/>
      <c r="AZ100" s="380"/>
      <c r="BA100" s="380"/>
      <c r="BB100" s="380"/>
      <c r="BC100" s="380"/>
      <c r="BD100" s="380"/>
      <c r="BE100" s="380"/>
      <c r="BF100" s="380"/>
      <c r="BG100" s="380"/>
      <c r="BH100" s="380"/>
      <c r="BI100" s="380"/>
      <c r="BJ100" s="380"/>
      <c r="BK100" s="380"/>
      <c r="BL100" s="380"/>
      <c r="BM100" s="380"/>
      <c r="BN100" s="380"/>
      <c r="BO100" s="380"/>
      <c r="BP100" s="380"/>
      <c r="BQ100" s="380"/>
      <c r="BR100" s="380"/>
      <c r="BS100" s="380"/>
      <c r="BT100" s="380"/>
      <c r="BU100" s="380"/>
      <c r="BV100" s="380"/>
      <c r="BW100" s="381"/>
    </row>
    <row r="101" spans="1:75" outlineLevel="2">
      <c r="A101" s="382" t="s">
        <v>260</v>
      </c>
      <c r="B101" s="383"/>
      <c r="C101" s="272">
        <f>IF(ROUNDDOWN(((C31-C100)/5),0)&lt;0,0,(ROUNDDOWN(((C31-C100)/5),0)))</f>
        <v>0</v>
      </c>
      <c r="D101" s="272">
        <f>IF(ROUNDDOWN(((D31-D100)/5),0)&lt;0,0,(ROUNDDOWN(((D31-D100)/5),0)))</f>
        <v>0</v>
      </c>
      <c r="E101" s="272">
        <f t="shared" ref="E101:H101" si="54">IF(ROUNDDOWN(((E31-E100)/5),0)&lt;0,0,(ROUNDDOWN(((E31-E100)/5),0)))</f>
        <v>0</v>
      </c>
      <c r="F101" s="272">
        <f t="shared" si="54"/>
        <v>0</v>
      </c>
      <c r="G101" s="272">
        <f t="shared" si="54"/>
        <v>0</v>
      </c>
      <c r="H101" s="272">
        <f t="shared" si="54"/>
        <v>0</v>
      </c>
      <c r="I101" s="384"/>
      <c r="J101" s="385"/>
      <c r="K101" s="385"/>
      <c r="L101" s="385"/>
      <c r="M101" s="385"/>
      <c r="N101" s="385"/>
      <c r="O101" s="385"/>
      <c r="P101" s="385"/>
      <c r="Q101" s="385"/>
      <c r="R101" s="385"/>
      <c r="S101" s="385"/>
      <c r="T101" s="385"/>
      <c r="U101" s="385"/>
      <c r="V101" s="385"/>
      <c r="W101" s="385"/>
      <c r="X101" s="385"/>
      <c r="Y101" s="385"/>
      <c r="Z101" s="385"/>
      <c r="AA101" s="385"/>
      <c r="AB101" s="385"/>
      <c r="AC101" s="385"/>
      <c r="AD101" s="385"/>
      <c r="AE101" s="385"/>
      <c r="AF101" s="385"/>
      <c r="AG101" s="385"/>
      <c r="AH101" s="385"/>
      <c r="AI101" s="385"/>
      <c r="AJ101" s="385"/>
      <c r="AK101" s="385"/>
      <c r="AL101" s="385"/>
      <c r="AM101" s="385"/>
      <c r="AN101" s="385"/>
      <c r="AO101" s="385"/>
      <c r="AP101" s="385"/>
      <c r="AQ101" s="385"/>
      <c r="AR101" s="385"/>
      <c r="AS101" s="385"/>
      <c r="AT101" s="385"/>
      <c r="AU101" s="385"/>
      <c r="AV101" s="385"/>
      <c r="AW101" s="385"/>
      <c r="AX101" s="385"/>
      <c r="AY101" s="385"/>
      <c r="AZ101" s="385"/>
      <c r="BA101" s="385"/>
      <c r="BB101" s="385"/>
      <c r="BC101" s="385"/>
      <c r="BD101" s="385"/>
      <c r="BE101" s="385"/>
      <c r="BF101" s="385"/>
      <c r="BG101" s="385"/>
      <c r="BH101" s="385"/>
      <c r="BI101" s="385"/>
      <c r="BJ101" s="385"/>
      <c r="BK101" s="385"/>
      <c r="BL101" s="385"/>
      <c r="BM101" s="385"/>
      <c r="BN101" s="385"/>
      <c r="BO101" s="385"/>
      <c r="BP101" s="385"/>
      <c r="BQ101" s="385"/>
      <c r="BR101" s="385"/>
      <c r="BS101" s="385"/>
      <c r="BT101" s="385"/>
      <c r="BU101" s="385"/>
      <c r="BV101" s="385"/>
      <c r="BW101" s="386"/>
    </row>
    <row r="102" spans="1:75" s="234" customFormat="1" ht="13.5" customHeight="1" outlineLevel="1">
      <c r="A102" s="292"/>
      <c r="B102" s="293"/>
      <c r="C102" s="294"/>
      <c r="D102" s="295"/>
      <c r="E102" s="295"/>
      <c r="F102" s="295"/>
      <c r="G102" s="295"/>
      <c r="H102" s="295"/>
      <c r="I102" s="295"/>
      <c r="J102" s="295"/>
      <c r="K102" s="295"/>
      <c r="L102" s="295"/>
      <c r="M102" s="295"/>
      <c r="N102" s="295"/>
      <c r="O102" s="295"/>
      <c r="P102" s="295"/>
      <c r="Q102" s="295"/>
      <c r="R102" s="295"/>
      <c r="S102" s="295"/>
      <c r="T102" s="295"/>
      <c r="U102" s="295"/>
      <c r="V102" s="295"/>
      <c r="W102" s="295"/>
      <c r="X102" s="295"/>
      <c r="Y102" s="295"/>
      <c r="Z102" s="295"/>
      <c r="AA102" s="295"/>
      <c r="AB102" s="295"/>
      <c r="AC102" s="295"/>
      <c r="AD102" s="295"/>
      <c r="AE102" s="295"/>
      <c r="AF102" s="295"/>
      <c r="AG102" s="295"/>
      <c r="AH102" s="295"/>
      <c r="AI102" s="295"/>
      <c r="AJ102" s="295"/>
      <c r="AK102" s="295"/>
      <c r="AL102" s="295"/>
      <c r="AM102" s="295"/>
      <c r="AN102" s="295"/>
      <c r="AO102" s="295"/>
      <c r="AP102" s="295"/>
      <c r="AQ102" s="295"/>
      <c r="AR102" s="295"/>
      <c r="AS102" s="295"/>
      <c r="AT102" s="295"/>
      <c r="AU102" s="295"/>
      <c r="AV102" s="295"/>
      <c r="AW102" s="295"/>
      <c r="AX102" s="295"/>
      <c r="AY102" s="295"/>
      <c r="AZ102" s="295"/>
      <c r="BA102" s="295"/>
      <c r="BB102" s="295"/>
      <c r="BC102" s="295"/>
      <c r="BD102" s="295"/>
      <c r="BE102" s="295"/>
      <c r="BF102" s="295"/>
      <c r="BG102" s="295"/>
      <c r="BH102" s="295"/>
      <c r="BI102" s="295"/>
      <c r="BJ102" s="295"/>
      <c r="BK102" s="295"/>
      <c r="BL102" s="295"/>
      <c r="BM102" s="295"/>
      <c r="BN102" s="295"/>
      <c r="BO102" s="295"/>
      <c r="BP102" s="295"/>
      <c r="BQ102" s="295"/>
      <c r="BR102" s="295"/>
      <c r="BS102" s="295"/>
      <c r="BT102" s="295"/>
      <c r="BU102" s="295"/>
      <c r="BV102" s="295"/>
      <c r="BW102" s="295"/>
    </row>
    <row r="103" spans="1:75" ht="13.5" customHeight="1" outlineLevel="2">
      <c r="A103" s="290" t="s">
        <v>376</v>
      </c>
      <c r="B103" s="291"/>
      <c r="C103" s="281">
        <v>0</v>
      </c>
      <c r="D103" s="281">
        <v>0</v>
      </c>
      <c r="E103" s="281">
        <v>0</v>
      </c>
      <c r="F103" s="281">
        <v>0</v>
      </c>
      <c r="G103" s="281">
        <v>0</v>
      </c>
      <c r="H103" s="281">
        <v>0</v>
      </c>
      <c r="I103" s="281">
        <v>0</v>
      </c>
      <c r="J103" s="281">
        <v>0</v>
      </c>
      <c r="K103" s="281">
        <v>0</v>
      </c>
      <c r="L103" s="281">
        <v>0</v>
      </c>
      <c r="M103" s="281">
        <v>0</v>
      </c>
      <c r="N103" s="281">
        <v>0</v>
      </c>
      <c r="O103" s="281">
        <v>0</v>
      </c>
      <c r="P103" s="281">
        <v>0</v>
      </c>
      <c r="Q103" s="281">
        <v>0</v>
      </c>
      <c r="R103" s="281">
        <v>0</v>
      </c>
      <c r="S103" s="281">
        <v>0</v>
      </c>
      <c r="T103" s="281">
        <v>0</v>
      </c>
      <c r="U103" s="281">
        <v>0</v>
      </c>
      <c r="V103" s="281">
        <v>0</v>
      </c>
      <c r="W103" s="281">
        <v>0</v>
      </c>
      <c r="X103" s="281">
        <v>0</v>
      </c>
      <c r="Y103" s="281">
        <v>0</v>
      </c>
      <c r="Z103" s="281">
        <v>0</v>
      </c>
      <c r="AA103" s="281">
        <v>0</v>
      </c>
      <c r="AB103" s="281">
        <v>0</v>
      </c>
      <c r="AC103" s="281">
        <v>0</v>
      </c>
      <c r="AD103" s="281">
        <v>0</v>
      </c>
      <c r="AE103" s="281">
        <v>0</v>
      </c>
      <c r="AF103" s="281">
        <v>0</v>
      </c>
      <c r="AG103" s="281">
        <v>0</v>
      </c>
      <c r="AH103" s="281">
        <v>0</v>
      </c>
      <c r="AI103" s="281">
        <v>0</v>
      </c>
      <c r="AJ103" s="281">
        <v>0</v>
      </c>
      <c r="AK103" s="281">
        <v>0</v>
      </c>
      <c r="AL103" s="281">
        <v>0</v>
      </c>
      <c r="AM103" s="281">
        <v>0</v>
      </c>
      <c r="AN103" s="281">
        <v>0</v>
      </c>
      <c r="AO103" s="281">
        <v>0</v>
      </c>
      <c r="AP103" s="281">
        <v>0</v>
      </c>
      <c r="AQ103" s="281">
        <v>0</v>
      </c>
      <c r="AR103" s="281">
        <v>0</v>
      </c>
      <c r="AS103" s="281">
        <v>0</v>
      </c>
      <c r="AT103" s="281">
        <v>0</v>
      </c>
      <c r="AU103" s="281">
        <v>0</v>
      </c>
      <c r="AV103" s="281">
        <v>0</v>
      </c>
      <c r="AW103" s="281">
        <v>0</v>
      </c>
      <c r="AX103" s="281">
        <v>0</v>
      </c>
      <c r="AY103" s="281">
        <v>0</v>
      </c>
      <c r="AZ103" s="281">
        <v>0</v>
      </c>
      <c r="BA103" s="281">
        <v>0</v>
      </c>
      <c r="BB103" s="281">
        <v>0</v>
      </c>
      <c r="BC103" s="281">
        <v>0</v>
      </c>
      <c r="BD103" s="281">
        <v>0</v>
      </c>
      <c r="BE103" s="281">
        <v>0</v>
      </c>
      <c r="BF103" s="281">
        <v>0</v>
      </c>
      <c r="BG103" s="281">
        <v>0</v>
      </c>
      <c r="BH103" s="281">
        <v>0</v>
      </c>
      <c r="BI103" s="281">
        <v>0</v>
      </c>
      <c r="BJ103" s="281">
        <v>0</v>
      </c>
      <c r="BK103" s="281">
        <v>0</v>
      </c>
      <c r="BL103" s="281">
        <v>0</v>
      </c>
      <c r="BM103" s="281">
        <v>0</v>
      </c>
      <c r="BN103" s="281">
        <v>0</v>
      </c>
      <c r="BO103" s="281">
        <v>0</v>
      </c>
      <c r="BP103" s="281">
        <v>0</v>
      </c>
      <c r="BQ103" s="281">
        <v>0</v>
      </c>
      <c r="BR103" s="281">
        <v>0</v>
      </c>
      <c r="BS103" s="281">
        <v>0</v>
      </c>
      <c r="BT103" s="281">
        <v>0</v>
      </c>
      <c r="BU103" s="281">
        <v>0</v>
      </c>
      <c r="BV103" s="281">
        <v>0</v>
      </c>
      <c r="BW103" s="281">
        <v>0</v>
      </c>
    </row>
    <row r="104" spans="1:75" ht="13.5" customHeight="1" outlineLevel="1">
      <c r="A104" s="277"/>
      <c r="B104" s="278"/>
      <c r="C104" s="218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BL104" s="6"/>
      <c r="BM104" s="6"/>
      <c r="BN104" s="6"/>
      <c r="BO104" s="6"/>
      <c r="BP104" s="6"/>
      <c r="BQ104" s="6"/>
      <c r="BR104" s="6"/>
      <c r="BS104" s="6"/>
      <c r="BT104" s="6"/>
      <c r="BU104" s="6"/>
      <c r="BV104" s="6"/>
      <c r="BW104" s="6"/>
    </row>
    <row r="105" spans="1:75" outlineLevel="1">
      <c r="A105" s="376" t="s">
        <v>1</v>
      </c>
      <c r="B105" s="376"/>
      <c r="C105" s="252">
        <f>SUM(C92,C74,C103)</f>
        <v>0</v>
      </c>
      <c r="D105" s="252">
        <f t="shared" ref="D105:BO105" si="55">SUM(D92,D74,D103)</f>
        <v>0</v>
      </c>
      <c r="E105" s="252">
        <f t="shared" si="55"/>
        <v>0</v>
      </c>
      <c r="F105" s="252">
        <f t="shared" si="55"/>
        <v>0</v>
      </c>
      <c r="G105" s="252">
        <f t="shared" si="55"/>
        <v>0</v>
      </c>
      <c r="H105" s="252">
        <f t="shared" si="55"/>
        <v>0</v>
      </c>
      <c r="I105" s="252">
        <f t="shared" si="55"/>
        <v>0</v>
      </c>
      <c r="J105" s="252">
        <f t="shared" si="55"/>
        <v>0</v>
      </c>
      <c r="K105" s="252">
        <f t="shared" si="55"/>
        <v>0</v>
      </c>
      <c r="L105" s="252">
        <f t="shared" si="55"/>
        <v>0</v>
      </c>
      <c r="M105" s="252">
        <f t="shared" si="55"/>
        <v>0</v>
      </c>
      <c r="N105" s="252">
        <f t="shared" si="55"/>
        <v>0</v>
      </c>
      <c r="O105" s="252">
        <f t="shared" si="55"/>
        <v>0</v>
      </c>
      <c r="P105" s="252">
        <f t="shared" si="55"/>
        <v>0</v>
      </c>
      <c r="Q105" s="252">
        <f t="shared" si="55"/>
        <v>0</v>
      </c>
      <c r="R105" s="252">
        <f t="shared" si="55"/>
        <v>0</v>
      </c>
      <c r="S105" s="252">
        <f t="shared" si="55"/>
        <v>0</v>
      </c>
      <c r="T105" s="252">
        <f t="shared" si="55"/>
        <v>0</v>
      </c>
      <c r="U105" s="252">
        <f t="shared" si="55"/>
        <v>0</v>
      </c>
      <c r="V105" s="252">
        <f t="shared" si="55"/>
        <v>0</v>
      </c>
      <c r="W105" s="252">
        <f t="shared" si="55"/>
        <v>0</v>
      </c>
      <c r="X105" s="252">
        <f t="shared" si="55"/>
        <v>0</v>
      </c>
      <c r="Y105" s="252">
        <f t="shared" si="55"/>
        <v>0</v>
      </c>
      <c r="Z105" s="252">
        <f t="shared" si="55"/>
        <v>0</v>
      </c>
      <c r="AA105" s="252">
        <f t="shared" si="55"/>
        <v>0</v>
      </c>
      <c r="AB105" s="252">
        <f t="shared" si="55"/>
        <v>0</v>
      </c>
      <c r="AC105" s="252">
        <f t="shared" si="55"/>
        <v>0</v>
      </c>
      <c r="AD105" s="252">
        <f t="shared" si="55"/>
        <v>0</v>
      </c>
      <c r="AE105" s="252">
        <f t="shared" si="55"/>
        <v>0</v>
      </c>
      <c r="AF105" s="252">
        <f t="shared" si="55"/>
        <v>0</v>
      </c>
      <c r="AG105" s="252">
        <f t="shared" si="55"/>
        <v>0</v>
      </c>
      <c r="AH105" s="252">
        <f t="shared" si="55"/>
        <v>0</v>
      </c>
      <c r="AI105" s="252">
        <f t="shared" si="55"/>
        <v>0</v>
      </c>
      <c r="AJ105" s="252">
        <f t="shared" si="55"/>
        <v>0</v>
      </c>
      <c r="AK105" s="252">
        <f t="shared" si="55"/>
        <v>0</v>
      </c>
      <c r="AL105" s="252">
        <f t="shared" si="55"/>
        <v>0</v>
      </c>
      <c r="AM105" s="252">
        <f t="shared" si="55"/>
        <v>0</v>
      </c>
      <c r="AN105" s="252">
        <f t="shared" si="55"/>
        <v>0</v>
      </c>
      <c r="AO105" s="252">
        <f t="shared" si="55"/>
        <v>0</v>
      </c>
      <c r="AP105" s="252">
        <f t="shared" si="55"/>
        <v>0</v>
      </c>
      <c r="AQ105" s="252">
        <f t="shared" si="55"/>
        <v>0</v>
      </c>
      <c r="AR105" s="252">
        <f t="shared" si="55"/>
        <v>0</v>
      </c>
      <c r="AS105" s="252">
        <f t="shared" si="55"/>
        <v>0</v>
      </c>
      <c r="AT105" s="252">
        <f t="shared" si="55"/>
        <v>0</v>
      </c>
      <c r="AU105" s="252">
        <f t="shared" si="55"/>
        <v>0</v>
      </c>
      <c r="AV105" s="252">
        <f t="shared" si="55"/>
        <v>0</v>
      </c>
      <c r="AW105" s="252">
        <f t="shared" si="55"/>
        <v>0</v>
      </c>
      <c r="AX105" s="252">
        <f t="shared" si="55"/>
        <v>0</v>
      </c>
      <c r="AY105" s="252">
        <f t="shared" si="55"/>
        <v>0</v>
      </c>
      <c r="AZ105" s="252">
        <f t="shared" si="55"/>
        <v>0</v>
      </c>
      <c r="BA105" s="252">
        <f t="shared" si="55"/>
        <v>0</v>
      </c>
      <c r="BB105" s="252">
        <f t="shared" si="55"/>
        <v>0</v>
      </c>
      <c r="BC105" s="252">
        <f t="shared" si="55"/>
        <v>0</v>
      </c>
      <c r="BD105" s="252">
        <f t="shared" si="55"/>
        <v>0</v>
      </c>
      <c r="BE105" s="252">
        <f t="shared" si="55"/>
        <v>0</v>
      </c>
      <c r="BF105" s="252">
        <f t="shared" si="55"/>
        <v>0</v>
      </c>
      <c r="BG105" s="252">
        <f t="shared" si="55"/>
        <v>0</v>
      </c>
      <c r="BH105" s="252">
        <f t="shared" si="55"/>
        <v>0</v>
      </c>
      <c r="BI105" s="252">
        <f t="shared" si="55"/>
        <v>0</v>
      </c>
      <c r="BJ105" s="252">
        <f t="shared" si="55"/>
        <v>0</v>
      </c>
      <c r="BK105" s="252">
        <f t="shared" si="55"/>
        <v>0</v>
      </c>
      <c r="BL105" s="252">
        <f t="shared" si="55"/>
        <v>0</v>
      </c>
      <c r="BM105" s="252">
        <f t="shared" si="55"/>
        <v>0</v>
      </c>
      <c r="BN105" s="252">
        <f t="shared" si="55"/>
        <v>0</v>
      </c>
      <c r="BO105" s="252">
        <f t="shared" si="55"/>
        <v>0</v>
      </c>
      <c r="BP105" s="252">
        <f t="shared" ref="BP105:BW105" si="56">SUM(BP92,BP74,BP103)</f>
        <v>0</v>
      </c>
      <c r="BQ105" s="252">
        <f t="shared" si="56"/>
        <v>0</v>
      </c>
      <c r="BR105" s="252">
        <f t="shared" si="56"/>
        <v>0</v>
      </c>
      <c r="BS105" s="252">
        <f t="shared" si="56"/>
        <v>0</v>
      </c>
      <c r="BT105" s="252">
        <f t="shared" si="56"/>
        <v>0</v>
      </c>
      <c r="BU105" s="252">
        <f t="shared" si="56"/>
        <v>0</v>
      </c>
      <c r="BV105" s="252">
        <f t="shared" si="56"/>
        <v>0</v>
      </c>
      <c r="BW105" s="252">
        <f t="shared" si="56"/>
        <v>0</v>
      </c>
    </row>
    <row r="106" spans="1:75" s="214" customFormat="1" outlineLevel="1">
      <c r="A106" s="387" t="s">
        <v>286</v>
      </c>
      <c r="B106" s="387"/>
      <c r="C106" s="219">
        <f>IFERROR((C74+C92)/C31,0)</f>
        <v>0</v>
      </c>
      <c r="D106" s="219">
        <f t="shared" ref="D106:AH106" si="57">IFERROR((D74+D92)/D31,0)</f>
        <v>0</v>
      </c>
      <c r="E106" s="219">
        <f t="shared" si="57"/>
        <v>0</v>
      </c>
      <c r="F106" s="219">
        <f t="shared" si="57"/>
        <v>0</v>
      </c>
      <c r="G106" s="219">
        <f>IFERROR((G74+G92)/G31,0)</f>
        <v>0</v>
      </c>
      <c r="H106" s="219">
        <f>IFERROR((H74+H92)/H31,0)</f>
        <v>0</v>
      </c>
      <c r="I106" s="219">
        <f t="shared" si="57"/>
        <v>0</v>
      </c>
      <c r="J106" s="219">
        <f t="shared" si="57"/>
        <v>0</v>
      </c>
      <c r="K106" s="219">
        <f t="shared" si="57"/>
        <v>0</v>
      </c>
      <c r="L106" s="219">
        <f t="shared" si="57"/>
        <v>0</v>
      </c>
      <c r="M106" s="219">
        <f t="shared" si="57"/>
        <v>0</v>
      </c>
      <c r="N106" s="219">
        <f t="shared" si="57"/>
        <v>0</v>
      </c>
      <c r="O106" s="219">
        <f t="shared" si="57"/>
        <v>0</v>
      </c>
      <c r="P106" s="219">
        <f t="shared" si="57"/>
        <v>0</v>
      </c>
      <c r="Q106" s="219">
        <f t="shared" si="57"/>
        <v>0</v>
      </c>
      <c r="R106" s="219">
        <f t="shared" si="57"/>
        <v>0</v>
      </c>
      <c r="S106" s="219">
        <f t="shared" si="57"/>
        <v>0</v>
      </c>
      <c r="T106" s="219">
        <f t="shared" si="57"/>
        <v>0</v>
      </c>
      <c r="U106" s="219">
        <f t="shared" si="57"/>
        <v>0</v>
      </c>
      <c r="V106" s="219">
        <f t="shared" si="57"/>
        <v>0</v>
      </c>
      <c r="W106" s="219">
        <f t="shared" si="57"/>
        <v>0</v>
      </c>
      <c r="X106" s="219">
        <f t="shared" si="57"/>
        <v>0</v>
      </c>
      <c r="Y106" s="219">
        <f t="shared" si="57"/>
        <v>0</v>
      </c>
      <c r="Z106" s="219">
        <f t="shared" si="57"/>
        <v>0</v>
      </c>
      <c r="AA106" s="219">
        <f t="shared" si="57"/>
        <v>0</v>
      </c>
      <c r="AB106" s="219">
        <f t="shared" si="57"/>
        <v>0</v>
      </c>
      <c r="AC106" s="219">
        <f t="shared" si="57"/>
        <v>0</v>
      </c>
      <c r="AD106" s="219">
        <f t="shared" si="57"/>
        <v>0</v>
      </c>
      <c r="AE106" s="219">
        <f t="shared" si="57"/>
        <v>0</v>
      </c>
      <c r="AF106" s="219">
        <f t="shared" si="57"/>
        <v>0</v>
      </c>
      <c r="AG106" s="219">
        <f t="shared" si="57"/>
        <v>0</v>
      </c>
      <c r="AH106" s="219">
        <f t="shared" si="57"/>
        <v>0</v>
      </c>
      <c r="AI106" s="219">
        <f t="shared" ref="AI106:BN106" si="58">IFERROR((AI74+AI92)/AI31,0)</f>
        <v>0</v>
      </c>
      <c r="AJ106" s="219">
        <f t="shared" si="58"/>
        <v>0</v>
      </c>
      <c r="AK106" s="219">
        <f t="shared" si="58"/>
        <v>0</v>
      </c>
      <c r="AL106" s="219">
        <f t="shared" si="58"/>
        <v>0</v>
      </c>
      <c r="AM106" s="219">
        <f t="shared" si="58"/>
        <v>0</v>
      </c>
      <c r="AN106" s="219">
        <f t="shared" si="58"/>
        <v>0</v>
      </c>
      <c r="AO106" s="219">
        <f t="shared" si="58"/>
        <v>0</v>
      </c>
      <c r="AP106" s="219">
        <f t="shared" si="58"/>
        <v>0</v>
      </c>
      <c r="AQ106" s="219">
        <f t="shared" si="58"/>
        <v>0</v>
      </c>
      <c r="AR106" s="219">
        <f t="shared" si="58"/>
        <v>0</v>
      </c>
      <c r="AS106" s="219">
        <f t="shared" si="58"/>
        <v>0</v>
      </c>
      <c r="AT106" s="219">
        <f t="shared" si="58"/>
        <v>0</v>
      </c>
      <c r="AU106" s="219">
        <f t="shared" si="58"/>
        <v>0</v>
      </c>
      <c r="AV106" s="219">
        <f t="shared" si="58"/>
        <v>0</v>
      </c>
      <c r="AW106" s="219">
        <f t="shared" si="58"/>
        <v>0</v>
      </c>
      <c r="AX106" s="219">
        <f t="shared" si="58"/>
        <v>0</v>
      </c>
      <c r="AY106" s="219">
        <f t="shared" si="58"/>
        <v>0</v>
      </c>
      <c r="AZ106" s="219">
        <f t="shared" si="58"/>
        <v>0</v>
      </c>
      <c r="BA106" s="219">
        <f t="shared" si="58"/>
        <v>0</v>
      </c>
      <c r="BB106" s="219">
        <f t="shared" si="58"/>
        <v>0</v>
      </c>
      <c r="BC106" s="219">
        <f t="shared" si="58"/>
        <v>0</v>
      </c>
      <c r="BD106" s="219">
        <f t="shared" si="58"/>
        <v>0</v>
      </c>
      <c r="BE106" s="219">
        <f t="shared" si="58"/>
        <v>0</v>
      </c>
      <c r="BF106" s="219">
        <f t="shared" si="58"/>
        <v>0</v>
      </c>
      <c r="BG106" s="219">
        <f t="shared" si="58"/>
        <v>0</v>
      </c>
      <c r="BH106" s="219">
        <f t="shared" si="58"/>
        <v>0</v>
      </c>
      <c r="BI106" s="219">
        <f t="shared" si="58"/>
        <v>0</v>
      </c>
      <c r="BJ106" s="219">
        <f t="shared" si="58"/>
        <v>0</v>
      </c>
      <c r="BK106" s="219">
        <f t="shared" si="58"/>
        <v>0</v>
      </c>
      <c r="BL106" s="219">
        <f t="shared" si="58"/>
        <v>0</v>
      </c>
      <c r="BM106" s="219">
        <f t="shared" si="58"/>
        <v>0</v>
      </c>
      <c r="BN106" s="219">
        <f t="shared" si="58"/>
        <v>0</v>
      </c>
      <c r="BO106" s="219">
        <f t="shared" ref="BO106:BW106" si="59">IFERROR((BO74+BO92)/BO31,0)</f>
        <v>0</v>
      </c>
      <c r="BP106" s="219">
        <f t="shared" si="59"/>
        <v>0</v>
      </c>
      <c r="BQ106" s="219">
        <f t="shared" si="59"/>
        <v>0</v>
      </c>
      <c r="BR106" s="219">
        <f t="shared" si="59"/>
        <v>0</v>
      </c>
      <c r="BS106" s="219">
        <f t="shared" si="59"/>
        <v>0</v>
      </c>
      <c r="BT106" s="219">
        <f t="shared" si="59"/>
        <v>0</v>
      </c>
      <c r="BU106" s="219">
        <f t="shared" si="59"/>
        <v>0</v>
      </c>
      <c r="BV106" s="219">
        <f t="shared" si="59"/>
        <v>0</v>
      </c>
      <c r="BW106" s="219">
        <f t="shared" si="59"/>
        <v>0</v>
      </c>
    </row>
    <row r="107" spans="1:75" ht="6" customHeight="1" outlineLevel="1"/>
    <row r="108" spans="1:75" s="231" customFormat="1" ht="15.75">
      <c r="A108" s="338" t="s">
        <v>294</v>
      </c>
      <c r="B108" s="339"/>
      <c r="C108" s="339"/>
      <c r="D108" s="339"/>
      <c r="E108" s="339"/>
      <c r="F108" s="339"/>
      <c r="G108" s="339"/>
      <c r="H108" s="339"/>
      <c r="I108" s="339"/>
      <c r="J108" s="339"/>
      <c r="K108" s="339"/>
      <c r="L108" s="339"/>
      <c r="M108" s="339"/>
      <c r="N108" s="339"/>
      <c r="O108" s="339"/>
      <c r="P108" s="339"/>
      <c r="Q108" s="339"/>
      <c r="R108" s="339"/>
      <c r="S108" s="339"/>
      <c r="T108" s="339"/>
      <c r="U108" s="339"/>
      <c r="V108" s="339"/>
      <c r="W108" s="339"/>
      <c r="X108" s="339"/>
      <c r="Y108" s="339"/>
      <c r="Z108" s="339"/>
      <c r="AA108" s="339"/>
      <c r="AB108" s="339"/>
      <c r="AC108" s="339"/>
      <c r="AD108" s="339"/>
      <c r="AE108" s="339"/>
      <c r="AF108" s="339"/>
      <c r="AG108" s="339"/>
      <c r="AH108" s="339"/>
      <c r="AI108" s="339"/>
      <c r="AJ108" s="339"/>
      <c r="AK108" s="339"/>
      <c r="AL108" s="339"/>
      <c r="AM108" s="339"/>
      <c r="AN108" s="339"/>
      <c r="AO108" s="339"/>
      <c r="AP108" s="339"/>
      <c r="AQ108" s="339"/>
      <c r="AR108" s="339"/>
      <c r="AS108" s="339"/>
      <c r="AT108" s="339"/>
      <c r="AU108" s="339"/>
      <c r="AV108" s="339"/>
      <c r="AW108" s="339"/>
      <c r="AX108" s="339"/>
      <c r="AY108" s="339"/>
      <c r="AZ108" s="339"/>
      <c r="BA108" s="339"/>
      <c r="BB108" s="339"/>
      <c r="BC108" s="339"/>
      <c r="BD108" s="339"/>
      <c r="BE108" s="339"/>
      <c r="BF108" s="339"/>
      <c r="BG108" s="339"/>
      <c r="BH108" s="339"/>
      <c r="BI108" s="339"/>
      <c r="BJ108" s="339"/>
      <c r="BK108" s="339"/>
      <c r="BL108" s="339"/>
      <c r="BM108" s="339"/>
      <c r="BN108" s="339"/>
      <c r="BO108" s="339"/>
      <c r="BP108" s="339"/>
      <c r="BQ108" s="339"/>
      <c r="BR108" s="339"/>
      <c r="BS108" s="339"/>
      <c r="BT108" s="339"/>
      <c r="BU108" s="339"/>
      <c r="BV108" s="339"/>
      <c r="BW108" s="340"/>
    </row>
    <row r="109" spans="1:75" outlineLevel="1">
      <c r="A109" s="206" t="s">
        <v>296</v>
      </c>
      <c r="B109" s="207"/>
      <c r="C109" s="208"/>
      <c r="D109" s="208"/>
      <c r="E109" s="208"/>
      <c r="F109" s="208"/>
      <c r="G109" s="208"/>
      <c r="H109" s="208"/>
      <c r="I109" s="208"/>
      <c r="J109" s="208"/>
      <c r="K109" s="208"/>
      <c r="L109" s="208"/>
      <c r="M109" s="208"/>
      <c r="N109" s="208"/>
      <c r="O109" s="208"/>
      <c r="P109" s="208"/>
      <c r="Q109" s="208"/>
      <c r="R109" s="208"/>
      <c r="S109" s="208"/>
      <c r="T109" s="208"/>
      <c r="U109" s="208"/>
      <c r="V109" s="208"/>
      <c r="W109" s="208"/>
      <c r="X109" s="208"/>
      <c r="Y109" s="208"/>
      <c r="Z109" s="208"/>
      <c r="AA109" s="208"/>
      <c r="AB109" s="208"/>
      <c r="AC109" s="208"/>
      <c r="AD109" s="208"/>
      <c r="AE109" s="208"/>
      <c r="AF109" s="208"/>
      <c r="AG109" s="208"/>
      <c r="AH109" s="208"/>
      <c r="AI109" s="208"/>
      <c r="AJ109" s="208"/>
      <c r="AK109" s="208"/>
      <c r="AL109" s="208"/>
      <c r="AM109" s="208"/>
      <c r="AN109" s="208"/>
      <c r="AO109" s="208"/>
      <c r="AP109" s="208"/>
      <c r="AQ109" s="208"/>
      <c r="AR109" s="208"/>
      <c r="AS109" s="208"/>
      <c r="AT109" s="208"/>
      <c r="AU109" s="208"/>
      <c r="AV109" s="208"/>
      <c r="AW109" s="208"/>
      <c r="AX109" s="208"/>
      <c r="AY109" s="208"/>
      <c r="AZ109" s="208"/>
      <c r="BA109" s="208"/>
      <c r="BB109" s="208"/>
      <c r="BC109" s="208"/>
      <c r="BD109" s="208"/>
      <c r="BE109" s="208"/>
      <c r="BF109" s="208"/>
      <c r="BG109" s="208"/>
      <c r="BH109" s="208"/>
      <c r="BI109" s="208"/>
      <c r="BJ109" s="208"/>
      <c r="BK109" s="208"/>
      <c r="BL109" s="208"/>
      <c r="BM109" s="208"/>
      <c r="BN109" s="208"/>
      <c r="BO109" s="208"/>
      <c r="BP109" s="208"/>
      <c r="BQ109" s="208"/>
      <c r="BR109" s="208"/>
      <c r="BS109" s="208"/>
      <c r="BT109" s="208"/>
      <c r="BU109" s="208"/>
      <c r="BV109" s="208"/>
      <c r="BW109" s="209"/>
    </row>
    <row r="110" spans="1:75" outlineLevel="1">
      <c r="A110" s="415" t="s">
        <v>347</v>
      </c>
      <c r="B110" s="415"/>
      <c r="C110" s="226"/>
      <c r="D110" s="226"/>
      <c r="E110" s="226"/>
      <c r="F110" s="226"/>
      <c r="G110" s="226"/>
      <c r="H110" s="226"/>
      <c r="I110" s="226"/>
      <c r="J110" s="226"/>
      <c r="K110" s="226"/>
      <c r="L110" s="226"/>
      <c r="M110" s="226"/>
      <c r="N110" s="226"/>
      <c r="O110" s="226"/>
      <c r="P110" s="226"/>
      <c r="Q110" s="226"/>
      <c r="R110" s="226"/>
      <c r="S110" s="226"/>
      <c r="T110" s="226"/>
      <c r="U110" s="226"/>
      <c r="V110" s="226"/>
      <c r="W110" s="226"/>
      <c r="X110" s="226"/>
      <c r="Y110" s="226"/>
      <c r="Z110" s="226"/>
      <c r="AA110" s="226"/>
      <c r="AB110" s="226"/>
      <c r="AC110" s="226"/>
      <c r="AD110" s="226"/>
      <c r="AE110" s="226"/>
      <c r="AF110" s="226"/>
      <c r="AG110" s="226"/>
      <c r="AH110" s="226"/>
      <c r="AI110" s="226"/>
      <c r="AJ110" s="226"/>
      <c r="AK110" s="226"/>
      <c r="AL110" s="226"/>
      <c r="AM110" s="226"/>
      <c r="AN110" s="226"/>
      <c r="AO110" s="226"/>
      <c r="AP110" s="226"/>
      <c r="AQ110" s="226"/>
      <c r="AR110" s="226"/>
      <c r="AS110" s="226"/>
      <c r="AT110" s="226"/>
      <c r="AU110" s="226"/>
      <c r="AV110" s="226"/>
      <c r="AW110" s="226"/>
      <c r="AX110" s="226"/>
      <c r="AY110" s="226"/>
      <c r="AZ110" s="226"/>
      <c r="BA110" s="226"/>
      <c r="BB110" s="226"/>
      <c r="BC110" s="226"/>
      <c r="BD110" s="226"/>
      <c r="BE110" s="226"/>
      <c r="BF110" s="226"/>
      <c r="BG110" s="226"/>
      <c r="BH110" s="226"/>
      <c r="BI110" s="226"/>
      <c r="BJ110" s="226"/>
      <c r="BK110" s="226"/>
      <c r="BL110" s="226"/>
      <c r="BM110" s="226"/>
      <c r="BN110" s="226"/>
      <c r="BO110" s="226"/>
      <c r="BP110" s="226"/>
      <c r="BQ110" s="226"/>
      <c r="BR110" s="226"/>
      <c r="BS110" s="226"/>
      <c r="BT110" s="226"/>
      <c r="BU110" s="226"/>
      <c r="BV110" s="226"/>
      <c r="BW110" s="226"/>
    </row>
    <row r="111" spans="1:75" s="234" customFormat="1" outlineLevel="1">
      <c r="A111" s="391" t="s">
        <v>302</v>
      </c>
      <c r="B111" s="392"/>
      <c r="C111" s="253">
        <f>SUM(C112:C117)</f>
        <v>0</v>
      </c>
      <c r="D111" s="253">
        <f t="shared" ref="D111:BO111" si="60">SUM(D112:D117)</f>
        <v>0</v>
      </c>
      <c r="E111" s="253">
        <f t="shared" si="60"/>
        <v>0</v>
      </c>
      <c r="F111" s="253">
        <f t="shared" si="60"/>
        <v>0</v>
      </c>
      <c r="G111" s="253">
        <f t="shared" si="60"/>
        <v>0</v>
      </c>
      <c r="H111" s="253">
        <f t="shared" si="60"/>
        <v>0</v>
      </c>
      <c r="I111" s="253">
        <f t="shared" si="60"/>
        <v>0</v>
      </c>
      <c r="J111" s="253">
        <f t="shared" si="60"/>
        <v>0</v>
      </c>
      <c r="K111" s="253">
        <f t="shared" si="60"/>
        <v>0</v>
      </c>
      <c r="L111" s="253">
        <f t="shared" si="60"/>
        <v>0</v>
      </c>
      <c r="M111" s="253">
        <f t="shared" si="60"/>
        <v>0</v>
      </c>
      <c r="N111" s="253">
        <f t="shared" si="60"/>
        <v>0</v>
      </c>
      <c r="O111" s="253">
        <f t="shared" si="60"/>
        <v>0</v>
      </c>
      <c r="P111" s="253">
        <f t="shared" si="60"/>
        <v>0</v>
      </c>
      <c r="Q111" s="253">
        <f t="shared" si="60"/>
        <v>0</v>
      </c>
      <c r="R111" s="253">
        <f t="shared" si="60"/>
        <v>0</v>
      </c>
      <c r="S111" s="253">
        <f t="shared" si="60"/>
        <v>0</v>
      </c>
      <c r="T111" s="253">
        <f t="shared" si="60"/>
        <v>0</v>
      </c>
      <c r="U111" s="253">
        <f t="shared" si="60"/>
        <v>0</v>
      </c>
      <c r="V111" s="253">
        <f t="shared" si="60"/>
        <v>0</v>
      </c>
      <c r="W111" s="253">
        <f t="shared" si="60"/>
        <v>0</v>
      </c>
      <c r="X111" s="253">
        <f t="shared" si="60"/>
        <v>0</v>
      </c>
      <c r="Y111" s="253">
        <f t="shared" si="60"/>
        <v>0</v>
      </c>
      <c r="Z111" s="253">
        <f t="shared" si="60"/>
        <v>0</v>
      </c>
      <c r="AA111" s="253">
        <f t="shared" si="60"/>
        <v>0</v>
      </c>
      <c r="AB111" s="253">
        <f t="shared" si="60"/>
        <v>0</v>
      </c>
      <c r="AC111" s="253">
        <f t="shared" si="60"/>
        <v>0</v>
      </c>
      <c r="AD111" s="253">
        <f t="shared" si="60"/>
        <v>0</v>
      </c>
      <c r="AE111" s="253">
        <f t="shared" si="60"/>
        <v>0</v>
      </c>
      <c r="AF111" s="253">
        <f t="shared" si="60"/>
        <v>0</v>
      </c>
      <c r="AG111" s="253">
        <f t="shared" si="60"/>
        <v>0</v>
      </c>
      <c r="AH111" s="253">
        <f t="shared" si="60"/>
        <v>0</v>
      </c>
      <c r="AI111" s="253">
        <f t="shared" si="60"/>
        <v>0</v>
      </c>
      <c r="AJ111" s="253">
        <f t="shared" si="60"/>
        <v>0</v>
      </c>
      <c r="AK111" s="253">
        <f t="shared" si="60"/>
        <v>0</v>
      </c>
      <c r="AL111" s="253">
        <f t="shared" si="60"/>
        <v>0</v>
      </c>
      <c r="AM111" s="253">
        <f t="shared" si="60"/>
        <v>0</v>
      </c>
      <c r="AN111" s="253">
        <f t="shared" si="60"/>
        <v>0</v>
      </c>
      <c r="AO111" s="253">
        <f t="shared" si="60"/>
        <v>0</v>
      </c>
      <c r="AP111" s="253">
        <f t="shared" si="60"/>
        <v>0</v>
      </c>
      <c r="AQ111" s="253">
        <f t="shared" si="60"/>
        <v>0</v>
      </c>
      <c r="AR111" s="253">
        <f t="shared" si="60"/>
        <v>0</v>
      </c>
      <c r="AS111" s="253">
        <f t="shared" si="60"/>
        <v>0</v>
      </c>
      <c r="AT111" s="253">
        <f t="shared" si="60"/>
        <v>0</v>
      </c>
      <c r="AU111" s="253">
        <f t="shared" si="60"/>
        <v>0</v>
      </c>
      <c r="AV111" s="253">
        <f t="shared" si="60"/>
        <v>0</v>
      </c>
      <c r="AW111" s="253">
        <f t="shared" si="60"/>
        <v>0</v>
      </c>
      <c r="AX111" s="253">
        <f t="shared" si="60"/>
        <v>0</v>
      </c>
      <c r="AY111" s="253">
        <f t="shared" si="60"/>
        <v>0</v>
      </c>
      <c r="AZ111" s="253">
        <f t="shared" si="60"/>
        <v>0</v>
      </c>
      <c r="BA111" s="253">
        <f t="shared" si="60"/>
        <v>0</v>
      </c>
      <c r="BB111" s="253">
        <f t="shared" si="60"/>
        <v>0</v>
      </c>
      <c r="BC111" s="253">
        <f t="shared" si="60"/>
        <v>0</v>
      </c>
      <c r="BD111" s="253">
        <f t="shared" si="60"/>
        <v>0</v>
      </c>
      <c r="BE111" s="253">
        <f t="shared" si="60"/>
        <v>0</v>
      </c>
      <c r="BF111" s="253">
        <f t="shared" si="60"/>
        <v>0</v>
      </c>
      <c r="BG111" s="253">
        <f t="shared" si="60"/>
        <v>0</v>
      </c>
      <c r="BH111" s="253">
        <f t="shared" si="60"/>
        <v>0</v>
      </c>
      <c r="BI111" s="253">
        <f t="shared" si="60"/>
        <v>0</v>
      </c>
      <c r="BJ111" s="253">
        <f t="shared" si="60"/>
        <v>0</v>
      </c>
      <c r="BK111" s="253">
        <f t="shared" si="60"/>
        <v>0</v>
      </c>
      <c r="BL111" s="253">
        <f t="shared" si="60"/>
        <v>0</v>
      </c>
      <c r="BM111" s="253">
        <f t="shared" si="60"/>
        <v>0</v>
      </c>
      <c r="BN111" s="253">
        <f t="shared" si="60"/>
        <v>0</v>
      </c>
      <c r="BO111" s="253">
        <f t="shared" si="60"/>
        <v>0</v>
      </c>
      <c r="BP111" s="253">
        <f t="shared" ref="BP111:BW111" si="61">SUM(BP112:BP117)</f>
        <v>0</v>
      </c>
      <c r="BQ111" s="253">
        <f t="shared" si="61"/>
        <v>0</v>
      </c>
      <c r="BR111" s="253">
        <f t="shared" si="61"/>
        <v>0</v>
      </c>
      <c r="BS111" s="253">
        <f t="shared" si="61"/>
        <v>0</v>
      </c>
      <c r="BT111" s="253">
        <f t="shared" si="61"/>
        <v>0</v>
      </c>
      <c r="BU111" s="253">
        <f t="shared" si="61"/>
        <v>0</v>
      </c>
      <c r="BV111" s="253">
        <f t="shared" si="61"/>
        <v>0</v>
      </c>
      <c r="BW111" s="253">
        <f t="shared" si="61"/>
        <v>0</v>
      </c>
    </row>
    <row r="112" spans="1:75" outlineLevel="2">
      <c r="A112" s="373" t="s">
        <v>256</v>
      </c>
      <c r="B112" s="373"/>
      <c r="C112" s="254">
        <f>(C12+C14)*C11</f>
        <v>0</v>
      </c>
      <c r="D112" s="254">
        <f>(D12+D14)*D11</f>
        <v>0</v>
      </c>
      <c r="E112" s="254">
        <f t="shared" ref="E112:AH112" si="62">(E12+E14)*E11</f>
        <v>0</v>
      </c>
      <c r="F112" s="254">
        <f t="shared" si="62"/>
        <v>0</v>
      </c>
      <c r="G112" s="254">
        <f t="shared" si="62"/>
        <v>0</v>
      </c>
      <c r="H112" s="254">
        <f t="shared" si="62"/>
        <v>0</v>
      </c>
      <c r="I112" s="254">
        <f t="shared" si="62"/>
        <v>0</v>
      </c>
      <c r="J112" s="254">
        <f t="shared" si="62"/>
        <v>0</v>
      </c>
      <c r="K112" s="254">
        <f t="shared" si="62"/>
        <v>0</v>
      </c>
      <c r="L112" s="254">
        <f t="shared" si="62"/>
        <v>0</v>
      </c>
      <c r="M112" s="254">
        <f t="shared" si="62"/>
        <v>0</v>
      </c>
      <c r="N112" s="254">
        <f t="shared" si="62"/>
        <v>0</v>
      </c>
      <c r="O112" s="254">
        <f t="shared" si="62"/>
        <v>0</v>
      </c>
      <c r="P112" s="254">
        <f t="shared" si="62"/>
        <v>0</v>
      </c>
      <c r="Q112" s="254">
        <f t="shared" si="62"/>
        <v>0</v>
      </c>
      <c r="R112" s="254">
        <f t="shared" si="62"/>
        <v>0</v>
      </c>
      <c r="S112" s="254">
        <f t="shared" si="62"/>
        <v>0</v>
      </c>
      <c r="T112" s="254">
        <f t="shared" si="62"/>
        <v>0</v>
      </c>
      <c r="U112" s="254">
        <f t="shared" si="62"/>
        <v>0</v>
      </c>
      <c r="V112" s="254">
        <f t="shared" si="62"/>
        <v>0</v>
      </c>
      <c r="W112" s="254">
        <f t="shared" si="62"/>
        <v>0</v>
      </c>
      <c r="X112" s="254">
        <f t="shared" si="62"/>
        <v>0</v>
      </c>
      <c r="Y112" s="254">
        <f t="shared" si="62"/>
        <v>0</v>
      </c>
      <c r="Z112" s="254">
        <f t="shared" si="62"/>
        <v>0</v>
      </c>
      <c r="AA112" s="254">
        <f t="shared" si="62"/>
        <v>0</v>
      </c>
      <c r="AB112" s="254">
        <f t="shared" si="62"/>
        <v>0</v>
      </c>
      <c r="AC112" s="254">
        <f t="shared" si="62"/>
        <v>0</v>
      </c>
      <c r="AD112" s="254">
        <f t="shared" si="62"/>
        <v>0</v>
      </c>
      <c r="AE112" s="254">
        <f t="shared" si="62"/>
        <v>0</v>
      </c>
      <c r="AF112" s="254">
        <f t="shared" si="62"/>
        <v>0</v>
      </c>
      <c r="AG112" s="254">
        <f t="shared" si="62"/>
        <v>0</v>
      </c>
      <c r="AH112" s="254">
        <f t="shared" si="62"/>
        <v>0</v>
      </c>
      <c r="AI112" s="254">
        <f t="shared" ref="AI112:BN112" si="63">(AI12+AI14)*AI11</f>
        <v>0</v>
      </c>
      <c r="AJ112" s="254">
        <f t="shared" si="63"/>
        <v>0</v>
      </c>
      <c r="AK112" s="254">
        <f t="shared" si="63"/>
        <v>0</v>
      </c>
      <c r="AL112" s="254">
        <f t="shared" si="63"/>
        <v>0</v>
      </c>
      <c r="AM112" s="254">
        <f t="shared" si="63"/>
        <v>0</v>
      </c>
      <c r="AN112" s="254">
        <f t="shared" si="63"/>
        <v>0</v>
      </c>
      <c r="AO112" s="254">
        <f t="shared" si="63"/>
        <v>0</v>
      </c>
      <c r="AP112" s="254">
        <f t="shared" si="63"/>
        <v>0</v>
      </c>
      <c r="AQ112" s="254">
        <f t="shared" si="63"/>
        <v>0</v>
      </c>
      <c r="AR112" s="254">
        <f t="shared" si="63"/>
        <v>0</v>
      </c>
      <c r="AS112" s="254">
        <f t="shared" si="63"/>
        <v>0</v>
      </c>
      <c r="AT112" s="254">
        <f t="shared" si="63"/>
        <v>0</v>
      </c>
      <c r="AU112" s="254">
        <f t="shared" si="63"/>
        <v>0</v>
      </c>
      <c r="AV112" s="254">
        <f t="shared" si="63"/>
        <v>0</v>
      </c>
      <c r="AW112" s="254">
        <f t="shared" si="63"/>
        <v>0</v>
      </c>
      <c r="AX112" s="254">
        <f t="shared" si="63"/>
        <v>0</v>
      </c>
      <c r="AY112" s="254">
        <f t="shared" si="63"/>
        <v>0</v>
      </c>
      <c r="AZ112" s="254">
        <f t="shared" si="63"/>
        <v>0</v>
      </c>
      <c r="BA112" s="254">
        <f t="shared" si="63"/>
        <v>0</v>
      </c>
      <c r="BB112" s="254">
        <f t="shared" si="63"/>
        <v>0</v>
      </c>
      <c r="BC112" s="254">
        <f t="shared" si="63"/>
        <v>0</v>
      </c>
      <c r="BD112" s="254">
        <f t="shared" si="63"/>
        <v>0</v>
      </c>
      <c r="BE112" s="254">
        <f t="shared" si="63"/>
        <v>0</v>
      </c>
      <c r="BF112" s="254">
        <f t="shared" si="63"/>
        <v>0</v>
      </c>
      <c r="BG112" s="254">
        <f t="shared" si="63"/>
        <v>0</v>
      </c>
      <c r="BH112" s="254">
        <f t="shared" si="63"/>
        <v>0</v>
      </c>
      <c r="BI112" s="254">
        <f t="shared" si="63"/>
        <v>0</v>
      </c>
      <c r="BJ112" s="254">
        <f t="shared" si="63"/>
        <v>0</v>
      </c>
      <c r="BK112" s="254">
        <f t="shared" si="63"/>
        <v>0</v>
      </c>
      <c r="BL112" s="254">
        <f t="shared" si="63"/>
        <v>0</v>
      </c>
      <c r="BM112" s="254">
        <f t="shared" si="63"/>
        <v>0</v>
      </c>
      <c r="BN112" s="254">
        <f t="shared" si="63"/>
        <v>0</v>
      </c>
      <c r="BO112" s="254">
        <f t="shared" ref="BO112:BW112" si="64">(BO12+BO14)*BO11</f>
        <v>0</v>
      </c>
      <c r="BP112" s="254">
        <f t="shared" si="64"/>
        <v>0</v>
      </c>
      <c r="BQ112" s="254">
        <f t="shared" si="64"/>
        <v>0</v>
      </c>
      <c r="BR112" s="254">
        <f t="shared" si="64"/>
        <v>0</v>
      </c>
      <c r="BS112" s="254">
        <f t="shared" si="64"/>
        <v>0</v>
      </c>
      <c r="BT112" s="254">
        <f t="shared" si="64"/>
        <v>0</v>
      </c>
      <c r="BU112" s="254">
        <f t="shared" si="64"/>
        <v>0</v>
      </c>
      <c r="BV112" s="254">
        <f t="shared" si="64"/>
        <v>0</v>
      </c>
      <c r="BW112" s="254">
        <f t="shared" si="64"/>
        <v>0</v>
      </c>
    </row>
    <row r="113" spans="1:75" outlineLevel="2">
      <c r="A113" s="364" t="s">
        <v>255</v>
      </c>
      <c r="B113" s="364"/>
      <c r="C113" s="255">
        <f>C112*C110</f>
        <v>0</v>
      </c>
      <c r="D113" s="255">
        <f>D112*D110</f>
        <v>0</v>
      </c>
      <c r="E113" s="255">
        <f t="shared" ref="E113:AH113" si="65">E112*E110</f>
        <v>0</v>
      </c>
      <c r="F113" s="255">
        <f t="shared" si="65"/>
        <v>0</v>
      </c>
      <c r="G113" s="255">
        <f t="shared" si="65"/>
        <v>0</v>
      </c>
      <c r="H113" s="255">
        <f t="shared" si="65"/>
        <v>0</v>
      </c>
      <c r="I113" s="255">
        <f t="shared" si="65"/>
        <v>0</v>
      </c>
      <c r="J113" s="255">
        <f t="shared" si="65"/>
        <v>0</v>
      </c>
      <c r="K113" s="255">
        <f t="shared" si="65"/>
        <v>0</v>
      </c>
      <c r="L113" s="255">
        <f t="shared" si="65"/>
        <v>0</v>
      </c>
      <c r="M113" s="255">
        <f t="shared" si="65"/>
        <v>0</v>
      </c>
      <c r="N113" s="255">
        <f t="shared" si="65"/>
        <v>0</v>
      </c>
      <c r="O113" s="255">
        <f t="shared" si="65"/>
        <v>0</v>
      </c>
      <c r="P113" s="255">
        <f t="shared" si="65"/>
        <v>0</v>
      </c>
      <c r="Q113" s="255">
        <f t="shared" si="65"/>
        <v>0</v>
      </c>
      <c r="R113" s="255">
        <f t="shared" si="65"/>
        <v>0</v>
      </c>
      <c r="S113" s="255">
        <f t="shared" si="65"/>
        <v>0</v>
      </c>
      <c r="T113" s="255">
        <f t="shared" si="65"/>
        <v>0</v>
      </c>
      <c r="U113" s="255">
        <f t="shared" si="65"/>
        <v>0</v>
      </c>
      <c r="V113" s="255">
        <f t="shared" si="65"/>
        <v>0</v>
      </c>
      <c r="W113" s="255">
        <f t="shared" si="65"/>
        <v>0</v>
      </c>
      <c r="X113" s="255">
        <f t="shared" si="65"/>
        <v>0</v>
      </c>
      <c r="Y113" s="255">
        <f t="shared" si="65"/>
        <v>0</v>
      </c>
      <c r="Z113" s="255">
        <f t="shared" si="65"/>
        <v>0</v>
      </c>
      <c r="AA113" s="255">
        <f t="shared" si="65"/>
        <v>0</v>
      </c>
      <c r="AB113" s="255">
        <f t="shared" si="65"/>
        <v>0</v>
      </c>
      <c r="AC113" s="255">
        <f t="shared" si="65"/>
        <v>0</v>
      </c>
      <c r="AD113" s="255">
        <f t="shared" si="65"/>
        <v>0</v>
      </c>
      <c r="AE113" s="255">
        <f t="shared" si="65"/>
        <v>0</v>
      </c>
      <c r="AF113" s="255">
        <f t="shared" si="65"/>
        <v>0</v>
      </c>
      <c r="AG113" s="255">
        <f t="shared" si="65"/>
        <v>0</v>
      </c>
      <c r="AH113" s="255">
        <f t="shared" si="65"/>
        <v>0</v>
      </c>
      <c r="AI113" s="255">
        <f t="shared" ref="AI113:BN113" si="66">AI112*AI110</f>
        <v>0</v>
      </c>
      <c r="AJ113" s="255">
        <f t="shared" si="66"/>
        <v>0</v>
      </c>
      <c r="AK113" s="255">
        <f t="shared" si="66"/>
        <v>0</v>
      </c>
      <c r="AL113" s="255">
        <f t="shared" si="66"/>
        <v>0</v>
      </c>
      <c r="AM113" s="255">
        <f t="shared" si="66"/>
        <v>0</v>
      </c>
      <c r="AN113" s="255">
        <f t="shared" si="66"/>
        <v>0</v>
      </c>
      <c r="AO113" s="255">
        <f t="shared" si="66"/>
        <v>0</v>
      </c>
      <c r="AP113" s="255">
        <f t="shared" si="66"/>
        <v>0</v>
      </c>
      <c r="AQ113" s="255">
        <f t="shared" si="66"/>
        <v>0</v>
      </c>
      <c r="AR113" s="255">
        <f t="shared" si="66"/>
        <v>0</v>
      </c>
      <c r="AS113" s="255">
        <f t="shared" si="66"/>
        <v>0</v>
      </c>
      <c r="AT113" s="255">
        <f t="shared" si="66"/>
        <v>0</v>
      </c>
      <c r="AU113" s="255">
        <f t="shared" si="66"/>
        <v>0</v>
      </c>
      <c r="AV113" s="255">
        <f t="shared" si="66"/>
        <v>0</v>
      </c>
      <c r="AW113" s="255">
        <f t="shared" si="66"/>
        <v>0</v>
      </c>
      <c r="AX113" s="255">
        <f t="shared" si="66"/>
        <v>0</v>
      </c>
      <c r="AY113" s="255">
        <f t="shared" si="66"/>
        <v>0</v>
      </c>
      <c r="AZ113" s="255">
        <f t="shared" si="66"/>
        <v>0</v>
      </c>
      <c r="BA113" s="255">
        <f t="shared" si="66"/>
        <v>0</v>
      </c>
      <c r="BB113" s="255">
        <f t="shared" si="66"/>
        <v>0</v>
      </c>
      <c r="BC113" s="255">
        <f t="shared" si="66"/>
        <v>0</v>
      </c>
      <c r="BD113" s="255">
        <f t="shared" si="66"/>
        <v>0</v>
      </c>
      <c r="BE113" s="255">
        <f t="shared" si="66"/>
        <v>0</v>
      </c>
      <c r="BF113" s="255">
        <f t="shared" si="66"/>
        <v>0</v>
      </c>
      <c r="BG113" s="255">
        <f t="shared" si="66"/>
        <v>0</v>
      </c>
      <c r="BH113" s="255">
        <f t="shared" si="66"/>
        <v>0</v>
      </c>
      <c r="BI113" s="255">
        <f t="shared" si="66"/>
        <v>0</v>
      </c>
      <c r="BJ113" s="255">
        <f t="shared" si="66"/>
        <v>0</v>
      </c>
      <c r="BK113" s="255">
        <f t="shared" si="66"/>
        <v>0</v>
      </c>
      <c r="BL113" s="255">
        <f t="shared" si="66"/>
        <v>0</v>
      </c>
      <c r="BM113" s="255">
        <f t="shared" si="66"/>
        <v>0</v>
      </c>
      <c r="BN113" s="255">
        <f t="shared" si="66"/>
        <v>0</v>
      </c>
      <c r="BO113" s="255">
        <f t="shared" ref="BO113:BW113" si="67">BO112*BO110</f>
        <v>0</v>
      </c>
      <c r="BP113" s="255">
        <f t="shared" si="67"/>
        <v>0</v>
      </c>
      <c r="BQ113" s="255">
        <f t="shared" si="67"/>
        <v>0</v>
      </c>
      <c r="BR113" s="255">
        <f t="shared" si="67"/>
        <v>0</v>
      </c>
      <c r="BS113" s="255">
        <f t="shared" si="67"/>
        <v>0</v>
      </c>
      <c r="BT113" s="255">
        <f t="shared" si="67"/>
        <v>0</v>
      </c>
      <c r="BU113" s="255">
        <f t="shared" si="67"/>
        <v>0</v>
      </c>
      <c r="BV113" s="255">
        <f t="shared" si="67"/>
        <v>0</v>
      </c>
      <c r="BW113" s="255">
        <f t="shared" si="67"/>
        <v>0</v>
      </c>
    </row>
    <row r="114" spans="1:75" outlineLevel="2">
      <c r="A114" s="364" t="s">
        <v>306</v>
      </c>
      <c r="B114" s="364"/>
      <c r="C114" s="255">
        <f>C24*C25</f>
        <v>0</v>
      </c>
      <c r="D114" s="255">
        <f>D24*D25</f>
        <v>0</v>
      </c>
      <c r="E114" s="255">
        <f t="shared" ref="E114:AH114" si="68">E24*E25</f>
        <v>0</v>
      </c>
      <c r="F114" s="255">
        <f t="shared" si="68"/>
        <v>0</v>
      </c>
      <c r="G114" s="255">
        <f t="shared" si="68"/>
        <v>0</v>
      </c>
      <c r="H114" s="255">
        <f t="shared" si="68"/>
        <v>0</v>
      </c>
      <c r="I114" s="255">
        <f t="shared" si="68"/>
        <v>0</v>
      </c>
      <c r="J114" s="255">
        <f t="shared" si="68"/>
        <v>0</v>
      </c>
      <c r="K114" s="255">
        <f t="shared" si="68"/>
        <v>0</v>
      </c>
      <c r="L114" s="255">
        <f t="shared" si="68"/>
        <v>0</v>
      </c>
      <c r="M114" s="255">
        <f t="shared" si="68"/>
        <v>0</v>
      </c>
      <c r="N114" s="255">
        <f t="shared" si="68"/>
        <v>0</v>
      </c>
      <c r="O114" s="255">
        <f t="shared" si="68"/>
        <v>0</v>
      </c>
      <c r="P114" s="255">
        <f t="shared" si="68"/>
        <v>0</v>
      </c>
      <c r="Q114" s="255">
        <f t="shared" si="68"/>
        <v>0</v>
      </c>
      <c r="R114" s="255">
        <f t="shared" si="68"/>
        <v>0</v>
      </c>
      <c r="S114" s="255">
        <f t="shared" si="68"/>
        <v>0</v>
      </c>
      <c r="T114" s="255">
        <f t="shared" si="68"/>
        <v>0</v>
      </c>
      <c r="U114" s="255">
        <f t="shared" si="68"/>
        <v>0</v>
      </c>
      <c r="V114" s="255">
        <f t="shared" si="68"/>
        <v>0</v>
      </c>
      <c r="W114" s="255">
        <f t="shared" si="68"/>
        <v>0</v>
      </c>
      <c r="X114" s="255">
        <f t="shared" si="68"/>
        <v>0</v>
      </c>
      <c r="Y114" s="255">
        <f t="shared" si="68"/>
        <v>0</v>
      </c>
      <c r="Z114" s="255">
        <f t="shared" si="68"/>
        <v>0</v>
      </c>
      <c r="AA114" s="255">
        <f t="shared" si="68"/>
        <v>0</v>
      </c>
      <c r="AB114" s="255">
        <f t="shared" si="68"/>
        <v>0</v>
      </c>
      <c r="AC114" s="255">
        <f t="shared" si="68"/>
        <v>0</v>
      </c>
      <c r="AD114" s="255">
        <f t="shared" si="68"/>
        <v>0</v>
      </c>
      <c r="AE114" s="255">
        <f t="shared" si="68"/>
        <v>0</v>
      </c>
      <c r="AF114" s="255">
        <f t="shared" si="68"/>
        <v>0</v>
      </c>
      <c r="AG114" s="255">
        <f t="shared" si="68"/>
        <v>0</v>
      </c>
      <c r="AH114" s="255">
        <f t="shared" si="68"/>
        <v>0</v>
      </c>
      <c r="AI114" s="255">
        <f t="shared" ref="AI114:BN114" si="69">AI24*AI25</f>
        <v>0</v>
      </c>
      <c r="AJ114" s="255">
        <f t="shared" si="69"/>
        <v>0</v>
      </c>
      <c r="AK114" s="255">
        <f t="shared" si="69"/>
        <v>0</v>
      </c>
      <c r="AL114" s="255">
        <f t="shared" si="69"/>
        <v>0</v>
      </c>
      <c r="AM114" s="255">
        <f t="shared" si="69"/>
        <v>0</v>
      </c>
      <c r="AN114" s="255">
        <f t="shared" si="69"/>
        <v>0</v>
      </c>
      <c r="AO114" s="255">
        <f t="shared" si="69"/>
        <v>0</v>
      </c>
      <c r="AP114" s="255">
        <f t="shared" si="69"/>
        <v>0</v>
      </c>
      <c r="AQ114" s="255">
        <f t="shared" si="69"/>
        <v>0</v>
      </c>
      <c r="AR114" s="255">
        <f t="shared" si="69"/>
        <v>0</v>
      </c>
      <c r="AS114" s="255">
        <f t="shared" si="69"/>
        <v>0</v>
      </c>
      <c r="AT114" s="255">
        <f t="shared" si="69"/>
        <v>0</v>
      </c>
      <c r="AU114" s="255">
        <f t="shared" si="69"/>
        <v>0</v>
      </c>
      <c r="AV114" s="255">
        <f t="shared" si="69"/>
        <v>0</v>
      </c>
      <c r="AW114" s="255">
        <f t="shared" si="69"/>
        <v>0</v>
      </c>
      <c r="AX114" s="255">
        <f t="shared" si="69"/>
        <v>0</v>
      </c>
      <c r="AY114" s="255">
        <f t="shared" si="69"/>
        <v>0</v>
      </c>
      <c r="AZ114" s="255">
        <f t="shared" si="69"/>
        <v>0</v>
      </c>
      <c r="BA114" s="255">
        <f t="shared" si="69"/>
        <v>0</v>
      </c>
      <c r="BB114" s="255">
        <f t="shared" si="69"/>
        <v>0</v>
      </c>
      <c r="BC114" s="255">
        <f t="shared" si="69"/>
        <v>0</v>
      </c>
      <c r="BD114" s="255">
        <f t="shared" si="69"/>
        <v>0</v>
      </c>
      <c r="BE114" s="255">
        <f t="shared" si="69"/>
        <v>0</v>
      </c>
      <c r="BF114" s="255">
        <f t="shared" si="69"/>
        <v>0</v>
      </c>
      <c r="BG114" s="255">
        <f t="shared" si="69"/>
        <v>0</v>
      </c>
      <c r="BH114" s="255">
        <f t="shared" si="69"/>
        <v>0</v>
      </c>
      <c r="BI114" s="255">
        <f t="shared" si="69"/>
        <v>0</v>
      </c>
      <c r="BJ114" s="255">
        <f t="shared" si="69"/>
        <v>0</v>
      </c>
      <c r="BK114" s="255">
        <f t="shared" si="69"/>
        <v>0</v>
      </c>
      <c r="BL114" s="255">
        <f t="shared" si="69"/>
        <v>0</v>
      </c>
      <c r="BM114" s="255">
        <f t="shared" si="69"/>
        <v>0</v>
      </c>
      <c r="BN114" s="255">
        <f t="shared" si="69"/>
        <v>0</v>
      </c>
      <c r="BO114" s="255">
        <f t="shared" ref="BO114:BW114" si="70">BO24*BO25</f>
        <v>0</v>
      </c>
      <c r="BP114" s="255">
        <f t="shared" si="70"/>
        <v>0</v>
      </c>
      <c r="BQ114" s="255">
        <f t="shared" si="70"/>
        <v>0</v>
      </c>
      <c r="BR114" s="255">
        <f t="shared" si="70"/>
        <v>0</v>
      </c>
      <c r="BS114" s="255">
        <f t="shared" si="70"/>
        <v>0</v>
      </c>
      <c r="BT114" s="255">
        <f t="shared" si="70"/>
        <v>0</v>
      </c>
      <c r="BU114" s="255">
        <f t="shared" si="70"/>
        <v>0</v>
      </c>
      <c r="BV114" s="255">
        <f t="shared" si="70"/>
        <v>0</v>
      </c>
      <c r="BW114" s="255">
        <f t="shared" si="70"/>
        <v>0</v>
      </c>
    </row>
    <row r="115" spans="1:75" outlineLevel="2">
      <c r="A115" s="364" t="s">
        <v>307</v>
      </c>
      <c r="B115" s="364"/>
      <c r="C115" s="255">
        <f>C114*C110</f>
        <v>0</v>
      </c>
      <c r="D115" s="255">
        <f>D114*D110</f>
        <v>0</v>
      </c>
      <c r="E115" s="255">
        <f t="shared" ref="E115:BP115" si="71">E114*E110</f>
        <v>0</v>
      </c>
      <c r="F115" s="255">
        <f t="shared" si="71"/>
        <v>0</v>
      </c>
      <c r="G115" s="255">
        <f t="shared" si="71"/>
        <v>0</v>
      </c>
      <c r="H115" s="255">
        <f t="shared" si="71"/>
        <v>0</v>
      </c>
      <c r="I115" s="255">
        <f t="shared" si="71"/>
        <v>0</v>
      </c>
      <c r="J115" s="255">
        <f t="shared" si="71"/>
        <v>0</v>
      </c>
      <c r="K115" s="255">
        <f t="shared" si="71"/>
        <v>0</v>
      </c>
      <c r="L115" s="255">
        <f t="shared" si="71"/>
        <v>0</v>
      </c>
      <c r="M115" s="255">
        <f t="shared" si="71"/>
        <v>0</v>
      </c>
      <c r="N115" s="255">
        <f t="shared" si="71"/>
        <v>0</v>
      </c>
      <c r="O115" s="255">
        <f t="shared" si="71"/>
        <v>0</v>
      </c>
      <c r="P115" s="255">
        <f t="shared" si="71"/>
        <v>0</v>
      </c>
      <c r="Q115" s="255">
        <f t="shared" si="71"/>
        <v>0</v>
      </c>
      <c r="R115" s="255">
        <f t="shared" si="71"/>
        <v>0</v>
      </c>
      <c r="S115" s="255">
        <f t="shared" si="71"/>
        <v>0</v>
      </c>
      <c r="T115" s="255">
        <f t="shared" si="71"/>
        <v>0</v>
      </c>
      <c r="U115" s="255">
        <f t="shared" si="71"/>
        <v>0</v>
      </c>
      <c r="V115" s="255">
        <f t="shared" si="71"/>
        <v>0</v>
      </c>
      <c r="W115" s="255">
        <f t="shared" si="71"/>
        <v>0</v>
      </c>
      <c r="X115" s="255">
        <f t="shared" si="71"/>
        <v>0</v>
      </c>
      <c r="Y115" s="255">
        <f t="shared" si="71"/>
        <v>0</v>
      </c>
      <c r="Z115" s="255">
        <f t="shared" si="71"/>
        <v>0</v>
      </c>
      <c r="AA115" s="255">
        <f t="shared" si="71"/>
        <v>0</v>
      </c>
      <c r="AB115" s="255">
        <f t="shared" si="71"/>
        <v>0</v>
      </c>
      <c r="AC115" s="255">
        <f t="shared" si="71"/>
        <v>0</v>
      </c>
      <c r="AD115" s="255">
        <f t="shared" si="71"/>
        <v>0</v>
      </c>
      <c r="AE115" s="255">
        <f t="shared" si="71"/>
        <v>0</v>
      </c>
      <c r="AF115" s="255">
        <f t="shared" si="71"/>
        <v>0</v>
      </c>
      <c r="AG115" s="255">
        <f t="shared" si="71"/>
        <v>0</v>
      </c>
      <c r="AH115" s="255">
        <f t="shared" si="71"/>
        <v>0</v>
      </c>
      <c r="AI115" s="255">
        <f t="shared" si="71"/>
        <v>0</v>
      </c>
      <c r="AJ115" s="255">
        <f t="shared" si="71"/>
        <v>0</v>
      </c>
      <c r="AK115" s="255">
        <f t="shared" si="71"/>
        <v>0</v>
      </c>
      <c r="AL115" s="255">
        <f t="shared" si="71"/>
        <v>0</v>
      </c>
      <c r="AM115" s="255">
        <f t="shared" si="71"/>
        <v>0</v>
      </c>
      <c r="AN115" s="255">
        <f t="shared" si="71"/>
        <v>0</v>
      </c>
      <c r="AO115" s="255">
        <f t="shared" si="71"/>
        <v>0</v>
      </c>
      <c r="AP115" s="255">
        <f t="shared" si="71"/>
        <v>0</v>
      </c>
      <c r="AQ115" s="255">
        <f t="shared" si="71"/>
        <v>0</v>
      </c>
      <c r="AR115" s="255">
        <f t="shared" si="71"/>
        <v>0</v>
      </c>
      <c r="AS115" s="255">
        <f t="shared" si="71"/>
        <v>0</v>
      </c>
      <c r="AT115" s="255">
        <f t="shared" si="71"/>
        <v>0</v>
      </c>
      <c r="AU115" s="255">
        <f t="shared" si="71"/>
        <v>0</v>
      </c>
      <c r="AV115" s="255">
        <f t="shared" si="71"/>
        <v>0</v>
      </c>
      <c r="AW115" s="255">
        <f t="shared" si="71"/>
        <v>0</v>
      </c>
      <c r="AX115" s="255">
        <f t="shared" si="71"/>
        <v>0</v>
      </c>
      <c r="AY115" s="255">
        <f t="shared" si="71"/>
        <v>0</v>
      </c>
      <c r="AZ115" s="255">
        <f t="shared" si="71"/>
        <v>0</v>
      </c>
      <c r="BA115" s="255">
        <f t="shared" si="71"/>
        <v>0</v>
      </c>
      <c r="BB115" s="255">
        <f t="shared" si="71"/>
        <v>0</v>
      </c>
      <c r="BC115" s="255">
        <f t="shared" si="71"/>
        <v>0</v>
      </c>
      <c r="BD115" s="255">
        <f t="shared" si="71"/>
        <v>0</v>
      </c>
      <c r="BE115" s="255">
        <f t="shared" si="71"/>
        <v>0</v>
      </c>
      <c r="BF115" s="255">
        <f t="shared" si="71"/>
        <v>0</v>
      </c>
      <c r="BG115" s="255">
        <f t="shared" si="71"/>
        <v>0</v>
      </c>
      <c r="BH115" s="255">
        <f t="shared" si="71"/>
        <v>0</v>
      </c>
      <c r="BI115" s="255">
        <f t="shared" si="71"/>
        <v>0</v>
      </c>
      <c r="BJ115" s="255">
        <f t="shared" si="71"/>
        <v>0</v>
      </c>
      <c r="BK115" s="255">
        <f t="shared" si="71"/>
        <v>0</v>
      </c>
      <c r="BL115" s="255">
        <f t="shared" si="71"/>
        <v>0</v>
      </c>
      <c r="BM115" s="255">
        <f t="shared" si="71"/>
        <v>0</v>
      </c>
      <c r="BN115" s="255">
        <f t="shared" si="71"/>
        <v>0</v>
      </c>
      <c r="BO115" s="255">
        <f t="shared" si="71"/>
        <v>0</v>
      </c>
      <c r="BP115" s="255">
        <f t="shared" si="71"/>
        <v>0</v>
      </c>
      <c r="BQ115" s="255">
        <f t="shared" ref="BQ115:BW115" si="72">BQ114*BQ110</f>
        <v>0</v>
      </c>
      <c r="BR115" s="255">
        <f t="shared" si="72"/>
        <v>0</v>
      </c>
      <c r="BS115" s="255">
        <f t="shared" si="72"/>
        <v>0</v>
      </c>
      <c r="BT115" s="255">
        <f t="shared" si="72"/>
        <v>0</v>
      </c>
      <c r="BU115" s="255">
        <f t="shared" si="72"/>
        <v>0</v>
      </c>
      <c r="BV115" s="255">
        <f t="shared" si="72"/>
        <v>0</v>
      </c>
      <c r="BW115" s="255">
        <f t="shared" si="72"/>
        <v>0</v>
      </c>
    </row>
    <row r="116" spans="1:75" outlineLevel="2">
      <c r="A116" s="364" t="s">
        <v>258</v>
      </c>
      <c r="B116" s="364"/>
      <c r="C116" s="255">
        <f>SUM(C19,C21)*C18</f>
        <v>0</v>
      </c>
      <c r="D116" s="255">
        <f t="shared" ref="D116:AH116" si="73">SUM(D19,D21)*D18</f>
        <v>0</v>
      </c>
      <c r="E116" s="255">
        <f t="shared" si="73"/>
        <v>0</v>
      </c>
      <c r="F116" s="255">
        <f t="shared" si="73"/>
        <v>0</v>
      </c>
      <c r="G116" s="255">
        <f t="shared" si="73"/>
        <v>0</v>
      </c>
      <c r="H116" s="255">
        <f t="shared" si="73"/>
        <v>0</v>
      </c>
      <c r="I116" s="255">
        <f t="shared" si="73"/>
        <v>0</v>
      </c>
      <c r="J116" s="255">
        <f t="shared" si="73"/>
        <v>0</v>
      </c>
      <c r="K116" s="255">
        <f t="shared" si="73"/>
        <v>0</v>
      </c>
      <c r="L116" s="255">
        <f t="shared" si="73"/>
        <v>0</v>
      </c>
      <c r="M116" s="255">
        <f t="shared" si="73"/>
        <v>0</v>
      </c>
      <c r="N116" s="255">
        <f t="shared" si="73"/>
        <v>0</v>
      </c>
      <c r="O116" s="255">
        <f t="shared" si="73"/>
        <v>0</v>
      </c>
      <c r="P116" s="255">
        <f t="shared" si="73"/>
        <v>0</v>
      </c>
      <c r="Q116" s="255">
        <f t="shared" si="73"/>
        <v>0</v>
      </c>
      <c r="R116" s="255">
        <f t="shared" si="73"/>
        <v>0</v>
      </c>
      <c r="S116" s="255">
        <f t="shared" si="73"/>
        <v>0</v>
      </c>
      <c r="T116" s="255">
        <f t="shared" si="73"/>
        <v>0</v>
      </c>
      <c r="U116" s="255">
        <f t="shared" si="73"/>
        <v>0</v>
      </c>
      <c r="V116" s="255">
        <f t="shared" si="73"/>
        <v>0</v>
      </c>
      <c r="W116" s="255">
        <f t="shared" si="73"/>
        <v>0</v>
      </c>
      <c r="X116" s="255">
        <f t="shared" si="73"/>
        <v>0</v>
      </c>
      <c r="Y116" s="255">
        <f t="shared" si="73"/>
        <v>0</v>
      </c>
      <c r="Z116" s="255">
        <f t="shared" si="73"/>
        <v>0</v>
      </c>
      <c r="AA116" s="255">
        <f t="shared" si="73"/>
        <v>0</v>
      </c>
      <c r="AB116" s="255">
        <f t="shared" si="73"/>
        <v>0</v>
      </c>
      <c r="AC116" s="255">
        <f t="shared" si="73"/>
        <v>0</v>
      </c>
      <c r="AD116" s="255">
        <f t="shared" si="73"/>
        <v>0</v>
      </c>
      <c r="AE116" s="255">
        <f t="shared" si="73"/>
        <v>0</v>
      </c>
      <c r="AF116" s="255">
        <f t="shared" si="73"/>
        <v>0</v>
      </c>
      <c r="AG116" s="255">
        <f t="shared" si="73"/>
        <v>0</v>
      </c>
      <c r="AH116" s="255">
        <f t="shared" si="73"/>
        <v>0</v>
      </c>
      <c r="AI116" s="255">
        <f t="shared" ref="AI116:BN116" si="74">SUM(AI19,AI21)*AI18</f>
        <v>0</v>
      </c>
      <c r="AJ116" s="255">
        <f t="shared" si="74"/>
        <v>0</v>
      </c>
      <c r="AK116" s="255">
        <f t="shared" si="74"/>
        <v>0</v>
      </c>
      <c r="AL116" s="255">
        <f t="shared" si="74"/>
        <v>0</v>
      </c>
      <c r="AM116" s="255">
        <f t="shared" si="74"/>
        <v>0</v>
      </c>
      <c r="AN116" s="255">
        <f t="shared" si="74"/>
        <v>0</v>
      </c>
      <c r="AO116" s="255">
        <f t="shared" si="74"/>
        <v>0</v>
      </c>
      <c r="AP116" s="255">
        <f t="shared" si="74"/>
        <v>0</v>
      </c>
      <c r="AQ116" s="255">
        <f t="shared" si="74"/>
        <v>0</v>
      </c>
      <c r="AR116" s="255">
        <f t="shared" si="74"/>
        <v>0</v>
      </c>
      <c r="AS116" s="255">
        <f t="shared" si="74"/>
        <v>0</v>
      </c>
      <c r="AT116" s="255">
        <f t="shared" si="74"/>
        <v>0</v>
      </c>
      <c r="AU116" s="255">
        <f t="shared" si="74"/>
        <v>0</v>
      </c>
      <c r="AV116" s="255">
        <f t="shared" si="74"/>
        <v>0</v>
      </c>
      <c r="AW116" s="255">
        <f t="shared" si="74"/>
        <v>0</v>
      </c>
      <c r="AX116" s="255">
        <f t="shared" si="74"/>
        <v>0</v>
      </c>
      <c r="AY116" s="255">
        <f t="shared" si="74"/>
        <v>0</v>
      </c>
      <c r="AZ116" s="255">
        <f t="shared" si="74"/>
        <v>0</v>
      </c>
      <c r="BA116" s="255">
        <f t="shared" si="74"/>
        <v>0</v>
      </c>
      <c r="BB116" s="255">
        <f t="shared" si="74"/>
        <v>0</v>
      </c>
      <c r="BC116" s="255">
        <f t="shared" si="74"/>
        <v>0</v>
      </c>
      <c r="BD116" s="255">
        <f t="shared" si="74"/>
        <v>0</v>
      </c>
      <c r="BE116" s="255">
        <f t="shared" si="74"/>
        <v>0</v>
      </c>
      <c r="BF116" s="255">
        <f t="shared" si="74"/>
        <v>0</v>
      </c>
      <c r="BG116" s="255">
        <f t="shared" si="74"/>
        <v>0</v>
      </c>
      <c r="BH116" s="255">
        <f t="shared" si="74"/>
        <v>0</v>
      </c>
      <c r="BI116" s="255">
        <f t="shared" si="74"/>
        <v>0</v>
      </c>
      <c r="BJ116" s="255">
        <f t="shared" si="74"/>
        <v>0</v>
      </c>
      <c r="BK116" s="255">
        <f t="shared" si="74"/>
        <v>0</v>
      </c>
      <c r="BL116" s="255">
        <f t="shared" si="74"/>
        <v>0</v>
      </c>
      <c r="BM116" s="255">
        <f t="shared" si="74"/>
        <v>0</v>
      </c>
      <c r="BN116" s="255">
        <f t="shared" si="74"/>
        <v>0</v>
      </c>
      <c r="BO116" s="255">
        <f t="shared" ref="BO116:BW116" si="75">SUM(BO19,BO21)*BO18</f>
        <v>0</v>
      </c>
      <c r="BP116" s="255">
        <f t="shared" si="75"/>
        <v>0</v>
      </c>
      <c r="BQ116" s="255">
        <f t="shared" si="75"/>
        <v>0</v>
      </c>
      <c r="BR116" s="255">
        <f t="shared" si="75"/>
        <v>0</v>
      </c>
      <c r="BS116" s="255">
        <f t="shared" si="75"/>
        <v>0</v>
      </c>
      <c r="BT116" s="255">
        <f t="shared" si="75"/>
        <v>0</v>
      </c>
      <c r="BU116" s="255">
        <f t="shared" si="75"/>
        <v>0</v>
      </c>
      <c r="BV116" s="255">
        <f t="shared" si="75"/>
        <v>0</v>
      </c>
      <c r="BW116" s="255">
        <f t="shared" si="75"/>
        <v>0</v>
      </c>
    </row>
    <row r="117" spans="1:75" outlineLevel="2">
      <c r="A117" s="417" t="s">
        <v>257</v>
      </c>
      <c r="B117" s="417"/>
      <c r="C117" s="256">
        <f>C116*C110</f>
        <v>0</v>
      </c>
      <c r="D117" s="256">
        <f t="shared" ref="D117:AH117" si="76">D116*D110</f>
        <v>0</v>
      </c>
      <c r="E117" s="256">
        <f t="shared" si="76"/>
        <v>0</v>
      </c>
      <c r="F117" s="256">
        <f t="shared" si="76"/>
        <v>0</v>
      </c>
      <c r="G117" s="256">
        <f t="shared" si="76"/>
        <v>0</v>
      </c>
      <c r="H117" s="256">
        <f t="shared" si="76"/>
        <v>0</v>
      </c>
      <c r="I117" s="256">
        <f t="shared" si="76"/>
        <v>0</v>
      </c>
      <c r="J117" s="256">
        <f t="shared" si="76"/>
        <v>0</v>
      </c>
      <c r="K117" s="256">
        <f t="shared" si="76"/>
        <v>0</v>
      </c>
      <c r="L117" s="256">
        <f t="shared" si="76"/>
        <v>0</v>
      </c>
      <c r="M117" s="256">
        <f t="shared" si="76"/>
        <v>0</v>
      </c>
      <c r="N117" s="256">
        <f t="shared" si="76"/>
        <v>0</v>
      </c>
      <c r="O117" s="256">
        <f t="shared" si="76"/>
        <v>0</v>
      </c>
      <c r="P117" s="256">
        <f t="shared" si="76"/>
        <v>0</v>
      </c>
      <c r="Q117" s="256">
        <f t="shared" si="76"/>
        <v>0</v>
      </c>
      <c r="R117" s="256">
        <f t="shared" si="76"/>
        <v>0</v>
      </c>
      <c r="S117" s="256">
        <f t="shared" si="76"/>
        <v>0</v>
      </c>
      <c r="T117" s="256">
        <f t="shared" si="76"/>
        <v>0</v>
      </c>
      <c r="U117" s="256">
        <f t="shared" si="76"/>
        <v>0</v>
      </c>
      <c r="V117" s="256">
        <f t="shared" si="76"/>
        <v>0</v>
      </c>
      <c r="W117" s="256">
        <f t="shared" si="76"/>
        <v>0</v>
      </c>
      <c r="X117" s="256">
        <f t="shared" si="76"/>
        <v>0</v>
      </c>
      <c r="Y117" s="256">
        <f t="shared" si="76"/>
        <v>0</v>
      </c>
      <c r="Z117" s="256">
        <f t="shared" si="76"/>
        <v>0</v>
      </c>
      <c r="AA117" s="256">
        <f t="shared" si="76"/>
        <v>0</v>
      </c>
      <c r="AB117" s="256">
        <f t="shared" si="76"/>
        <v>0</v>
      </c>
      <c r="AC117" s="256">
        <f t="shared" si="76"/>
        <v>0</v>
      </c>
      <c r="AD117" s="256">
        <f t="shared" si="76"/>
        <v>0</v>
      </c>
      <c r="AE117" s="256">
        <f t="shared" si="76"/>
        <v>0</v>
      </c>
      <c r="AF117" s="256">
        <f t="shared" si="76"/>
        <v>0</v>
      </c>
      <c r="AG117" s="256">
        <f t="shared" si="76"/>
        <v>0</v>
      </c>
      <c r="AH117" s="256">
        <f t="shared" si="76"/>
        <v>0</v>
      </c>
      <c r="AI117" s="256">
        <f t="shared" ref="AI117:BN117" si="77">AI116*AI110</f>
        <v>0</v>
      </c>
      <c r="AJ117" s="256">
        <f t="shared" si="77"/>
        <v>0</v>
      </c>
      <c r="AK117" s="256">
        <f t="shared" si="77"/>
        <v>0</v>
      </c>
      <c r="AL117" s="256">
        <f t="shared" si="77"/>
        <v>0</v>
      </c>
      <c r="AM117" s="256">
        <f t="shared" si="77"/>
        <v>0</v>
      </c>
      <c r="AN117" s="256">
        <f t="shared" si="77"/>
        <v>0</v>
      </c>
      <c r="AO117" s="256">
        <f t="shared" si="77"/>
        <v>0</v>
      </c>
      <c r="AP117" s="256">
        <f t="shared" si="77"/>
        <v>0</v>
      </c>
      <c r="AQ117" s="256">
        <f t="shared" si="77"/>
        <v>0</v>
      </c>
      <c r="AR117" s="256">
        <f t="shared" si="77"/>
        <v>0</v>
      </c>
      <c r="AS117" s="256">
        <f t="shared" si="77"/>
        <v>0</v>
      </c>
      <c r="AT117" s="256">
        <f t="shared" si="77"/>
        <v>0</v>
      </c>
      <c r="AU117" s="256">
        <f t="shared" si="77"/>
        <v>0</v>
      </c>
      <c r="AV117" s="256">
        <f t="shared" si="77"/>
        <v>0</v>
      </c>
      <c r="AW117" s="256">
        <f t="shared" si="77"/>
        <v>0</v>
      </c>
      <c r="AX117" s="256">
        <f t="shared" si="77"/>
        <v>0</v>
      </c>
      <c r="AY117" s="256">
        <f t="shared" si="77"/>
        <v>0</v>
      </c>
      <c r="AZ117" s="256">
        <f t="shared" si="77"/>
        <v>0</v>
      </c>
      <c r="BA117" s="256">
        <f t="shared" si="77"/>
        <v>0</v>
      </c>
      <c r="BB117" s="256">
        <f t="shared" si="77"/>
        <v>0</v>
      </c>
      <c r="BC117" s="256">
        <f t="shared" si="77"/>
        <v>0</v>
      </c>
      <c r="BD117" s="256">
        <f t="shared" si="77"/>
        <v>0</v>
      </c>
      <c r="BE117" s="256">
        <f t="shared" si="77"/>
        <v>0</v>
      </c>
      <c r="BF117" s="256">
        <f t="shared" si="77"/>
        <v>0</v>
      </c>
      <c r="BG117" s="256">
        <f t="shared" si="77"/>
        <v>0</v>
      </c>
      <c r="BH117" s="256">
        <f t="shared" si="77"/>
        <v>0</v>
      </c>
      <c r="BI117" s="256">
        <f t="shared" si="77"/>
        <v>0</v>
      </c>
      <c r="BJ117" s="256">
        <f t="shared" si="77"/>
        <v>0</v>
      </c>
      <c r="BK117" s="256">
        <f t="shared" si="77"/>
        <v>0</v>
      </c>
      <c r="BL117" s="256">
        <f t="shared" si="77"/>
        <v>0</v>
      </c>
      <c r="BM117" s="256">
        <f t="shared" si="77"/>
        <v>0</v>
      </c>
      <c r="BN117" s="256">
        <f t="shared" si="77"/>
        <v>0</v>
      </c>
      <c r="BO117" s="256">
        <f t="shared" ref="BO117:BW117" si="78">BO116*BO110</f>
        <v>0</v>
      </c>
      <c r="BP117" s="256">
        <f t="shared" si="78"/>
        <v>0</v>
      </c>
      <c r="BQ117" s="256">
        <f t="shared" si="78"/>
        <v>0</v>
      </c>
      <c r="BR117" s="256">
        <f t="shared" si="78"/>
        <v>0</v>
      </c>
      <c r="BS117" s="256">
        <f t="shared" si="78"/>
        <v>0</v>
      </c>
      <c r="BT117" s="256">
        <f t="shared" si="78"/>
        <v>0</v>
      </c>
      <c r="BU117" s="256">
        <f t="shared" si="78"/>
        <v>0</v>
      </c>
      <c r="BV117" s="256">
        <f t="shared" si="78"/>
        <v>0</v>
      </c>
      <c r="BW117" s="256">
        <f t="shared" si="78"/>
        <v>0</v>
      </c>
    </row>
    <row r="118" spans="1:75" s="234" customFormat="1" outlineLevel="1">
      <c r="A118" s="391" t="s">
        <v>303</v>
      </c>
      <c r="B118" s="392"/>
      <c r="C118" s="253">
        <f>SUM(C119:C124)</f>
        <v>0</v>
      </c>
      <c r="D118" s="253">
        <f t="shared" ref="D118:BO118" si="79">SUM(D119:D124)</f>
        <v>0</v>
      </c>
      <c r="E118" s="253">
        <f t="shared" si="79"/>
        <v>0</v>
      </c>
      <c r="F118" s="253">
        <f t="shared" si="79"/>
        <v>0</v>
      </c>
      <c r="G118" s="253">
        <f t="shared" si="79"/>
        <v>0</v>
      </c>
      <c r="H118" s="253">
        <f t="shared" si="79"/>
        <v>0</v>
      </c>
      <c r="I118" s="253">
        <f t="shared" si="79"/>
        <v>0</v>
      </c>
      <c r="J118" s="253">
        <f t="shared" si="79"/>
        <v>0</v>
      </c>
      <c r="K118" s="253">
        <f t="shared" si="79"/>
        <v>0</v>
      </c>
      <c r="L118" s="253">
        <f t="shared" si="79"/>
        <v>0</v>
      </c>
      <c r="M118" s="253">
        <f t="shared" si="79"/>
        <v>0</v>
      </c>
      <c r="N118" s="253">
        <f t="shared" si="79"/>
        <v>0</v>
      </c>
      <c r="O118" s="253">
        <f t="shared" si="79"/>
        <v>0</v>
      </c>
      <c r="P118" s="253">
        <f t="shared" si="79"/>
        <v>0</v>
      </c>
      <c r="Q118" s="253">
        <f t="shared" si="79"/>
        <v>0</v>
      </c>
      <c r="R118" s="253">
        <f t="shared" si="79"/>
        <v>0</v>
      </c>
      <c r="S118" s="253">
        <f t="shared" si="79"/>
        <v>0</v>
      </c>
      <c r="T118" s="253">
        <f t="shared" si="79"/>
        <v>0</v>
      </c>
      <c r="U118" s="253">
        <f t="shared" si="79"/>
        <v>0</v>
      </c>
      <c r="V118" s="253">
        <f t="shared" si="79"/>
        <v>0</v>
      </c>
      <c r="W118" s="253">
        <f t="shared" si="79"/>
        <v>0</v>
      </c>
      <c r="X118" s="253">
        <f t="shared" si="79"/>
        <v>0</v>
      </c>
      <c r="Y118" s="253">
        <f t="shared" si="79"/>
        <v>0</v>
      </c>
      <c r="Z118" s="253">
        <f t="shared" si="79"/>
        <v>0</v>
      </c>
      <c r="AA118" s="253">
        <f t="shared" si="79"/>
        <v>0</v>
      </c>
      <c r="AB118" s="253">
        <f t="shared" si="79"/>
        <v>0</v>
      </c>
      <c r="AC118" s="253">
        <f t="shared" si="79"/>
        <v>0</v>
      </c>
      <c r="AD118" s="253">
        <f t="shared" si="79"/>
        <v>0</v>
      </c>
      <c r="AE118" s="253">
        <f t="shared" si="79"/>
        <v>0</v>
      </c>
      <c r="AF118" s="253">
        <f t="shared" si="79"/>
        <v>0</v>
      </c>
      <c r="AG118" s="253">
        <f t="shared" si="79"/>
        <v>0</v>
      </c>
      <c r="AH118" s="253">
        <f t="shared" si="79"/>
        <v>0</v>
      </c>
      <c r="AI118" s="253">
        <f t="shared" si="79"/>
        <v>0</v>
      </c>
      <c r="AJ118" s="253">
        <f t="shared" si="79"/>
        <v>0</v>
      </c>
      <c r="AK118" s="253">
        <f t="shared" si="79"/>
        <v>0</v>
      </c>
      <c r="AL118" s="253">
        <f t="shared" si="79"/>
        <v>0</v>
      </c>
      <c r="AM118" s="253">
        <f t="shared" si="79"/>
        <v>0</v>
      </c>
      <c r="AN118" s="253">
        <f t="shared" si="79"/>
        <v>0</v>
      </c>
      <c r="AO118" s="253">
        <f t="shared" si="79"/>
        <v>0</v>
      </c>
      <c r="AP118" s="253">
        <f t="shared" si="79"/>
        <v>0</v>
      </c>
      <c r="AQ118" s="253">
        <f t="shared" si="79"/>
        <v>0</v>
      </c>
      <c r="AR118" s="253">
        <f t="shared" si="79"/>
        <v>0</v>
      </c>
      <c r="AS118" s="253">
        <f t="shared" si="79"/>
        <v>0</v>
      </c>
      <c r="AT118" s="253">
        <f t="shared" si="79"/>
        <v>0</v>
      </c>
      <c r="AU118" s="253">
        <f t="shared" si="79"/>
        <v>0</v>
      </c>
      <c r="AV118" s="253">
        <f t="shared" si="79"/>
        <v>0</v>
      </c>
      <c r="AW118" s="253">
        <f t="shared" si="79"/>
        <v>0</v>
      </c>
      <c r="AX118" s="253">
        <f t="shared" si="79"/>
        <v>0</v>
      </c>
      <c r="AY118" s="253">
        <f t="shared" si="79"/>
        <v>0</v>
      </c>
      <c r="AZ118" s="253">
        <f t="shared" si="79"/>
        <v>0</v>
      </c>
      <c r="BA118" s="253">
        <f t="shared" si="79"/>
        <v>0</v>
      </c>
      <c r="BB118" s="253">
        <f t="shared" si="79"/>
        <v>0</v>
      </c>
      <c r="BC118" s="253">
        <f t="shared" si="79"/>
        <v>0</v>
      </c>
      <c r="BD118" s="253">
        <f t="shared" si="79"/>
        <v>0</v>
      </c>
      <c r="BE118" s="253">
        <f t="shared" si="79"/>
        <v>0</v>
      </c>
      <c r="BF118" s="253">
        <f t="shared" si="79"/>
        <v>0</v>
      </c>
      <c r="BG118" s="253">
        <f t="shared" si="79"/>
        <v>0</v>
      </c>
      <c r="BH118" s="253">
        <f t="shared" si="79"/>
        <v>0</v>
      </c>
      <c r="BI118" s="253">
        <f t="shared" si="79"/>
        <v>0</v>
      </c>
      <c r="BJ118" s="253">
        <f t="shared" si="79"/>
        <v>0</v>
      </c>
      <c r="BK118" s="253">
        <f t="shared" si="79"/>
        <v>0</v>
      </c>
      <c r="BL118" s="253">
        <f t="shared" si="79"/>
        <v>0</v>
      </c>
      <c r="BM118" s="253">
        <f t="shared" si="79"/>
        <v>0</v>
      </c>
      <c r="BN118" s="253">
        <f t="shared" si="79"/>
        <v>0</v>
      </c>
      <c r="BO118" s="253">
        <f t="shared" si="79"/>
        <v>0</v>
      </c>
      <c r="BP118" s="253">
        <f t="shared" ref="BP118:BW118" si="80">SUM(BP119:BP124)</f>
        <v>0</v>
      </c>
      <c r="BQ118" s="253">
        <f t="shared" si="80"/>
        <v>0</v>
      </c>
      <c r="BR118" s="253">
        <f t="shared" si="80"/>
        <v>0</v>
      </c>
      <c r="BS118" s="253">
        <f t="shared" si="80"/>
        <v>0</v>
      </c>
      <c r="BT118" s="253">
        <f t="shared" si="80"/>
        <v>0</v>
      </c>
      <c r="BU118" s="253">
        <f t="shared" si="80"/>
        <v>0</v>
      </c>
      <c r="BV118" s="253">
        <f t="shared" si="80"/>
        <v>0</v>
      </c>
      <c r="BW118" s="253">
        <f t="shared" si="80"/>
        <v>0</v>
      </c>
    </row>
    <row r="119" spans="1:75" outlineLevel="2">
      <c r="A119" s="420" t="s">
        <v>304</v>
      </c>
      <c r="B119" s="420"/>
      <c r="C119" s="257">
        <f>(C35+C37)*C34</f>
        <v>0</v>
      </c>
      <c r="D119" s="257">
        <f t="shared" ref="D119:AH119" si="81">(D35+D37)*D34</f>
        <v>0</v>
      </c>
      <c r="E119" s="257">
        <f t="shared" si="81"/>
        <v>0</v>
      </c>
      <c r="F119" s="257">
        <f t="shared" si="81"/>
        <v>0</v>
      </c>
      <c r="G119" s="257">
        <f t="shared" si="81"/>
        <v>0</v>
      </c>
      <c r="H119" s="257">
        <f t="shared" si="81"/>
        <v>0</v>
      </c>
      <c r="I119" s="257">
        <f t="shared" si="81"/>
        <v>0</v>
      </c>
      <c r="J119" s="257">
        <f t="shared" si="81"/>
        <v>0</v>
      </c>
      <c r="K119" s="257">
        <f t="shared" si="81"/>
        <v>0</v>
      </c>
      <c r="L119" s="257">
        <f t="shared" si="81"/>
        <v>0</v>
      </c>
      <c r="M119" s="257">
        <f t="shared" si="81"/>
        <v>0</v>
      </c>
      <c r="N119" s="257">
        <f t="shared" si="81"/>
        <v>0</v>
      </c>
      <c r="O119" s="257">
        <f t="shared" si="81"/>
        <v>0</v>
      </c>
      <c r="P119" s="257">
        <f t="shared" si="81"/>
        <v>0</v>
      </c>
      <c r="Q119" s="257">
        <f t="shared" si="81"/>
        <v>0</v>
      </c>
      <c r="R119" s="257">
        <f t="shared" si="81"/>
        <v>0</v>
      </c>
      <c r="S119" s="257">
        <f t="shared" si="81"/>
        <v>0</v>
      </c>
      <c r="T119" s="257">
        <f t="shared" si="81"/>
        <v>0</v>
      </c>
      <c r="U119" s="257">
        <f t="shared" si="81"/>
        <v>0</v>
      </c>
      <c r="V119" s="257">
        <f t="shared" si="81"/>
        <v>0</v>
      </c>
      <c r="W119" s="257">
        <f t="shared" si="81"/>
        <v>0</v>
      </c>
      <c r="X119" s="257">
        <f t="shared" si="81"/>
        <v>0</v>
      </c>
      <c r="Y119" s="257">
        <f t="shared" si="81"/>
        <v>0</v>
      </c>
      <c r="Z119" s="257">
        <f t="shared" si="81"/>
        <v>0</v>
      </c>
      <c r="AA119" s="257">
        <f t="shared" si="81"/>
        <v>0</v>
      </c>
      <c r="AB119" s="257">
        <f t="shared" si="81"/>
        <v>0</v>
      </c>
      <c r="AC119" s="257">
        <f t="shared" si="81"/>
        <v>0</v>
      </c>
      <c r="AD119" s="257">
        <f t="shared" si="81"/>
        <v>0</v>
      </c>
      <c r="AE119" s="257">
        <f t="shared" si="81"/>
        <v>0</v>
      </c>
      <c r="AF119" s="257">
        <f t="shared" si="81"/>
        <v>0</v>
      </c>
      <c r="AG119" s="257">
        <f t="shared" si="81"/>
        <v>0</v>
      </c>
      <c r="AH119" s="257">
        <f t="shared" si="81"/>
        <v>0</v>
      </c>
      <c r="AI119" s="257">
        <f t="shared" ref="AI119:BN119" si="82">(AI35+AI37)*AI34</f>
        <v>0</v>
      </c>
      <c r="AJ119" s="257">
        <f t="shared" si="82"/>
        <v>0</v>
      </c>
      <c r="AK119" s="257">
        <f t="shared" si="82"/>
        <v>0</v>
      </c>
      <c r="AL119" s="257">
        <f t="shared" si="82"/>
        <v>0</v>
      </c>
      <c r="AM119" s="257">
        <f t="shared" si="82"/>
        <v>0</v>
      </c>
      <c r="AN119" s="257">
        <f t="shared" si="82"/>
        <v>0</v>
      </c>
      <c r="AO119" s="257">
        <f t="shared" si="82"/>
        <v>0</v>
      </c>
      <c r="AP119" s="257">
        <f t="shared" si="82"/>
        <v>0</v>
      </c>
      <c r="AQ119" s="257">
        <f t="shared" si="82"/>
        <v>0</v>
      </c>
      <c r="AR119" s="257">
        <f t="shared" si="82"/>
        <v>0</v>
      </c>
      <c r="AS119" s="257">
        <f t="shared" si="82"/>
        <v>0</v>
      </c>
      <c r="AT119" s="257">
        <f t="shared" si="82"/>
        <v>0</v>
      </c>
      <c r="AU119" s="257">
        <f t="shared" si="82"/>
        <v>0</v>
      </c>
      <c r="AV119" s="257">
        <f t="shared" si="82"/>
        <v>0</v>
      </c>
      <c r="AW119" s="257">
        <f t="shared" si="82"/>
        <v>0</v>
      </c>
      <c r="AX119" s="257">
        <f t="shared" si="82"/>
        <v>0</v>
      </c>
      <c r="AY119" s="257">
        <f t="shared" si="82"/>
        <v>0</v>
      </c>
      <c r="AZ119" s="257">
        <f t="shared" si="82"/>
        <v>0</v>
      </c>
      <c r="BA119" s="257">
        <f t="shared" si="82"/>
        <v>0</v>
      </c>
      <c r="BB119" s="257">
        <f t="shared" si="82"/>
        <v>0</v>
      </c>
      <c r="BC119" s="257">
        <f t="shared" si="82"/>
        <v>0</v>
      </c>
      <c r="BD119" s="257">
        <f t="shared" si="82"/>
        <v>0</v>
      </c>
      <c r="BE119" s="257">
        <f t="shared" si="82"/>
        <v>0</v>
      </c>
      <c r="BF119" s="257">
        <f t="shared" si="82"/>
        <v>0</v>
      </c>
      <c r="BG119" s="257">
        <f t="shared" si="82"/>
        <v>0</v>
      </c>
      <c r="BH119" s="257">
        <f t="shared" si="82"/>
        <v>0</v>
      </c>
      <c r="BI119" s="257">
        <f t="shared" si="82"/>
        <v>0</v>
      </c>
      <c r="BJ119" s="257">
        <f t="shared" si="82"/>
        <v>0</v>
      </c>
      <c r="BK119" s="257">
        <f t="shared" si="82"/>
        <v>0</v>
      </c>
      <c r="BL119" s="257">
        <f t="shared" si="82"/>
        <v>0</v>
      </c>
      <c r="BM119" s="257">
        <f t="shared" si="82"/>
        <v>0</v>
      </c>
      <c r="BN119" s="257">
        <f t="shared" si="82"/>
        <v>0</v>
      </c>
      <c r="BO119" s="257">
        <f t="shared" ref="BO119:BW119" si="83">(BO35+BO37)*BO34</f>
        <v>0</v>
      </c>
      <c r="BP119" s="257">
        <f t="shared" si="83"/>
        <v>0</v>
      </c>
      <c r="BQ119" s="257">
        <f t="shared" si="83"/>
        <v>0</v>
      </c>
      <c r="BR119" s="257">
        <f t="shared" si="83"/>
        <v>0</v>
      </c>
      <c r="BS119" s="257">
        <f t="shared" si="83"/>
        <v>0</v>
      </c>
      <c r="BT119" s="257">
        <f t="shared" si="83"/>
        <v>0</v>
      </c>
      <c r="BU119" s="257">
        <f t="shared" si="83"/>
        <v>0</v>
      </c>
      <c r="BV119" s="257">
        <f t="shared" si="83"/>
        <v>0</v>
      </c>
      <c r="BW119" s="257">
        <f t="shared" si="83"/>
        <v>0</v>
      </c>
    </row>
    <row r="120" spans="1:75" outlineLevel="2">
      <c r="A120" s="364" t="s">
        <v>315</v>
      </c>
      <c r="B120" s="364"/>
      <c r="C120" s="255">
        <f>C119*C110</f>
        <v>0</v>
      </c>
      <c r="D120" s="255">
        <f>D119*D110</f>
        <v>0</v>
      </c>
      <c r="E120" s="255">
        <f t="shared" ref="E120:BO120" si="84">E119*E110</f>
        <v>0</v>
      </c>
      <c r="F120" s="255">
        <f t="shared" si="84"/>
        <v>0</v>
      </c>
      <c r="G120" s="255">
        <f t="shared" si="84"/>
        <v>0</v>
      </c>
      <c r="H120" s="255">
        <f t="shared" si="84"/>
        <v>0</v>
      </c>
      <c r="I120" s="255">
        <f t="shared" si="84"/>
        <v>0</v>
      </c>
      <c r="J120" s="255">
        <f t="shared" si="84"/>
        <v>0</v>
      </c>
      <c r="K120" s="255">
        <f t="shared" si="84"/>
        <v>0</v>
      </c>
      <c r="L120" s="255">
        <f t="shared" si="84"/>
        <v>0</v>
      </c>
      <c r="M120" s="255">
        <f t="shared" si="84"/>
        <v>0</v>
      </c>
      <c r="N120" s="255">
        <f t="shared" si="84"/>
        <v>0</v>
      </c>
      <c r="O120" s="255">
        <f t="shared" si="84"/>
        <v>0</v>
      </c>
      <c r="P120" s="255">
        <f t="shared" si="84"/>
        <v>0</v>
      </c>
      <c r="Q120" s="255">
        <f t="shared" si="84"/>
        <v>0</v>
      </c>
      <c r="R120" s="255">
        <f t="shared" si="84"/>
        <v>0</v>
      </c>
      <c r="S120" s="255">
        <f t="shared" si="84"/>
        <v>0</v>
      </c>
      <c r="T120" s="255">
        <f t="shared" si="84"/>
        <v>0</v>
      </c>
      <c r="U120" s="255">
        <f t="shared" si="84"/>
        <v>0</v>
      </c>
      <c r="V120" s="255">
        <f t="shared" si="84"/>
        <v>0</v>
      </c>
      <c r="W120" s="255">
        <f t="shared" si="84"/>
        <v>0</v>
      </c>
      <c r="X120" s="255">
        <f t="shared" si="84"/>
        <v>0</v>
      </c>
      <c r="Y120" s="255">
        <f t="shared" si="84"/>
        <v>0</v>
      </c>
      <c r="Z120" s="255">
        <f t="shared" si="84"/>
        <v>0</v>
      </c>
      <c r="AA120" s="255">
        <f t="shared" si="84"/>
        <v>0</v>
      </c>
      <c r="AB120" s="255">
        <f t="shared" si="84"/>
        <v>0</v>
      </c>
      <c r="AC120" s="255">
        <f t="shared" si="84"/>
        <v>0</v>
      </c>
      <c r="AD120" s="255">
        <f t="shared" si="84"/>
        <v>0</v>
      </c>
      <c r="AE120" s="255">
        <f t="shared" si="84"/>
        <v>0</v>
      </c>
      <c r="AF120" s="255">
        <f t="shared" si="84"/>
        <v>0</v>
      </c>
      <c r="AG120" s="255">
        <f t="shared" si="84"/>
        <v>0</v>
      </c>
      <c r="AH120" s="255">
        <f t="shared" si="84"/>
        <v>0</v>
      </c>
      <c r="AI120" s="255">
        <f t="shared" si="84"/>
        <v>0</v>
      </c>
      <c r="AJ120" s="255">
        <f t="shared" si="84"/>
        <v>0</v>
      </c>
      <c r="AK120" s="255">
        <f t="shared" si="84"/>
        <v>0</v>
      </c>
      <c r="AL120" s="255">
        <f t="shared" si="84"/>
        <v>0</v>
      </c>
      <c r="AM120" s="255">
        <f t="shared" si="84"/>
        <v>0</v>
      </c>
      <c r="AN120" s="255">
        <f t="shared" si="84"/>
        <v>0</v>
      </c>
      <c r="AO120" s="255">
        <f t="shared" si="84"/>
        <v>0</v>
      </c>
      <c r="AP120" s="255">
        <f t="shared" si="84"/>
        <v>0</v>
      </c>
      <c r="AQ120" s="255">
        <f t="shared" si="84"/>
        <v>0</v>
      </c>
      <c r="AR120" s="255">
        <f t="shared" si="84"/>
        <v>0</v>
      </c>
      <c r="AS120" s="255">
        <f t="shared" si="84"/>
        <v>0</v>
      </c>
      <c r="AT120" s="255">
        <f t="shared" si="84"/>
        <v>0</v>
      </c>
      <c r="AU120" s="255">
        <f t="shared" si="84"/>
        <v>0</v>
      </c>
      <c r="AV120" s="255">
        <f t="shared" si="84"/>
        <v>0</v>
      </c>
      <c r="AW120" s="255">
        <f t="shared" si="84"/>
        <v>0</v>
      </c>
      <c r="AX120" s="255">
        <f t="shared" si="84"/>
        <v>0</v>
      </c>
      <c r="AY120" s="255">
        <f t="shared" si="84"/>
        <v>0</v>
      </c>
      <c r="AZ120" s="255">
        <f t="shared" si="84"/>
        <v>0</v>
      </c>
      <c r="BA120" s="255">
        <f t="shared" si="84"/>
        <v>0</v>
      </c>
      <c r="BB120" s="255">
        <f t="shared" si="84"/>
        <v>0</v>
      </c>
      <c r="BC120" s="255">
        <f t="shared" si="84"/>
        <v>0</v>
      </c>
      <c r="BD120" s="255">
        <f t="shared" si="84"/>
        <v>0</v>
      </c>
      <c r="BE120" s="255">
        <f t="shared" si="84"/>
        <v>0</v>
      </c>
      <c r="BF120" s="255">
        <f t="shared" si="84"/>
        <v>0</v>
      </c>
      <c r="BG120" s="255">
        <f t="shared" si="84"/>
        <v>0</v>
      </c>
      <c r="BH120" s="255">
        <f t="shared" si="84"/>
        <v>0</v>
      </c>
      <c r="BI120" s="255">
        <f t="shared" si="84"/>
        <v>0</v>
      </c>
      <c r="BJ120" s="255">
        <f t="shared" si="84"/>
        <v>0</v>
      </c>
      <c r="BK120" s="255">
        <f t="shared" si="84"/>
        <v>0</v>
      </c>
      <c r="BL120" s="255">
        <f t="shared" si="84"/>
        <v>0</v>
      </c>
      <c r="BM120" s="255">
        <f t="shared" si="84"/>
        <v>0</v>
      </c>
      <c r="BN120" s="255">
        <f t="shared" si="84"/>
        <v>0</v>
      </c>
      <c r="BO120" s="255">
        <f t="shared" si="84"/>
        <v>0</v>
      </c>
      <c r="BP120" s="255">
        <f t="shared" ref="BP120:BW120" si="85">BP119*BP110</f>
        <v>0</v>
      </c>
      <c r="BQ120" s="255">
        <f t="shared" si="85"/>
        <v>0</v>
      </c>
      <c r="BR120" s="255">
        <f t="shared" si="85"/>
        <v>0</v>
      </c>
      <c r="BS120" s="255">
        <f t="shared" si="85"/>
        <v>0</v>
      </c>
      <c r="BT120" s="255">
        <f t="shared" si="85"/>
        <v>0</v>
      </c>
      <c r="BU120" s="255">
        <f t="shared" si="85"/>
        <v>0</v>
      </c>
      <c r="BV120" s="255">
        <f t="shared" si="85"/>
        <v>0</v>
      </c>
      <c r="BW120" s="255">
        <f t="shared" si="85"/>
        <v>0</v>
      </c>
    </row>
    <row r="121" spans="1:75" outlineLevel="2">
      <c r="A121" s="364" t="s">
        <v>258</v>
      </c>
      <c r="B121" s="364"/>
      <c r="C121" s="255">
        <f>C42+C44</f>
        <v>0</v>
      </c>
      <c r="D121" s="255">
        <f>D42+D44</f>
        <v>0</v>
      </c>
      <c r="E121" s="255">
        <f t="shared" ref="E121:AH121" si="86">E42+E44</f>
        <v>0</v>
      </c>
      <c r="F121" s="255">
        <f t="shared" si="86"/>
        <v>0</v>
      </c>
      <c r="G121" s="255">
        <f t="shared" si="86"/>
        <v>0</v>
      </c>
      <c r="H121" s="255">
        <f t="shared" si="86"/>
        <v>0</v>
      </c>
      <c r="I121" s="255">
        <f t="shared" si="86"/>
        <v>0</v>
      </c>
      <c r="J121" s="255">
        <f t="shared" si="86"/>
        <v>0</v>
      </c>
      <c r="K121" s="255">
        <f t="shared" si="86"/>
        <v>0</v>
      </c>
      <c r="L121" s="255">
        <f t="shared" si="86"/>
        <v>0</v>
      </c>
      <c r="M121" s="255">
        <f t="shared" si="86"/>
        <v>0</v>
      </c>
      <c r="N121" s="255">
        <f t="shared" si="86"/>
        <v>0</v>
      </c>
      <c r="O121" s="255">
        <f t="shared" si="86"/>
        <v>0</v>
      </c>
      <c r="P121" s="255">
        <f t="shared" si="86"/>
        <v>0</v>
      </c>
      <c r="Q121" s="255">
        <f t="shared" si="86"/>
        <v>0</v>
      </c>
      <c r="R121" s="255">
        <f t="shared" si="86"/>
        <v>0</v>
      </c>
      <c r="S121" s="255">
        <f t="shared" si="86"/>
        <v>0</v>
      </c>
      <c r="T121" s="255">
        <f t="shared" si="86"/>
        <v>0</v>
      </c>
      <c r="U121" s="255">
        <f t="shared" si="86"/>
        <v>0</v>
      </c>
      <c r="V121" s="255">
        <f t="shared" si="86"/>
        <v>0</v>
      </c>
      <c r="W121" s="255">
        <f t="shared" si="86"/>
        <v>0</v>
      </c>
      <c r="X121" s="255">
        <f t="shared" si="86"/>
        <v>0</v>
      </c>
      <c r="Y121" s="255">
        <f t="shared" si="86"/>
        <v>0</v>
      </c>
      <c r="Z121" s="255">
        <f t="shared" si="86"/>
        <v>0</v>
      </c>
      <c r="AA121" s="255">
        <f t="shared" si="86"/>
        <v>0</v>
      </c>
      <c r="AB121" s="255">
        <f t="shared" si="86"/>
        <v>0</v>
      </c>
      <c r="AC121" s="255">
        <f t="shared" si="86"/>
        <v>0</v>
      </c>
      <c r="AD121" s="255">
        <f t="shared" si="86"/>
        <v>0</v>
      </c>
      <c r="AE121" s="255">
        <f t="shared" si="86"/>
        <v>0</v>
      </c>
      <c r="AF121" s="255">
        <f t="shared" si="86"/>
        <v>0</v>
      </c>
      <c r="AG121" s="255">
        <f t="shared" si="86"/>
        <v>0</v>
      </c>
      <c r="AH121" s="255">
        <f t="shared" si="86"/>
        <v>0</v>
      </c>
      <c r="AI121" s="255">
        <f t="shared" ref="AI121:BN121" si="87">AI42+AI44</f>
        <v>0</v>
      </c>
      <c r="AJ121" s="255">
        <f t="shared" si="87"/>
        <v>0</v>
      </c>
      <c r="AK121" s="255">
        <f t="shared" si="87"/>
        <v>0</v>
      </c>
      <c r="AL121" s="255">
        <f t="shared" si="87"/>
        <v>0</v>
      </c>
      <c r="AM121" s="255">
        <f t="shared" si="87"/>
        <v>0</v>
      </c>
      <c r="AN121" s="255">
        <f t="shared" si="87"/>
        <v>0</v>
      </c>
      <c r="AO121" s="255">
        <f t="shared" si="87"/>
        <v>0</v>
      </c>
      <c r="AP121" s="255">
        <f t="shared" si="87"/>
        <v>0</v>
      </c>
      <c r="AQ121" s="255">
        <f t="shared" si="87"/>
        <v>0</v>
      </c>
      <c r="AR121" s="255">
        <f t="shared" si="87"/>
        <v>0</v>
      </c>
      <c r="AS121" s="255">
        <f t="shared" si="87"/>
        <v>0</v>
      </c>
      <c r="AT121" s="255">
        <f t="shared" si="87"/>
        <v>0</v>
      </c>
      <c r="AU121" s="255">
        <f t="shared" si="87"/>
        <v>0</v>
      </c>
      <c r="AV121" s="255">
        <f t="shared" si="87"/>
        <v>0</v>
      </c>
      <c r="AW121" s="255">
        <f t="shared" si="87"/>
        <v>0</v>
      </c>
      <c r="AX121" s="255">
        <f t="shared" si="87"/>
        <v>0</v>
      </c>
      <c r="AY121" s="255">
        <f t="shared" si="87"/>
        <v>0</v>
      </c>
      <c r="AZ121" s="255">
        <f t="shared" si="87"/>
        <v>0</v>
      </c>
      <c r="BA121" s="255">
        <f t="shared" si="87"/>
        <v>0</v>
      </c>
      <c r="BB121" s="255">
        <f t="shared" si="87"/>
        <v>0</v>
      </c>
      <c r="BC121" s="255">
        <f t="shared" si="87"/>
        <v>0</v>
      </c>
      <c r="BD121" s="255">
        <f t="shared" si="87"/>
        <v>0</v>
      </c>
      <c r="BE121" s="255">
        <f t="shared" si="87"/>
        <v>0</v>
      </c>
      <c r="BF121" s="255">
        <f t="shared" si="87"/>
        <v>0</v>
      </c>
      <c r="BG121" s="255">
        <f t="shared" si="87"/>
        <v>0</v>
      </c>
      <c r="BH121" s="255">
        <f t="shared" si="87"/>
        <v>0</v>
      </c>
      <c r="BI121" s="255">
        <f t="shared" si="87"/>
        <v>0</v>
      </c>
      <c r="BJ121" s="255">
        <f t="shared" si="87"/>
        <v>0</v>
      </c>
      <c r="BK121" s="255">
        <f t="shared" si="87"/>
        <v>0</v>
      </c>
      <c r="BL121" s="255">
        <f t="shared" si="87"/>
        <v>0</v>
      </c>
      <c r="BM121" s="255">
        <f t="shared" si="87"/>
        <v>0</v>
      </c>
      <c r="BN121" s="255">
        <f t="shared" si="87"/>
        <v>0</v>
      </c>
      <c r="BO121" s="255">
        <f t="shared" ref="BO121:BW121" si="88">BO42+BO44</f>
        <v>0</v>
      </c>
      <c r="BP121" s="255">
        <f t="shared" si="88"/>
        <v>0</v>
      </c>
      <c r="BQ121" s="255">
        <f t="shared" si="88"/>
        <v>0</v>
      </c>
      <c r="BR121" s="255">
        <f t="shared" si="88"/>
        <v>0</v>
      </c>
      <c r="BS121" s="255">
        <f t="shared" si="88"/>
        <v>0</v>
      </c>
      <c r="BT121" s="255">
        <f t="shared" si="88"/>
        <v>0</v>
      </c>
      <c r="BU121" s="255">
        <f t="shared" si="88"/>
        <v>0</v>
      </c>
      <c r="BV121" s="255">
        <f t="shared" si="88"/>
        <v>0</v>
      </c>
      <c r="BW121" s="255">
        <f t="shared" si="88"/>
        <v>0</v>
      </c>
    </row>
    <row r="122" spans="1:75" outlineLevel="2">
      <c r="A122" s="364" t="s">
        <v>305</v>
      </c>
      <c r="B122" s="364"/>
      <c r="C122" s="255">
        <f>C121*C110</f>
        <v>0</v>
      </c>
      <c r="D122" s="255">
        <f>D121*D110</f>
        <v>0</v>
      </c>
      <c r="E122" s="255">
        <f t="shared" ref="E122:BO122" si="89">E121*E110</f>
        <v>0</v>
      </c>
      <c r="F122" s="255">
        <f t="shared" si="89"/>
        <v>0</v>
      </c>
      <c r="G122" s="255">
        <f t="shared" si="89"/>
        <v>0</v>
      </c>
      <c r="H122" s="255">
        <f t="shared" si="89"/>
        <v>0</v>
      </c>
      <c r="I122" s="255">
        <f t="shared" si="89"/>
        <v>0</v>
      </c>
      <c r="J122" s="255">
        <f t="shared" si="89"/>
        <v>0</v>
      </c>
      <c r="K122" s="255">
        <f t="shared" si="89"/>
        <v>0</v>
      </c>
      <c r="L122" s="255">
        <f t="shared" si="89"/>
        <v>0</v>
      </c>
      <c r="M122" s="255">
        <f t="shared" si="89"/>
        <v>0</v>
      </c>
      <c r="N122" s="255">
        <f t="shared" si="89"/>
        <v>0</v>
      </c>
      <c r="O122" s="255">
        <f t="shared" si="89"/>
        <v>0</v>
      </c>
      <c r="P122" s="255">
        <f t="shared" si="89"/>
        <v>0</v>
      </c>
      <c r="Q122" s="255">
        <f t="shared" si="89"/>
        <v>0</v>
      </c>
      <c r="R122" s="255">
        <f t="shared" si="89"/>
        <v>0</v>
      </c>
      <c r="S122" s="255">
        <f t="shared" si="89"/>
        <v>0</v>
      </c>
      <c r="T122" s="255">
        <f t="shared" si="89"/>
        <v>0</v>
      </c>
      <c r="U122" s="255">
        <f t="shared" si="89"/>
        <v>0</v>
      </c>
      <c r="V122" s="255">
        <f t="shared" si="89"/>
        <v>0</v>
      </c>
      <c r="W122" s="255">
        <f t="shared" si="89"/>
        <v>0</v>
      </c>
      <c r="X122" s="255">
        <f t="shared" si="89"/>
        <v>0</v>
      </c>
      <c r="Y122" s="255">
        <f t="shared" si="89"/>
        <v>0</v>
      </c>
      <c r="Z122" s="255">
        <f t="shared" si="89"/>
        <v>0</v>
      </c>
      <c r="AA122" s="255">
        <f t="shared" si="89"/>
        <v>0</v>
      </c>
      <c r="AB122" s="255">
        <f t="shared" si="89"/>
        <v>0</v>
      </c>
      <c r="AC122" s="255">
        <f t="shared" si="89"/>
        <v>0</v>
      </c>
      <c r="AD122" s="255">
        <f t="shared" si="89"/>
        <v>0</v>
      </c>
      <c r="AE122" s="255">
        <f t="shared" si="89"/>
        <v>0</v>
      </c>
      <c r="AF122" s="255">
        <f t="shared" si="89"/>
        <v>0</v>
      </c>
      <c r="AG122" s="255">
        <f t="shared" si="89"/>
        <v>0</v>
      </c>
      <c r="AH122" s="255">
        <f t="shared" si="89"/>
        <v>0</v>
      </c>
      <c r="AI122" s="255">
        <f t="shared" si="89"/>
        <v>0</v>
      </c>
      <c r="AJ122" s="255">
        <f t="shared" si="89"/>
        <v>0</v>
      </c>
      <c r="AK122" s="255">
        <f t="shared" si="89"/>
        <v>0</v>
      </c>
      <c r="AL122" s="255">
        <f t="shared" si="89"/>
        <v>0</v>
      </c>
      <c r="AM122" s="255">
        <f t="shared" si="89"/>
        <v>0</v>
      </c>
      <c r="AN122" s="255">
        <f t="shared" si="89"/>
        <v>0</v>
      </c>
      <c r="AO122" s="255">
        <f t="shared" si="89"/>
        <v>0</v>
      </c>
      <c r="AP122" s="255">
        <f t="shared" si="89"/>
        <v>0</v>
      </c>
      <c r="AQ122" s="255">
        <f t="shared" si="89"/>
        <v>0</v>
      </c>
      <c r="AR122" s="255">
        <f t="shared" si="89"/>
        <v>0</v>
      </c>
      <c r="AS122" s="255">
        <f t="shared" si="89"/>
        <v>0</v>
      </c>
      <c r="AT122" s="255">
        <f t="shared" si="89"/>
        <v>0</v>
      </c>
      <c r="AU122" s="255">
        <f t="shared" si="89"/>
        <v>0</v>
      </c>
      <c r="AV122" s="255">
        <f t="shared" si="89"/>
        <v>0</v>
      </c>
      <c r="AW122" s="255">
        <f t="shared" si="89"/>
        <v>0</v>
      </c>
      <c r="AX122" s="255">
        <f t="shared" si="89"/>
        <v>0</v>
      </c>
      <c r="AY122" s="255">
        <f t="shared" si="89"/>
        <v>0</v>
      </c>
      <c r="AZ122" s="255">
        <f t="shared" si="89"/>
        <v>0</v>
      </c>
      <c r="BA122" s="255">
        <f t="shared" si="89"/>
        <v>0</v>
      </c>
      <c r="BB122" s="255">
        <f t="shared" si="89"/>
        <v>0</v>
      </c>
      <c r="BC122" s="255">
        <f t="shared" si="89"/>
        <v>0</v>
      </c>
      <c r="BD122" s="255">
        <f t="shared" si="89"/>
        <v>0</v>
      </c>
      <c r="BE122" s="255">
        <f t="shared" si="89"/>
        <v>0</v>
      </c>
      <c r="BF122" s="255">
        <f t="shared" si="89"/>
        <v>0</v>
      </c>
      <c r="BG122" s="255">
        <f t="shared" si="89"/>
        <v>0</v>
      </c>
      <c r="BH122" s="255">
        <f t="shared" si="89"/>
        <v>0</v>
      </c>
      <c r="BI122" s="255">
        <f t="shared" si="89"/>
        <v>0</v>
      </c>
      <c r="BJ122" s="255">
        <f t="shared" si="89"/>
        <v>0</v>
      </c>
      <c r="BK122" s="255">
        <f t="shared" si="89"/>
        <v>0</v>
      </c>
      <c r="BL122" s="255">
        <f t="shared" si="89"/>
        <v>0</v>
      </c>
      <c r="BM122" s="255">
        <f t="shared" si="89"/>
        <v>0</v>
      </c>
      <c r="BN122" s="255">
        <f t="shared" si="89"/>
        <v>0</v>
      </c>
      <c r="BO122" s="255">
        <f t="shared" si="89"/>
        <v>0</v>
      </c>
      <c r="BP122" s="255">
        <f t="shared" ref="BP122:BW122" si="90">BP121*BP110</f>
        <v>0</v>
      </c>
      <c r="BQ122" s="255">
        <f t="shared" si="90"/>
        <v>0</v>
      </c>
      <c r="BR122" s="255">
        <f t="shared" si="90"/>
        <v>0</v>
      </c>
      <c r="BS122" s="255">
        <f t="shared" si="90"/>
        <v>0</v>
      </c>
      <c r="BT122" s="255">
        <f t="shared" si="90"/>
        <v>0</v>
      </c>
      <c r="BU122" s="255">
        <f t="shared" si="90"/>
        <v>0</v>
      </c>
      <c r="BV122" s="255">
        <f t="shared" si="90"/>
        <v>0</v>
      </c>
      <c r="BW122" s="255">
        <f t="shared" si="90"/>
        <v>0</v>
      </c>
    </row>
    <row r="123" spans="1:75" outlineLevel="2">
      <c r="A123" s="364" t="s">
        <v>308</v>
      </c>
      <c r="B123" s="364"/>
      <c r="C123" s="255">
        <f>C47*C61</f>
        <v>0</v>
      </c>
      <c r="D123" s="255">
        <f>D47*D61</f>
        <v>0</v>
      </c>
      <c r="E123" s="255">
        <f t="shared" ref="E123:AH123" si="91">E47*E61</f>
        <v>0</v>
      </c>
      <c r="F123" s="255">
        <f t="shared" si="91"/>
        <v>0</v>
      </c>
      <c r="G123" s="255">
        <f t="shared" si="91"/>
        <v>0</v>
      </c>
      <c r="H123" s="255">
        <f t="shared" si="91"/>
        <v>0</v>
      </c>
      <c r="I123" s="255">
        <f t="shared" si="91"/>
        <v>0</v>
      </c>
      <c r="J123" s="255">
        <f t="shared" si="91"/>
        <v>0</v>
      </c>
      <c r="K123" s="255">
        <f t="shared" si="91"/>
        <v>0</v>
      </c>
      <c r="L123" s="255">
        <f t="shared" si="91"/>
        <v>0</v>
      </c>
      <c r="M123" s="255">
        <f t="shared" si="91"/>
        <v>0</v>
      </c>
      <c r="N123" s="255">
        <f t="shared" si="91"/>
        <v>0</v>
      </c>
      <c r="O123" s="255">
        <f t="shared" si="91"/>
        <v>0</v>
      </c>
      <c r="P123" s="255">
        <f t="shared" si="91"/>
        <v>0</v>
      </c>
      <c r="Q123" s="255">
        <f t="shared" si="91"/>
        <v>0</v>
      </c>
      <c r="R123" s="255">
        <f t="shared" si="91"/>
        <v>0</v>
      </c>
      <c r="S123" s="255">
        <f t="shared" si="91"/>
        <v>0</v>
      </c>
      <c r="T123" s="255">
        <f t="shared" si="91"/>
        <v>0</v>
      </c>
      <c r="U123" s="255">
        <f t="shared" si="91"/>
        <v>0</v>
      </c>
      <c r="V123" s="255">
        <f t="shared" si="91"/>
        <v>0</v>
      </c>
      <c r="W123" s="255">
        <f t="shared" si="91"/>
        <v>0</v>
      </c>
      <c r="X123" s="255">
        <f t="shared" si="91"/>
        <v>0</v>
      </c>
      <c r="Y123" s="255">
        <f t="shared" si="91"/>
        <v>0</v>
      </c>
      <c r="Z123" s="255">
        <f t="shared" si="91"/>
        <v>0</v>
      </c>
      <c r="AA123" s="255">
        <f t="shared" si="91"/>
        <v>0</v>
      </c>
      <c r="AB123" s="255">
        <f t="shared" si="91"/>
        <v>0</v>
      </c>
      <c r="AC123" s="255">
        <f t="shared" si="91"/>
        <v>0</v>
      </c>
      <c r="AD123" s="255">
        <f t="shared" si="91"/>
        <v>0</v>
      </c>
      <c r="AE123" s="255">
        <f t="shared" si="91"/>
        <v>0</v>
      </c>
      <c r="AF123" s="255">
        <f t="shared" si="91"/>
        <v>0</v>
      </c>
      <c r="AG123" s="255">
        <f t="shared" si="91"/>
        <v>0</v>
      </c>
      <c r="AH123" s="255">
        <f t="shared" si="91"/>
        <v>0</v>
      </c>
      <c r="AI123" s="255">
        <f t="shared" ref="AI123:BN123" si="92">AI47*AI61</f>
        <v>0</v>
      </c>
      <c r="AJ123" s="255">
        <f t="shared" si="92"/>
        <v>0</v>
      </c>
      <c r="AK123" s="255">
        <f t="shared" si="92"/>
        <v>0</v>
      </c>
      <c r="AL123" s="255">
        <f t="shared" si="92"/>
        <v>0</v>
      </c>
      <c r="AM123" s="255">
        <f t="shared" si="92"/>
        <v>0</v>
      </c>
      <c r="AN123" s="255">
        <f t="shared" si="92"/>
        <v>0</v>
      </c>
      <c r="AO123" s="255">
        <f t="shared" si="92"/>
        <v>0</v>
      </c>
      <c r="AP123" s="255">
        <f t="shared" si="92"/>
        <v>0</v>
      </c>
      <c r="AQ123" s="255">
        <f t="shared" si="92"/>
        <v>0</v>
      </c>
      <c r="AR123" s="255">
        <f t="shared" si="92"/>
        <v>0</v>
      </c>
      <c r="AS123" s="255">
        <f t="shared" si="92"/>
        <v>0</v>
      </c>
      <c r="AT123" s="255">
        <f t="shared" si="92"/>
        <v>0</v>
      </c>
      <c r="AU123" s="255">
        <f t="shared" si="92"/>
        <v>0</v>
      </c>
      <c r="AV123" s="255">
        <f t="shared" si="92"/>
        <v>0</v>
      </c>
      <c r="AW123" s="255">
        <f t="shared" si="92"/>
        <v>0</v>
      </c>
      <c r="AX123" s="255">
        <f t="shared" si="92"/>
        <v>0</v>
      </c>
      <c r="AY123" s="255">
        <f t="shared" si="92"/>
        <v>0</v>
      </c>
      <c r="AZ123" s="255">
        <f t="shared" si="92"/>
        <v>0</v>
      </c>
      <c r="BA123" s="255">
        <f t="shared" si="92"/>
        <v>0</v>
      </c>
      <c r="BB123" s="255">
        <f t="shared" si="92"/>
        <v>0</v>
      </c>
      <c r="BC123" s="255">
        <f t="shared" si="92"/>
        <v>0</v>
      </c>
      <c r="BD123" s="255">
        <f t="shared" si="92"/>
        <v>0</v>
      </c>
      <c r="BE123" s="255">
        <f t="shared" si="92"/>
        <v>0</v>
      </c>
      <c r="BF123" s="255">
        <f t="shared" si="92"/>
        <v>0</v>
      </c>
      <c r="BG123" s="255">
        <f t="shared" si="92"/>
        <v>0</v>
      </c>
      <c r="BH123" s="255">
        <f t="shared" si="92"/>
        <v>0</v>
      </c>
      <c r="BI123" s="255">
        <f t="shared" si="92"/>
        <v>0</v>
      </c>
      <c r="BJ123" s="255">
        <f t="shared" si="92"/>
        <v>0</v>
      </c>
      <c r="BK123" s="255">
        <f t="shared" si="92"/>
        <v>0</v>
      </c>
      <c r="BL123" s="255">
        <f t="shared" si="92"/>
        <v>0</v>
      </c>
      <c r="BM123" s="255">
        <f t="shared" si="92"/>
        <v>0</v>
      </c>
      <c r="BN123" s="255">
        <f t="shared" si="92"/>
        <v>0</v>
      </c>
      <c r="BO123" s="255">
        <f t="shared" ref="BO123:BW123" si="93">BO47*BO61</f>
        <v>0</v>
      </c>
      <c r="BP123" s="255">
        <f t="shared" si="93"/>
        <v>0</v>
      </c>
      <c r="BQ123" s="255">
        <f t="shared" si="93"/>
        <v>0</v>
      </c>
      <c r="BR123" s="255">
        <f t="shared" si="93"/>
        <v>0</v>
      </c>
      <c r="BS123" s="255">
        <f t="shared" si="93"/>
        <v>0</v>
      </c>
      <c r="BT123" s="255">
        <f t="shared" si="93"/>
        <v>0</v>
      </c>
      <c r="BU123" s="255">
        <f t="shared" si="93"/>
        <v>0</v>
      </c>
      <c r="BV123" s="255">
        <f t="shared" si="93"/>
        <v>0</v>
      </c>
      <c r="BW123" s="255">
        <f t="shared" si="93"/>
        <v>0</v>
      </c>
    </row>
    <row r="124" spans="1:75" outlineLevel="2">
      <c r="A124" s="365" t="s">
        <v>309</v>
      </c>
      <c r="B124" s="365"/>
      <c r="C124" s="258">
        <f>C123*C110</f>
        <v>0</v>
      </c>
      <c r="D124" s="258">
        <f>D123*D110</f>
        <v>0</v>
      </c>
      <c r="E124" s="258">
        <f t="shared" ref="E124:BO124" si="94">E123*E110</f>
        <v>0</v>
      </c>
      <c r="F124" s="258">
        <f t="shared" si="94"/>
        <v>0</v>
      </c>
      <c r="G124" s="258">
        <f t="shared" si="94"/>
        <v>0</v>
      </c>
      <c r="H124" s="258">
        <f t="shared" si="94"/>
        <v>0</v>
      </c>
      <c r="I124" s="258">
        <f t="shared" si="94"/>
        <v>0</v>
      </c>
      <c r="J124" s="258">
        <f t="shared" si="94"/>
        <v>0</v>
      </c>
      <c r="K124" s="258">
        <f t="shared" si="94"/>
        <v>0</v>
      </c>
      <c r="L124" s="258">
        <f t="shared" si="94"/>
        <v>0</v>
      </c>
      <c r="M124" s="258">
        <f t="shared" si="94"/>
        <v>0</v>
      </c>
      <c r="N124" s="258">
        <f t="shared" si="94"/>
        <v>0</v>
      </c>
      <c r="O124" s="258">
        <f t="shared" si="94"/>
        <v>0</v>
      </c>
      <c r="P124" s="258">
        <f t="shared" si="94"/>
        <v>0</v>
      </c>
      <c r="Q124" s="258">
        <f t="shared" si="94"/>
        <v>0</v>
      </c>
      <c r="R124" s="258">
        <f t="shared" si="94"/>
        <v>0</v>
      </c>
      <c r="S124" s="258">
        <f t="shared" si="94"/>
        <v>0</v>
      </c>
      <c r="T124" s="258">
        <f t="shared" si="94"/>
        <v>0</v>
      </c>
      <c r="U124" s="258">
        <f t="shared" si="94"/>
        <v>0</v>
      </c>
      <c r="V124" s="258">
        <f t="shared" si="94"/>
        <v>0</v>
      </c>
      <c r="W124" s="258">
        <f t="shared" si="94"/>
        <v>0</v>
      </c>
      <c r="X124" s="258">
        <f t="shared" si="94"/>
        <v>0</v>
      </c>
      <c r="Y124" s="258">
        <f t="shared" si="94"/>
        <v>0</v>
      </c>
      <c r="Z124" s="258">
        <f t="shared" si="94"/>
        <v>0</v>
      </c>
      <c r="AA124" s="258">
        <f t="shared" si="94"/>
        <v>0</v>
      </c>
      <c r="AB124" s="258">
        <f t="shared" si="94"/>
        <v>0</v>
      </c>
      <c r="AC124" s="258">
        <f t="shared" si="94"/>
        <v>0</v>
      </c>
      <c r="AD124" s="258">
        <f t="shared" si="94"/>
        <v>0</v>
      </c>
      <c r="AE124" s="258">
        <f t="shared" si="94"/>
        <v>0</v>
      </c>
      <c r="AF124" s="258">
        <f t="shared" si="94"/>
        <v>0</v>
      </c>
      <c r="AG124" s="258">
        <f t="shared" si="94"/>
        <v>0</v>
      </c>
      <c r="AH124" s="258">
        <f t="shared" si="94"/>
        <v>0</v>
      </c>
      <c r="AI124" s="258">
        <f t="shared" si="94"/>
        <v>0</v>
      </c>
      <c r="AJ124" s="258">
        <f t="shared" si="94"/>
        <v>0</v>
      </c>
      <c r="AK124" s="258">
        <f t="shared" si="94"/>
        <v>0</v>
      </c>
      <c r="AL124" s="258">
        <f t="shared" si="94"/>
        <v>0</v>
      </c>
      <c r="AM124" s="258">
        <f t="shared" si="94"/>
        <v>0</v>
      </c>
      <c r="AN124" s="258">
        <f t="shared" si="94"/>
        <v>0</v>
      </c>
      <c r="AO124" s="258">
        <f t="shared" si="94"/>
        <v>0</v>
      </c>
      <c r="AP124" s="258">
        <f t="shared" si="94"/>
        <v>0</v>
      </c>
      <c r="AQ124" s="258">
        <f t="shared" si="94"/>
        <v>0</v>
      </c>
      <c r="AR124" s="258">
        <f t="shared" si="94"/>
        <v>0</v>
      </c>
      <c r="AS124" s="258">
        <f t="shared" si="94"/>
        <v>0</v>
      </c>
      <c r="AT124" s="258">
        <f t="shared" si="94"/>
        <v>0</v>
      </c>
      <c r="AU124" s="258">
        <f t="shared" si="94"/>
        <v>0</v>
      </c>
      <c r="AV124" s="258">
        <f t="shared" si="94"/>
        <v>0</v>
      </c>
      <c r="AW124" s="258">
        <f t="shared" si="94"/>
        <v>0</v>
      </c>
      <c r="AX124" s="258">
        <f t="shared" si="94"/>
        <v>0</v>
      </c>
      <c r="AY124" s="258">
        <f t="shared" si="94"/>
        <v>0</v>
      </c>
      <c r="AZ124" s="258">
        <f t="shared" si="94"/>
        <v>0</v>
      </c>
      <c r="BA124" s="258">
        <f t="shared" si="94"/>
        <v>0</v>
      </c>
      <c r="BB124" s="258">
        <f t="shared" si="94"/>
        <v>0</v>
      </c>
      <c r="BC124" s="258">
        <f t="shared" si="94"/>
        <v>0</v>
      </c>
      <c r="BD124" s="258">
        <f t="shared" si="94"/>
        <v>0</v>
      </c>
      <c r="BE124" s="258">
        <f t="shared" si="94"/>
        <v>0</v>
      </c>
      <c r="BF124" s="258">
        <f t="shared" si="94"/>
        <v>0</v>
      </c>
      <c r="BG124" s="258">
        <f t="shared" si="94"/>
        <v>0</v>
      </c>
      <c r="BH124" s="258">
        <f t="shared" si="94"/>
        <v>0</v>
      </c>
      <c r="BI124" s="258">
        <f t="shared" si="94"/>
        <v>0</v>
      </c>
      <c r="BJ124" s="258">
        <f t="shared" si="94"/>
        <v>0</v>
      </c>
      <c r="BK124" s="258">
        <f t="shared" si="94"/>
        <v>0</v>
      </c>
      <c r="BL124" s="258">
        <f t="shared" si="94"/>
        <v>0</v>
      </c>
      <c r="BM124" s="258">
        <f t="shared" si="94"/>
        <v>0</v>
      </c>
      <c r="BN124" s="258">
        <f t="shared" si="94"/>
        <v>0</v>
      </c>
      <c r="BO124" s="258">
        <f t="shared" si="94"/>
        <v>0</v>
      </c>
      <c r="BP124" s="258">
        <f t="shared" ref="BP124:BW124" si="95">BP123*BP110</f>
        <v>0</v>
      </c>
      <c r="BQ124" s="258">
        <f t="shared" si="95"/>
        <v>0</v>
      </c>
      <c r="BR124" s="258">
        <f t="shared" si="95"/>
        <v>0</v>
      </c>
      <c r="BS124" s="258">
        <f t="shared" si="95"/>
        <v>0</v>
      </c>
      <c r="BT124" s="258">
        <f t="shared" si="95"/>
        <v>0</v>
      </c>
      <c r="BU124" s="258">
        <f t="shared" si="95"/>
        <v>0</v>
      </c>
      <c r="BV124" s="258">
        <f t="shared" si="95"/>
        <v>0</v>
      </c>
      <c r="BW124" s="258">
        <f t="shared" si="95"/>
        <v>0</v>
      </c>
    </row>
    <row r="125" spans="1:75" s="234" customFormat="1" outlineLevel="1">
      <c r="A125" s="391" t="s">
        <v>310</v>
      </c>
      <c r="B125" s="392"/>
      <c r="C125" s="253">
        <f>SUM(C126:C131)</f>
        <v>0</v>
      </c>
      <c r="D125" s="253">
        <f t="shared" ref="D125:BO125" si="96">SUM(D126:D131)</f>
        <v>0</v>
      </c>
      <c r="E125" s="253">
        <f t="shared" si="96"/>
        <v>0</v>
      </c>
      <c r="F125" s="253">
        <f t="shared" si="96"/>
        <v>0</v>
      </c>
      <c r="G125" s="253">
        <f t="shared" si="96"/>
        <v>0</v>
      </c>
      <c r="H125" s="253">
        <f t="shared" si="96"/>
        <v>0</v>
      </c>
      <c r="I125" s="253">
        <f t="shared" si="96"/>
        <v>0</v>
      </c>
      <c r="J125" s="253">
        <f t="shared" si="96"/>
        <v>0</v>
      </c>
      <c r="K125" s="253">
        <f t="shared" si="96"/>
        <v>0</v>
      </c>
      <c r="L125" s="253">
        <f t="shared" si="96"/>
        <v>0</v>
      </c>
      <c r="M125" s="253">
        <f t="shared" si="96"/>
        <v>0</v>
      </c>
      <c r="N125" s="253">
        <f t="shared" si="96"/>
        <v>0</v>
      </c>
      <c r="O125" s="253">
        <f t="shared" si="96"/>
        <v>0</v>
      </c>
      <c r="P125" s="253">
        <f t="shared" si="96"/>
        <v>0</v>
      </c>
      <c r="Q125" s="253">
        <f t="shared" si="96"/>
        <v>0</v>
      </c>
      <c r="R125" s="253">
        <f t="shared" si="96"/>
        <v>0</v>
      </c>
      <c r="S125" s="253">
        <f t="shared" si="96"/>
        <v>0</v>
      </c>
      <c r="T125" s="253">
        <f t="shared" si="96"/>
        <v>0</v>
      </c>
      <c r="U125" s="253">
        <f t="shared" si="96"/>
        <v>0</v>
      </c>
      <c r="V125" s="253">
        <f t="shared" si="96"/>
        <v>0</v>
      </c>
      <c r="W125" s="253">
        <f t="shared" si="96"/>
        <v>0</v>
      </c>
      <c r="X125" s="253">
        <f t="shared" si="96"/>
        <v>0</v>
      </c>
      <c r="Y125" s="253">
        <f t="shared" si="96"/>
        <v>0</v>
      </c>
      <c r="Z125" s="253">
        <f t="shared" si="96"/>
        <v>0</v>
      </c>
      <c r="AA125" s="253">
        <f t="shared" si="96"/>
        <v>0</v>
      </c>
      <c r="AB125" s="253">
        <f t="shared" si="96"/>
        <v>0</v>
      </c>
      <c r="AC125" s="253">
        <f t="shared" si="96"/>
        <v>0</v>
      </c>
      <c r="AD125" s="253">
        <f t="shared" si="96"/>
        <v>0</v>
      </c>
      <c r="AE125" s="253">
        <f t="shared" si="96"/>
        <v>0</v>
      </c>
      <c r="AF125" s="253">
        <f t="shared" si="96"/>
        <v>0</v>
      </c>
      <c r="AG125" s="253">
        <f t="shared" si="96"/>
        <v>0</v>
      </c>
      <c r="AH125" s="253">
        <f t="shared" si="96"/>
        <v>0</v>
      </c>
      <c r="AI125" s="253">
        <f t="shared" si="96"/>
        <v>0</v>
      </c>
      <c r="AJ125" s="253">
        <f t="shared" si="96"/>
        <v>0</v>
      </c>
      <c r="AK125" s="253">
        <f t="shared" si="96"/>
        <v>0</v>
      </c>
      <c r="AL125" s="253">
        <f t="shared" si="96"/>
        <v>0</v>
      </c>
      <c r="AM125" s="253">
        <f t="shared" si="96"/>
        <v>0</v>
      </c>
      <c r="AN125" s="253">
        <f t="shared" si="96"/>
        <v>0</v>
      </c>
      <c r="AO125" s="253">
        <f t="shared" si="96"/>
        <v>0</v>
      </c>
      <c r="AP125" s="253">
        <f t="shared" si="96"/>
        <v>0</v>
      </c>
      <c r="AQ125" s="253">
        <f t="shared" si="96"/>
        <v>0</v>
      </c>
      <c r="AR125" s="253">
        <f t="shared" si="96"/>
        <v>0</v>
      </c>
      <c r="AS125" s="253">
        <f t="shared" si="96"/>
        <v>0</v>
      </c>
      <c r="AT125" s="253">
        <f t="shared" si="96"/>
        <v>0</v>
      </c>
      <c r="AU125" s="253">
        <f t="shared" si="96"/>
        <v>0</v>
      </c>
      <c r="AV125" s="253">
        <f t="shared" si="96"/>
        <v>0</v>
      </c>
      <c r="AW125" s="253">
        <f t="shared" si="96"/>
        <v>0</v>
      </c>
      <c r="AX125" s="253">
        <f t="shared" si="96"/>
        <v>0</v>
      </c>
      <c r="AY125" s="253">
        <f t="shared" si="96"/>
        <v>0</v>
      </c>
      <c r="AZ125" s="253">
        <f t="shared" si="96"/>
        <v>0</v>
      </c>
      <c r="BA125" s="253">
        <f t="shared" si="96"/>
        <v>0</v>
      </c>
      <c r="BB125" s="253">
        <f t="shared" si="96"/>
        <v>0</v>
      </c>
      <c r="BC125" s="253">
        <f t="shared" si="96"/>
        <v>0</v>
      </c>
      <c r="BD125" s="253">
        <f t="shared" si="96"/>
        <v>0</v>
      </c>
      <c r="BE125" s="253">
        <f t="shared" si="96"/>
        <v>0</v>
      </c>
      <c r="BF125" s="253">
        <f t="shared" si="96"/>
        <v>0</v>
      </c>
      <c r="BG125" s="253">
        <f t="shared" si="96"/>
        <v>0</v>
      </c>
      <c r="BH125" s="253">
        <f t="shared" si="96"/>
        <v>0</v>
      </c>
      <c r="BI125" s="253">
        <f t="shared" si="96"/>
        <v>0</v>
      </c>
      <c r="BJ125" s="253">
        <f t="shared" si="96"/>
        <v>0</v>
      </c>
      <c r="BK125" s="253">
        <f t="shared" si="96"/>
        <v>0</v>
      </c>
      <c r="BL125" s="253">
        <f t="shared" si="96"/>
        <v>0</v>
      </c>
      <c r="BM125" s="253">
        <f t="shared" si="96"/>
        <v>0</v>
      </c>
      <c r="BN125" s="253">
        <f t="shared" si="96"/>
        <v>0</v>
      </c>
      <c r="BO125" s="253">
        <f t="shared" si="96"/>
        <v>0</v>
      </c>
      <c r="BP125" s="253">
        <f t="shared" ref="BP125:BW125" si="97">SUM(BP126:BP131)</f>
        <v>0</v>
      </c>
      <c r="BQ125" s="253">
        <f t="shared" si="97"/>
        <v>0</v>
      </c>
      <c r="BR125" s="253">
        <f t="shared" si="97"/>
        <v>0</v>
      </c>
      <c r="BS125" s="253">
        <f t="shared" si="97"/>
        <v>0</v>
      </c>
      <c r="BT125" s="253">
        <f t="shared" si="97"/>
        <v>0</v>
      </c>
      <c r="BU125" s="253">
        <f t="shared" si="97"/>
        <v>0</v>
      </c>
      <c r="BV125" s="253">
        <f t="shared" si="97"/>
        <v>0</v>
      </c>
      <c r="BW125" s="253">
        <f t="shared" si="97"/>
        <v>0</v>
      </c>
    </row>
    <row r="126" spans="1:75" outlineLevel="2">
      <c r="A126" s="420" t="s">
        <v>311</v>
      </c>
      <c r="B126" s="420"/>
      <c r="C126" s="257">
        <f>(C52+C53)*C51</f>
        <v>0</v>
      </c>
      <c r="D126" s="257">
        <f>(D52+D53)*D51</f>
        <v>0</v>
      </c>
      <c r="E126" s="257">
        <f t="shared" ref="E126:BO126" si="98">(E52+E53)*E51</f>
        <v>0</v>
      </c>
      <c r="F126" s="257">
        <f t="shared" si="98"/>
        <v>0</v>
      </c>
      <c r="G126" s="257">
        <f t="shared" si="98"/>
        <v>0</v>
      </c>
      <c r="H126" s="257">
        <f t="shared" si="98"/>
        <v>0</v>
      </c>
      <c r="I126" s="257">
        <f t="shared" si="98"/>
        <v>0</v>
      </c>
      <c r="J126" s="257">
        <f t="shared" si="98"/>
        <v>0</v>
      </c>
      <c r="K126" s="257">
        <f t="shared" si="98"/>
        <v>0</v>
      </c>
      <c r="L126" s="257">
        <f t="shared" si="98"/>
        <v>0</v>
      </c>
      <c r="M126" s="257">
        <f t="shared" si="98"/>
        <v>0</v>
      </c>
      <c r="N126" s="257">
        <f t="shared" si="98"/>
        <v>0</v>
      </c>
      <c r="O126" s="257">
        <f t="shared" si="98"/>
        <v>0</v>
      </c>
      <c r="P126" s="257">
        <f t="shared" si="98"/>
        <v>0</v>
      </c>
      <c r="Q126" s="257">
        <f t="shared" si="98"/>
        <v>0</v>
      </c>
      <c r="R126" s="257">
        <f t="shared" si="98"/>
        <v>0</v>
      </c>
      <c r="S126" s="257">
        <f t="shared" si="98"/>
        <v>0</v>
      </c>
      <c r="T126" s="257">
        <f t="shared" si="98"/>
        <v>0</v>
      </c>
      <c r="U126" s="257">
        <f t="shared" si="98"/>
        <v>0</v>
      </c>
      <c r="V126" s="257">
        <f t="shared" si="98"/>
        <v>0</v>
      </c>
      <c r="W126" s="257">
        <f t="shared" si="98"/>
        <v>0</v>
      </c>
      <c r="X126" s="257">
        <f t="shared" si="98"/>
        <v>0</v>
      </c>
      <c r="Y126" s="257">
        <f t="shared" si="98"/>
        <v>0</v>
      </c>
      <c r="Z126" s="257">
        <f t="shared" si="98"/>
        <v>0</v>
      </c>
      <c r="AA126" s="257">
        <f t="shared" si="98"/>
        <v>0</v>
      </c>
      <c r="AB126" s="257">
        <f t="shared" si="98"/>
        <v>0</v>
      </c>
      <c r="AC126" s="257">
        <f t="shared" si="98"/>
        <v>0</v>
      </c>
      <c r="AD126" s="257">
        <f t="shared" si="98"/>
        <v>0</v>
      </c>
      <c r="AE126" s="257">
        <f t="shared" si="98"/>
        <v>0</v>
      </c>
      <c r="AF126" s="257">
        <f t="shared" si="98"/>
        <v>0</v>
      </c>
      <c r="AG126" s="257">
        <f t="shared" si="98"/>
        <v>0</v>
      </c>
      <c r="AH126" s="257">
        <f t="shared" si="98"/>
        <v>0</v>
      </c>
      <c r="AI126" s="257">
        <f t="shared" si="98"/>
        <v>0</v>
      </c>
      <c r="AJ126" s="257">
        <f t="shared" si="98"/>
        <v>0</v>
      </c>
      <c r="AK126" s="257">
        <f t="shared" si="98"/>
        <v>0</v>
      </c>
      <c r="AL126" s="257">
        <f t="shared" si="98"/>
        <v>0</v>
      </c>
      <c r="AM126" s="257">
        <f t="shared" si="98"/>
        <v>0</v>
      </c>
      <c r="AN126" s="257">
        <f t="shared" si="98"/>
        <v>0</v>
      </c>
      <c r="AO126" s="257">
        <f t="shared" si="98"/>
        <v>0</v>
      </c>
      <c r="AP126" s="257">
        <f t="shared" si="98"/>
        <v>0</v>
      </c>
      <c r="AQ126" s="257">
        <f t="shared" si="98"/>
        <v>0</v>
      </c>
      <c r="AR126" s="257">
        <f t="shared" si="98"/>
        <v>0</v>
      </c>
      <c r="AS126" s="257">
        <f t="shared" si="98"/>
        <v>0</v>
      </c>
      <c r="AT126" s="257">
        <f t="shared" si="98"/>
        <v>0</v>
      </c>
      <c r="AU126" s="257">
        <f t="shared" si="98"/>
        <v>0</v>
      </c>
      <c r="AV126" s="257">
        <f t="shared" si="98"/>
        <v>0</v>
      </c>
      <c r="AW126" s="257">
        <f t="shared" si="98"/>
        <v>0</v>
      </c>
      <c r="AX126" s="257">
        <f t="shared" si="98"/>
        <v>0</v>
      </c>
      <c r="AY126" s="257">
        <f t="shared" si="98"/>
        <v>0</v>
      </c>
      <c r="AZ126" s="257">
        <f t="shared" si="98"/>
        <v>0</v>
      </c>
      <c r="BA126" s="257">
        <f t="shared" si="98"/>
        <v>0</v>
      </c>
      <c r="BB126" s="257">
        <f t="shared" si="98"/>
        <v>0</v>
      </c>
      <c r="BC126" s="257">
        <f t="shared" si="98"/>
        <v>0</v>
      </c>
      <c r="BD126" s="257">
        <f t="shared" si="98"/>
        <v>0</v>
      </c>
      <c r="BE126" s="257">
        <f t="shared" si="98"/>
        <v>0</v>
      </c>
      <c r="BF126" s="257">
        <f t="shared" si="98"/>
        <v>0</v>
      </c>
      <c r="BG126" s="257">
        <f t="shared" si="98"/>
        <v>0</v>
      </c>
      <c r="BH126" s="257">
        <f t="shared" si="98"/>
        <v>0</v>
      </c>
      <c r="BI126" s="257">
        <f t="shared" si="98"/>
        <v>0</v>
      </c>
      <c r="BJ126" s="257">
        <f t="shared" si="98"/>
        <v>0</v>
      </c>
      <c r="BK126" s="257">
        <f t="shared" si="98"/>
        <v>0</v>
      </c>
      <c r="BL126" s="257">
        <f t="shared" si="98"/>
        <v>0</v>
      </c>
      <c r="BM126" s="257">
        <f t="shared" si="98"/>
        <v>0</v>
      </c>
      <c r="BN126" s="257">
        <f t="shared" si="98"/>
        <v>0</v>
      </c>
      <c r="BO126" s="257">
        <f t="shared" si="98"/>
        <v>0</v>
      </c>
      <c r="BP126" s="257">
        <f t="shared" ref="BP126:BW126" si="99">(BP52+BP53)*BP51</f>
        <v>0</v>
      </c>
      <c r="BQ126" s="257">
        <f t="shared" si="99"/>
        <v>0</v>
      </c>
      <c r="BR126" s="257">
        <f t="shared" si="99"/>
        <v>0</v>
      </c>
      <c r="BS126" s="257">
        <f t="shared" si="99"/>
        <v>0</v>
      </c>
      <c r="BT126" s="257">
        <f t="shared" si="99"/>
        <v>0</v>
      </c>
      <c r="BU126" s="257">
        <f t="shared" si="99"/>
        <v>0</v>
      </c>
      <c r="BV126" s="257">
        <f t="shared" si="99"/>
        <v>0</v>
      </c>
      <c r="BW126" s="257">
        <f t="shared" si="99"/>
        <v>0</v>
      </c>
    </row>
    <row r="127" spans="1:75" outlineLevel="2">
      <c r="A127" s="364" t="s">
        <v>312</v>
      </c>
      <c r="B127" s="364"/>
      <c r="C127" s="255">
        <f>C126*C110</f>
        <v>0</v>
      </c>
      <c r="D127" s="255">
        <f>D126*D110</f>
        <v>0</v>
      </c>
      <c r="E127" s="255">
        <f t="shared" ref="E127:BO127" si="100">E126*E110</f>
        <v>0</v>
      </c>
      <c r="F127" s="255">
        <f t="shared" si="100"/>
        <v>0</v>
      </c>
      <c r="G127" s="255">
        <f t="shared" si="100"/>
        <v>0</v>
      </c>
      <c r="H127" s="255">
        <f t="shared" si="100"/>
        <v>0</v>
      </c>
      <c r="I127" s="255">
        <f t="shared" si="100"/>
        <v>0</v>
      </c>
      <c r="J127" s="255">
        <f t="shared" si="100"/>
        <v>0</v>
      </c>
      <c r="K127" s="255">
        <f t="shared" si="100"/>
        <v>0</v>
      </c>
      <c r="L127" s="255">
        <f t="shared" si="100"/>
        <v>0</v>
      </c>
      <c r="M127" s="255">
        <f t="shared" si="100"/>
        <v>0</v>
      </c>
      <c r="N127" s="255">
        <f t="shared" si="100"/>
        <v>0</v>
      </c>
      <c r="O127" s="255">
        <f t="shared" si="100"/>
        <v>0</v>
      </c>
      <c r="P127" s="255">
        <f t="shared" si="100"/>
        <v>0</v>
      </c>
      <c r="Q127" s="255">
        <f t="shared" si="100"/>
        <v>0</v>
      </c>
      <c r="R127" s="255">
        <f t="shared" si="100"/>
        <v>0</v>
      </c>
      <c r="S127" s="255">
        <f t="shared" si="100"/>
        <v>0</v>
      </c>
      <c r="T127" s="255">
        <f t="shared" si="100"/>
        <v>0</v>
      </c>
      <c r="U127" s="255">
        <f t="shared" si="100"/>
        <v>0</v>
      </c>
      <c r="V127" s="255">
        <f t="shared" si="100"/>
        <v>0</v>
      </c>
      <c r="W127" s="255">
        <f t="shared" si="100"/>
        <v>0</v>
      </c>
      <c r="X127" s="255">
        <f t="shared" si="100"/>
        <v>0</v>
      </c>
      <c r="Y127" s="255">
        <f t="shared" si="100"/>
        <v>0</v>
      </c>
      <c r="Z127" s="255">
        <f t="shared" si="100"/>
        <v>0</v>
      </c>
      <c r="AA127" s="255">
        <f t="shared" si="100"/>
        <v>0</v>
      </c>
      <c r="AB127" s="255">
        <f t="shared" si="100"/>
        <v>0</v>
      </c>
      <c r="AC127" s="255">
        <f t="shared" si="100"/>
        <v>0</v>
      </c>
      <c r="AD127" s="255">
        <f t="shared" si="100"/>
        <v>0</v>
      </c>
      <c r="AE127" s="255">
        <f t="shared" si="100"/>
        <v>0</v>
      </c>
      <c r="AF127" s="255">
        <f t="shared" si="100"/>
        <v>0</v>
      </c>
      <c r="AG127" s="255">
        <f t="shared" si="100"/>
        <v>0</v>
      </c>
      <c r="AH127" s="255">
        <f t="shared" si="100"/>
        <v>0</v>
      </c>
      <c r="AI127" s="255">
        <f t="shared" si="100"/>
        <v>0</v>
      </c>
      <c r="AJ127" s="255">
        <f t="shared" si="100"/>
        <v>0</v>
      </c>
      <c r="AK127" s="255">
        <f t="shared" si="100"/>
        <v>0</v>
      </c>
      <c r="AL127" s="255">
        <f t="shared" si="100"/>
        <v>0</v>
      </c>
      <c r="AM127" s="255">
        <f t="shared" si="100"/>
        <v>0</v>
      </c>
      <c r="AN127" s="255">
        <f t="shared" si="100"/>
        <v>0</v>
      </c>
      <c r="AO127" s="255">
        <f t="shared" si="100"/>
        <v>0</v>
      </c>
      <c r="AP127" s="255">
        <f t="shared" si="100"/>
        <v>0</v>
      </c>
      <c r="AQ127" s="255">
        <f t="shared" si="100"/>
        <v>0</v>
      </c>
      <c r="AR127" s="255">
        <f t="shared" si="100"/>
        <v>0</v>
      </c>
      <c r="AS127" s="255">
        <f t="shared" si="100"/>
        <v>0</v>
      </c>
      <c r="AT127" s="255">
        <f t="shared" si="100"/>
        <v>0</v>
      </c>
      <c r="AU127" s="255">
        <f t="shared" si="100"/>
        <v>0</v>
      </c>
      <c r="AV127" s="255">
        <f t="shared" si="100"/>
        <v>0</v>
      </c>
      <c r="AW127" s="255">
        <f t="shared" si="100"/>
        <v>0</v>
      </c>
      <c r="AX127" s="255">
        <f t="shared" si="100"/>
        <v>0</v>
      </c>
      <c r="AY127" s="255">
        <f t="shared" si="100"/>
        <v>0</v>
      </c>
      <c r="AZ127" s="255">
        <f t="shared" si="100"/>
        <v>0</v>
      </c>
      <c r="BA127" s="255">
        <f t="shared" si="100"/>
        <v>0</v>
      </c>
      <c r="BB127" s="255">
        <f t="shared" si="100"/>
        <v>0</v>
      </c>
      <c r="BC127" s="255">
        <f t="shared" si="100"/>
        <v>0</v>
      </c>
      <c r="BD127" s="255">
        <f t="shared" si="100"/>
        <v>0</v>
      </c>
      <c r="BE127" s="255">
        <f t="shared" si="100"/>
        <v>0</v>
      </c>
      <c r="BF127" s="255">
        <f t="shared" si="100"/>
        <v>0</v>
      </c>
      <c r="BG127" s="255">
        <f t="shared" si="100"/>
        <v>0</v>
      </c>
      <c r="BH127" s="255">
        <f t="shared" si="100"/>
        <v>0</v>
      </c>
      <c r="BI127" s="255">
        <f t="shared" si="100"/>
        <v>0</v>
      </c>
      <c r="BJ127" s="255">
        <f t="shared" si="100"/>
        <v>0</v>
      </c>
      <c r="BK127" s="255">
        <f t="shared" si="100"/>
        <v>0</v>
      </c>
      <c r="BL127" s="255">
        <f t="shared" si="100"/>
        <v>0</v>
      </c>
      <c r="BM127" s="255">
        <f t="shared" si="100"/>
        <v>0</v>
      </c>
      <c r="BN127" s="255">
        <f t="shared" si="100"/>
        <v>0</v>
      </c>
      <c r="BO127" s="255">
        <f t="shared" si="100"/>
        <v>0</v>
      </c>
      <c r="BP127" s="255">
        <f t="shared" ref="BP127:BW127" si="101">BP126*BP110</f>
        <v>0</v>
      </c>
      <c r="BQ127" s="255">
        <f t="shared" si="101"/>
        <v>0</v>
      </c>
      <c r="BR127" s="255">
        <f t="shared" si="101"/>
        <v>0</v>
      </c>
      <c r="BS127" s="255">
        <f t="shared" si="101"/>
        <v>0</v>
      </c>
      <c r="BT127" s="255">
        <f t="shared" si="101"/>
        <v>0</v>
      </c>
      <c r="BU127" s="255">
        <f t="shared" si="101"/>
        <v>0</v>
      </c>
      <c r="BV127" s="255">
        <f t="shared" si="101"/>
        <v>0</v>
      </c>
      <c r="BW127" s="255">
        <f t="shared" si="101"/>
        <v>0</v>
      </c>
    </row>
    <row r="128" spans="1:75" outlineLevel="2">
      <c r="A128" s="364" t="s">
        <v>316</v>
      </c>
      <c r="B128" s="364"/>
      <c r="C128" s="255">
        <f t="shared" ref="C128:AH128" si="102">C57*C58</f>
        <v>0</v>
      </c>
      <c r="D128" s="255">
        <f t="shared" si="102"/>
        <v>0</v>
      </c>
      <c r="E128" s="255">
        <f t="shared" si="102"/>
        <v>0</v>
      </c>
      <c r="F128" s="255">
        <f t="shared" si="102"/>
        <v>0</v>
      </c>
      <c r="G128" s="255">
        <f t="shared" si="102"/>
        <v>0</v>
      </c>
      <c r="H128" s="255">
        <f t="shared" si="102"/>
        <v>0</v>
      </c>
      <c r="I128" s="255">
        <f t="shared" si="102"/>
        <v>0</v>
      </c>
      <c r="J128" s="255">
        <f t="shared" si="102"/>
        <v>0</v>
      </c>
      <c r="K128" s="255">
        <f t="shared" si="102"/>
        <v>0</v>
      </c>
      <c r="L128" s="255">
        <f t="shared" si="102"/>
        <v>0</v>
      </c>
      <c r="M128" s="255">
        <f t="shared" si="102"/>
        <v>0</v>
      </c>
      <c r="N128" s="255">
        <f t="shared" si="102"/>
        <v>0</v>
      </c>
      <c r="O128" s="255">
        <f t="shared" si="102"/>
        <v>0</v>
      </c>
      <c r="P128" s="255">
        <f t="shared" si="102"/>
        <v>0</v>
      </c>
      <c r="Q128" s="255">
        <f t="shared" si="102"/>
        <v>0</v>
      </c>
      <c r="R128" s="255">
        <f t="shared" si="102"/>
        <v>0</v>
      </c>
      <c r="S128" s="255">
        <f t="shared" si="102"/>
        <v>0</v>
      </c>
      <c r="T128" s="255">
        <f t="shared" si="102"/>
        <v>0</v>
      </c>
      <c r="U128" s="255">
        <f t="shared" si="102"/>
        <v>0</v>
      </c>
      <c r="V128" s="255">
        <f t="shared" si="102"/>
        <v>0</v>
      </c>
      <c r="W128" s="255">
        <f t="shared" si="102"/>
        <v>0</v>
      </c>
      <c r="X128" s="255">
        <f t="shared" si="102"/>
        <v>0</v>
      </c>
      <c r="Y128" s="255">
        <f t="shared" si="102"/>
        <v>0</v>
      </c>
      <c r="Z128" s="255">
        <f t="shared" si="102"/>
        <v>0</v>
      </c>
      <c r="AA128" s="255">
        <f t="shared" si="102"/>
        <v>0</v>
      </c>
      <c r="AB128" s="255">
        <f t="shared" si="102"/>
        <v>0</v>
      </c>
      <c r="AC128" s="255">
        <f t="shared" si="102"/>
        <v>0</v>
      </c>
      <c r="AD128" s="255">
        <f t="shared" si="102"/>
        <v>0</v>
      </c>
      <c r="AE128" s="255">
        <f t="shared" si="102"/>
        <v>0</v>
      </c>
      <c r="AF128" s="255">
        <f t="shared" si="102"/>
        <v>0</v>
      </c>
      <c r="AG128" s="255">
        <f t="shared" si="102"/>
        <v>0</v>
      </c>
      <c r="AH128" s="255">
        <f t="shared" si="102"/>
        <v>0</v>
      </c>
      <c r="AI128" s="255">
        <f t="shared" ref="AI128:BN128" si="103">AI57*AI58</f>
        <v>0</v>
      </c>
      <c r="AJ128" s="255">
        <f t="shared" si="103"/>
        <v>0</v>
      </c>
      <c r="AK128" s="255">
        <f t="shared" si="103"/>
        <v>0</v>
      </c>
      <c r="AL128" s="255">
        <f t="shared" si="103"/>
        <v>0</v>
      </c>
      <c r="AM128" s="255">
        <f t="shared" si="103"/>
        <v>0</v>
      </c>
      <c r="AN128" s="255">
        <f t="shared" si="103"/>
        <v>0</v>
      </c>
      <c r="AO128" s="255">
        <f t="shared" si="103"/>
        <v>0</v>
      </c>
      <c r="AP128" s="255">
        <f t="shared" si="103"/>
        <v>0</v>
      </c>
      <c r="AQ128" s="255">
        <f t="shared" si="103"/>
        <v>0</v>
      </c>
      <c r="AR128" s="255">
        <f t="shared" si="103"/>
        <v>0</v>
      </c>
      <c r="AS128" s="255">
        <f t="shared" si="103"/>
        <v>0</v>
      </c>
      <c r="AT128" s="255">
        <f t="shared" si="103"/>
        <v>0</v>
      </c>
      <c r="AU128" s="255">
        <f t="shared" si="103"/>
        <v>0</v>
      </c>
      <c r="AV128" s="255">
        <f t="shared" si="103"/>
        <v>0</v>
      </c>
      <c r="AW128" s="255">
        <f t="shared" si="103"/>
        <v>0</v>
      </c>
      <c r="AX128" s="255">
        <f t="shared" si="103"/>
        <v>0</v>
      </c>
      <c r="AY128" s="255">
        <f t="shared" si="103"/>
        <v>0</v>
      </c>
      <c r="AZ128" s="255">
        <f t="shared" si="103"/>
        <v>0</v>
      </c>
      <c r="BA128" s="255">
        <f t="shared" si="103"/>
        <v>0</v>
      </c>
      <c r="BB128" s="255">
        <f t="shared" si="103"/>
        <v>0</v>
      </c>
      <c r="BC128" s="255">
        <f t="shared" si="103"/>
        <v>0</v>
      </c>
      <c r="BD128" s="255">
        <f t="shared" si="103"/>
        <v>0</v>
      </c>
      <c r="BE128" s="255">
        <f t="shared" si="103"/>
        <v>0</v>
      </c>
      <c r="BF128" s="255">
        <f t="shared" si="103"/>
        <v>0</v>
      </c>
      <c r="BG128" s="255">
        <f t="shared" si="103"/>
        <v>0</v>
      </c>
      <c r="BH128" s="255">
        <f t="shared" si="103"/>
        <v>0</v>
      </c>
      <c r="BI128" s="255">
        <f t="shared" si="103"/>
        <v>0</v>
      </c>
      <c r="BJ128" s="255">
        <f t="shared" si="103"/>
        <v>0</v>
      </c>
      <c r="BK128" s="255">
        <f t="shared" si="103"/>
        <v>0</v>
      </c>
      <c r="BL128" s="255">
        <f t="shared" si="103"/>
        <v>0</v>
      </c>
      <c r="BM128" s="255">
        <f t="shared" si="103"/>
        <v>0</v>
      </c>
      <c r="BN128" s="255">
        <f t="shared" si="103"/>
        <v>0</v>
      </c>
      <c r="BO128" s="255">
        <f t="shared" ref="BO128:BW128" si="104">BO57*BO58</f>
        <v>0</v>
      </c>
      <c r="BP128" s="255">
        <f t="shared" si="104"/>
        <v>0</v>
      </c>
      <c r="BQ128" s="255">
        <f t="shared" si="104"/>
        <v>0</v>
      </c>
      <c r="BR128" s="255">
        <f t="shared" si="104"/>
        <v>0</v>
      </c>
      <c r="BS128" s="255">
        <f t="shared" si="104"/>
        <v>0</v>
      </c>
      <c r="BT128" s="255">
        <f t="shared" si="104"/>
        <v>0</v>
      </c>
      <c r="BU128" s="255">
        <f t="shared" si="104"/>
        <v>0</v>
      </c>
      <c r="BV128" s="255">
        <f t="shared" si="104"/>
        <v>0</v>
      </c>
      <c r="BW128" s="255">
        <f t="shared" si="104"/>
        <v>0</v>
      </c>
    </row>
    <row r="129" spans="1:75" outlineLevel="2">
      <c r="A129" s="364" t="s">
        <v>317</v>
      </c>
      <c r="B129" s="364"/>
      <c r="C129" s="255">
        <f>C128*C110</f>
        <v>0</v>
      </c>
      <c r="D129" s="255">
        <f>D128*D110</f>
        <v>0</v>
      </c>
      <c r="E129" s="255">
        <f t="shared" ref="E129:BO129" si="105">E128*E110</f>
        <v>0</v>
      </c>
      <c r="F129" s="255">
        <f t="shared" si="105"/>
        <v>0</v>
      </c>
      <c r="G129" s="255">
        <f t="shared" si="105"/>
        <v>0</v>
      </c>
      <c r="H129" s="255">
        <f t="shared" si="105"/>
        <v>0</v>
      </c>
      <c r="I129" s="255">
        <f t="shared" si="105"/>
        <v>0</v>
      </c>
      <c r="J129" s="255">
        <f t="shared" si="105"/>
        <v>0</v>
      </c>
      <c r="K129" s="255">
        <f t="shared" si="105"/>
        <v>0</v>
      </c>
      <c r="L129" s="255">
        <f t="shared" si="105"/>
        <v>0</v>
      </c>
      <c r="M129" s="255">
        <f t="shared" si="105"/>
        <v>0</v>
      </c>
      <c r="N129" s="255">
        <f t="shared" si="105"/>
        <v>0</v>
      </c>
      <c r="O129" s="255">
        <f t="shared" si="105"/>
        <v>0</v>
      </c>
      <c r="P129" s="255">
        <f t="shared" si="105"/>
        <v>0</v>
      </c>
      <c r="Q129" s="255">
        <f t="shared" si="105"/>
        <v>0</v>
      </c>
      <c r="R129" s="255">
        <f t="shared" si="105"/>
        <v>0</v>
      </c>
      <c r="S129" s="255">
        <f t="shared" si="105"/>
        <v>0</v>
      </c>
      <c r="T129" s="255">
        <f t="shared" si="105"/>
        <v>0</v>
      </c>
      <c r="U129" s="255">
        <f t="shared" si="105"/>
        <v>0</v>
      </c>
      <c r="V129" s="255">
        <f t="shared" si="105"/>
        <v>0</v>
      </c>
      <c r="W129" s="255">
        <f t="shared" si="105"/>
        <v>0</v>
      </c>
      <c r="X129" s="255">
        <f t="shared" si="105"/>
        <v>0</v>
      </c>
      <c r="Y129" s="255">
        <f t="shared" si="105"/>
        <v>0</v>
      </c>
      <c r="Z129" s="255">
        <f t="shared" si="105"/>
        <v>0</v>
      </c>
      <c r="AA129" s="255">
        <f t="shared" si="105"/>
        <v>0</v>
      </c>
      <c r="AB129" s="255">
        <f t="shared" si="105"/>
        <v>0</v>
      </c>
      <c r="AC129" s="255">
        <f t="shared" si="105"/>
        <v>0</v>
      </c>
      <c r="AD129" s="255">
        <f t="shared" si="105"/>
        <v>0</v>
      </c>
      <c r="AE129" s="255">
        <f t="shared" si="105"/>
        <v>0</v>
      </c>
      <c r="AF129" s="255">
        <f t="shared" si="105"/>
        <v>0</v>
      </c>
      <c r="AG129" s="255">
        <f t="shared" si="105"/>
        <v>0</v>
      </c>
      <c r="AH129" s="255">
        <f t="shared" si="105"/>
        <v>0</v>
      </c>
      <c r="AI129" s="255">
        <f t="shared" si="105"/>
        <v>0</v>
      </c>
      <c r="AJ129" s="255">
        <f t="shared" si="105"/>
        <v>0</v>
      </c>
      <c r="AK129" s="255">
        <f t="shared" si="105"/>
        <v>0</v>
      </c>
      <c r="AL129" s="255">
        <f t="shared" si="105"/>
        <v>0</v>
      </c>
      <c r="AM129" s="255">
        <f t="shared" si="105"/>
        <v>0</v>
      </c>
      <c r="AN129" s="255">
        <f t="shared" si="105"/>
        <v>0</v>
      </c>
      <c r="AO129" s="255">
        <f t="shared" si="105"/>
        <v>0</v>
      </c>
      <c r="AP129" s="255">
        <f t="shared" si="105"/>
        <v>0</v>
      </c>
      <c r="AQ129" s="255">
        <f t="shared" si="105"/>
        <v>0</v>
      </c>
      <c r="AR129" s="255">
        <f t="shared" si="105"/>
        <v>0</v>
      </c>
      <c r="AS129" s="255">
        <f t="shared" si="105"/>
        <v>0</v>
      </c>
      <c r="AT129" s="255">
        <f t="shared" si="105"/>
        <v>0</v>
      </c>
      <c r="AU129" s="255">
        <f t="shared" si="105"/>
        <v>0</v>
      </c>
      <c r="AV129" s="255">
        <f t="shared" si="105"/>
        <v>0</v>
      </c>
      <c r="AW129" s="255">
        <f t="shared" si="105"/>
        <v>0</v>
      </c>
      <c r="AX129" s="255">
        <f t="shared" si="105"/>
        <v>0</v>
      </c>
      <c r="AY129" s="255">
        <f t="shared" si="105"/>
        <v>0</v>
      </c>
      <c r="AZ129" s="255">
        <f t="shared" si="105"/>
        <v>0</v>
      </c>
      <c r="BA129" s="255">
        <f t="shared" si="105"/>
        <v>0</v>
      </c>
      <c r="BB129" s="255">
        <f t="shared" si="105"/>
        <v>0</v>
      </c>
      <c r="BC129" s="255">
        <f t="shared" si="105"/>
        <v>0</v>
      </c>
      <c r="BD129" s="255">
        <f t="shared" si="105"/>
        <v>0</v>
      </c>
      <c r="BE129" s="255">
        <f t="shared" si="105"/>
        <v>0</v>
      </c>
      <c r="BF129" s="255">
        <f t="shared" si="105"/>
        <v>0</v>
      </c>
      <c r="BG129" s="255">
        <f t="shared" si="105"/>
        <v>0</v>
      </c>
      <c r="BH129" s="255">
        <f t="shared" si="105"/>
        <v>0</v>
      </c>
      <c r="BI129" s="255">
        <f t="shared" si="105"/>
        <v>0</v>
      </c>
      <c r="BJ129" s="255">
        <f t="shared" si="105"/>
        <v>0</v>
      </c>
      <c r="BK129" s="255">
        <f t="shared" si="105"/>
        <v>0</v>
      </c>
      <c r="BL129" s="255">
        <f t="shared" si="105"/>
        <v>0</v>
      </c>
      <c r="BM129" s="255">
        <f t="shared" si="105"/>
        <v>0</v>
      </c>
      <c r="BN129" s="255">
        <f t="shared" si="105"/>
        <v>0</v>
      </c>
      <c r="BO129" s="255">
        <f t="shared" si="105"/>
        <v>0</v>
      </c>
      <c r="BP129" s="255">
        <f t="shared" ref="BP129:BW129" si="106">BP128*BP110</f>
        <v>0</v>
      </c>
      <c r="BQ129" s="255">
        <f t="shared" si="106"/>
        <v>0</v>
      </c>
      <c r="BR129" s="255">
        <f t="shared" si="106"/>
        <v>0</v>
      </c>
      <c r="BS129" s="255">
        <f t="shared" si="106"/>
        <v>0</v>
      </c>
      <c r="BT129" s="255">
        <f t="shared" si="106"/>
        <v>0</v>
      </c>
      <c r="BU129" s="255">
        <f t="shared" si="106"/>
        <v>0</v>
      </c>
      <c r="BV129" s="255">
        <f t="shared" si="106"/>
        <v>0</v>
      </c>
      <c r="BW129" s="255">
        <f t="shared" si="106"/>
        <v>0</v>
      </c>
    </row>
    <row r="130" spans="1:75" outlineLevel="2">
      <c r="A130" s="364" t="s">
        <v>313</v>
      </c>
      <c r="B130" s="364"/>
      <c r="C130" s="255">
        <f t="shared" ref="C130:AH130" si="107">C60*C61</f>
        <v>0</v>
      </c>
      <c r="D130" s="255">
        <f t="shared" si="107"/>
        <v>0</v>
      </c>
      <c r="E130" s="255">
        <f t="shared" si="107"/>
        <v>0</v>
      </c>
      <c r="F130" s="255">
        <f t="shared" si="107"/>
        <v>0</v>
      </c>
      <c r="G130" s="255">
        <f t="shared" si="107"/>
        <v>0</v>
      </c>
      <c r="H130" s="255">
        <f t="shared" si="107"/>
        <v>0</v>
      </c>
      <c r="I130" s="255">
        <f t="shared" si="107"/>
        <v>0</v>
      </c>
      <c r="J130" s="255">
        <f t="shared" si="107"/>
        <v>0</v>
      </c>
      <c r="K130" s="255">
        <f t="shared" si="107"/>
        <v>0</v>
      </c>
      <c r="L130" s="255">
        <f t="shared" si="107"/>
        <v>0</v>
      </c>
      <c r="M130" s="255">
        <f t="shared" si="107"/>
        <v>0</v>
      </c>
      <c r="N130" s="255">
        <f t="shared" si="107"/>
        <v>0</v>
      </c>
      <c r="O130" s="255">
        <f t="shared" si="107"/>
        <v>0</v>
      </c>
      <c r="P130" s="255">
        <f t="shared" si="107"/>
        <v>0</v>
      </c>
      <c r="Q130" s="255">
        <f t="shared" si="107"/>
        <v>0</v>
      </c>
      <c r="R130" s="255">
        <f t="shared" si="107"/>
        <v>0</v>
      </c>
      <c r="S130" s="255">
        <f t="shared" si="107"/>
        <v>0</v>
      </c>
      <c r="T130" s="255">
        <f t="shared" si="107"/>
        <v>0</v>
      </c>
      <c r="U130" s="255">
        <f t="shared" si="107"/>
        <v>0</v>
      </c>
      <c r="V130" s="255">
        <f t="shared" si="107"/>
        <v>0</v>
      </c>
      <c r="W130" s="255">
        <f t="shared" si="107"/>
        <v>0</v>
      </c>
      <c r="X130" s="255">
        <f t="shared" si="107"/>
        <v>0</v>
      </c>
      <c r="Y130" s="255">
        <f t="shared" si="107"/>
        <v>0</v>
      </c>
      <c r="Z130" s="255">
        <f t="shared" si="107"/>
        <v>0</v>
      </c>
      <c r="AA130" s="255">
        <f t="shared" si="107"/>
        <v>0</v>
      </c>
      <c r="AB130" s="255">
        <f t="shared" si="107"/>
        <v>0</v>
      </c>
      <c r="AC130" s="255">
        <f t="shared" si="107"/>
        <v>0</v>
      </c>
      <c r="AD130" s="255">
        <f t="shared" si="107"/>
        <v>0</v>
      </c>
      <c r="AE130" s="255">
        <f t="shared" si="107"/>
        <v>0</v>
      </c>
      <c r="AF130" s="255">
        <f t="shared" si="107"/>
        <v>0</v>
      </c>
      <c r="AG130" s="255">
        <f t="shared" si="107"/>
        <v>0</v>
      </c>
      <c r="AH130" s="255">
        <f t="shared" si="107"/>
        <v>0</v>
      </c>
      <c r="AI130" s="255">
        <f t="shared" ref="AI130:BN130" si="108">AI60*AI61</f>
        <v>0</v>
      </c>
      <c r="AJ130" s="255">
        <f t="shared" si="108"/>
        <v>0</v>
      </c>
      <c r="AK130" s="255">
        <f t="shared" si="108"/>
        <v>0</v>
      </c>
      <c r="AL130" s="255">
        <f t="shared" si="108"/>
        <v>0</v>
      </c>
      <c r="AM130" s="255">
        <f t="shared" si="108"/>
        <v>0</v>
      </c>
      <c r="AN130" s="255">
        <f t="shared" si="108"/>
        <v>0</v>
      </c>
      <c r="AO130" s="255">
        <f t="shared" si="108"/>
        <v>0</v>
      </c>
      <c r="AP130" s="255">
        <f t="shared" si="108"/>
        <v>0</v>
      </c>
      <c r="AQ130" s="255">
        <f t="shared" si="108"/>
        <v>0</v>
      </c>
      <c r="AR130" s="255">
        <f t="shared" si="108"/>
        <v>0</v>
      </c>
      <c r="AS130" s="255">
        <f t="shared" si="108"/>
        <v>0</v>
      </c>
      <c r="AT130" s="255">
        <f t="shared" si="108"/>
        <v>0</v>
      </c>
      <c r="AU130" s="255">
        <f t="shared" si="108"/>
        <v>0</v>
      </c>
      <c r="AV130" s="255">
        <f t="shared" si="108"/>
        <v>0</v>
      </c>
      <c r="AW130" s="255">
        <f t="shared" si="108"/>
        <v>0</v>
      </c>
      <c r="AX130" s="255">
        <f t="shared" si="108"/>
        <v>0</v>
      </c>
      <c r="AY130" s="255">
        <f t="shared" si="108"/>
        <v>0</v>
      </c>
      <c r="AZ130" s="255">
        <f t="shared" si="108"/>
        <v>0</v>
      </c>
      <c r="BA130" s="255">
        <f t="shared" si="108"/>
        <v>0</v>
      </c>
      <c r="BB130" s="255">
        <f t="shared" si="108"/>
        <v>0</v>
      </c>
      <c r="BC130" s="255">
        <f t="shared" si="108"/>
        <v>0</v>
      </c>
      <c r="BD130" s="255">
        <f t="shared" si="108"/>
        <v>0</v>
      </c>
      <c r="BE130" s="255">
        <f t="shared" si="108"/>
        <v>0</v>
      </c>
      <c r="BF130" s="255">
        <f t="shared" si="108"/>
        <v>0</v>
      </c>
      <c r="BG130" s="255">
        <f t="shared" si="108"/>
        <v>0</v>
      </c>
      <c r="BH130" s="255">
        <f t="shared" si="108"/>
        <v>0</v>
      </c>
      <c r="BI130" s="255">
        <f t="shared" si="108"/>
        <v>0</v>
      </c>
      <c r="BJ130" s="255">
        <f t="shared" si="108"/>
        <v>0</v>
      </c>
      <c r="BK130" s="255">
        <f t="shared" si="108"/>
        <v>0</v>
      </c>
      <c r="BL130" s="255">
        <f t="shared" si="108"/>
        <v>0</v>
      </c>
      <c r="BM130" s="255">
        <f t="shared" si="108"/>
        <v>0</v>
      </c>
      <c r="BN130" s="255">
        <f t="shared" si="108"/>
        <v>0</v>
      </c>
      <c r="BO130" s="255">
        <f t="shared" ref="BO130:BW130" si="109">BO60*BO61</f>
        <v>0</v>
      </c>
      <c r="BP130" s="255">
        <f t="shared" si="109"/>
        <v>0</v>
      </c>
      <c r="BQ130" s="255">
        <f t="shared" si="109"/>
        <v>0</v>
      </c>
      <c r="BR130" s="255">
        <f t="shared" si="109"/>
        <v>0</v>
      </c>
      <c r="BS130" s="255">
        <f t="shared" si="109"/>
        <v>0</v>
      </c>
      <c r="BT130" s="255">
        <f t="shared" si="109"/>
        <v>0</v>
      </c>
      <c r="BU130" s="255">
        <f t="shared" si="109"/>
        <v>0</v>
      </c>
      <c r="BV130" s="255">
        <f t="shared" si="109"/>
        <v>0</v>
      </c>
      <c r="BW130" s="255">
        <f t="shared" si="109"/>
        <v>0</v>
      </c>
    </row>
    <row r="131" spans="1:75" outlineLevel="2">
      <c r="A131" s="365" t="s">
        <v>314</v>
      </c>
      <c r="B131" s="365"/>
      <c r="C131" s="258">
        <f>C130*C110</f>
        <v>0</v>
      </c>
      <c r="D131" s="258">
        <f>D130*D110</f>
        <v>0</v>
      </c>
      <c r="E131" s="258">
        <f t="shared" ref="E131:BO131" si="110">E130*E110</f>
        <v>0</v>
      </c>
      <c r="F131" s="258">
        <f t="shared" si="110"/>
        <v>0</v>
      </c>
      <c r="G131" s="258">
        <f t="shared" si="110"/>
        <v>0</v>
      </c>
      <c r="H131" s="258">
        <f t="shared" si="110"/>
        <v>0</v>
      </c>
      <c r="I131" s="258">
        <f t="shared" si="110"/>
        <v>0</v>
      </c>
      <c r="J131" s="258">
        <f t="shared" si="110"/>
        <v>0</v>
      </c>
      <c r="K131" s="258">
        <f t="shared" si="110"/>
        <v>0</v>
      </c>
      <c r="L131" s="258">
        <f t="shared" si="110"/>
        <v>0</v>
      </c>
      <c r="M131" s="258">
        <f t="shared" si="110"/>
        <v>0</v>
      </c>
      <c r="N131" s="258">
        <f t="shared" si="110"/>
        <v>0</v>
      </c>
      <c r="O131" s="258">
        <f t="shared" si="110"/>
        <v>0</v>
      </c>
      <c r="P131" s="258">
        <f t="shared" si="110"/>
        <v>0</v>
      </c>
      <c r="Q131" s="258">
        <f t="shared" si="110"/>
        <v>0</v>
      </c>
      <c r="R131" s="258">
        <f t="shared" si="110"/>
        <v>0</v>
      </c>
      <c r="S131" s="258">
        <f t="shared" si="110"/>
        <v>0</v>
      </c>
      <c r="T131" s="258">
        <f t="shared" si="110"/>
        <v>0</v>
      </c>
      <c r="U131" s="258">
        <f t="shared" si="110"/>
        <v>0</v>
      </c>
      <c r="V131" s="258">
        <f t="shared" si="110"/>
        <v>0</v>
      </c>
      <c r="W131" s="258">
        <f t="shared" si="110"/>
        <v>0</v>
      </c>
      <c r="X131" s="258">
        <f t="shared" si="110"/>
        <v>0</v>
      </c>
      <c r="Y131" s="258">
        <f t="shared" si="110"/>
        <v>0</v>
      </c>
      <c r="Z131" s="258">
        <f t="shared" si="110"/>
        <v>0</v>
      </c>
      <c r="AA131" s="258">
        <f t="shared" si="110"/>
        <v>0</v>
      </c>
      <c r="AB131" s="258">
        <f t="shared" si="110"/>
        <v>0</v>
      </c>
      <c r="AC131" s="258">
        <f t="shared" si="110"/>
        <v>0</v>
      </c>
      <c r="AD131" s="258">
        <f t="shared" si="110"/>
        <v>0</v>
      </c>
      <c r="AE131" s="258">
        <f t="shared" si="110"/>
        <v>0</v>
      </c>
      <c r="AF131" s="258">
        <f t="shared" si="110"/>
        <v>0</v>
      </c>
      <c r="AG131" s="258">
        <f t="shared" si="110"/>
        <v>0</v>
      </c>
      <c r="AH131" s="258">
        <f t="shared" si="110"/>
        <v>0</v>
      </c>
      <c r="AI131" s="258">
        <f t="shared" si="110"/>
        <v>0</v>
      </c>
      <c r="AJ131" s="258">
        <f t="shared" si="110"/>
        <v>0</v>
      </c>
      <c r="AK131" s="258">
        <f t="shared" si="110"/>
        <v>0</v>
      </c>
      <c r="AL131" s="258">
        <f t="shared" si="110"/>
        <v>0</v>
      </c>
      <c r="AM131" s="258">
        <f t="shared" si="110"/>
        <v>0</v>
      </c>
      <c r="AN131" s="258">
        <f t="shared" si="110"/>
        <v>0</v>
      </c>
      <c r="AO131" s="258">
        <f t="shared" si="110"/>
        <v>0</v>
      </c>
      <c r="AP131" s="258">
        <f t="shared" si="110"/>
        <v>0</v>
      </c>
      <c r="AQ131" s="258">
        <f t="shared" si="110"/>
        <v>0</v>
      </c>
      <c r="AR131" s="258">
        <f t="shared" si="110"/>
        <v>0</v>
      </c>
      <c r="AS131" s="258">
        <f t="shared" si="110"/>
        <v>0</v>
      </c>
      <c r="AT131" s="258">
        <f t="shared" si="110"/>
        <v>0</v>
      </c>
      <c r="AU131" s="258">
        <f t="shared" si="110"/>
        <v>0</v>
      </c>
      <c r="AV131" s="258">
        <f t="shared" si="110"/>
        <v>0</v>
      </c>
      <c r="AW131" s="258">
        <f t="shared" si="110"/>
        <v>0</v>
      </c>
      <c r="AX131" s="258">
        <f t="shared" si="110"/>
        <v>0</v>
      </c>
      <c r="AY131" s="258">
        <f t="shared" si="110"/>
        <v>0</v>
      </c>
      <c r="AZ131" s="258">
        <f t="shared" si="110"/>
        <v>0</v>
      </c>
      <c r="BA131" s="258">
        <f t="shared" si="110"/>
        <v>0</v>
      </c>
      <c r="BB131" s="258">
        <f t="shared" si="110"/>
        <v>0</v>
      </c>
      <c r="BC131" s="258">
        <f t="shared" si="110"/>
        <v>0</v>
      </c>
      <c r="BD131" s="258">
        <f t="shared" si="110"/>
        <v>0</v>
      </c>
      <c r="BE131" s="258">
        <f t="shared" si="110"/>
        <v>0</v>
      </c>
      <c r="BF131" s="258">
        <f t="shared" si="110"/>
        <v>0</v>
      </c>
      <c r="BG131" s="258">
        <f t="shared" si="110"/>
        <v>0</v>
      </c>
      <c r="BH131" s="258">
        <f t="shared" si="110"/>
        <v>0</v>
      </c>
      <c r="BI131" s="258">
        <f t="shared" si="110"/>
        <v>0</v>
      </c>
      <c r="BJ131" s="258">
        <f t="shared" si="110"/>
        <v>0</v>
      </c>
      <c r="BK131" s="258">
        <f t="shared" si="110"/>
        <v>0</v>
      </c>
      <c r="BL131" s="258">
        <f t="shared" si="110"/>
        <v>0</v>
      </c>
      <c r="BM131" s="258">
        <f t="shared" si="110"/>
        <v>0</v>
      </c>
      <c r="BN131" s="258">
        <f t="shared" si="110"/>
        <v>0</v>
      </c>
      <c r="BO131" s="258">
        <f t="shared" si="110"/>
        <v>0</v>
      </c>
      <c r="BP131" s="258">
        <f t="shared" ref="BP131:BW131" si="111">BP130*BP110</f>
        <v>0</v>
      </c>
      <c r="BQ131" s="258">
        <f t="shared" si="111"/>
        <v>0</v>
      </c>
      <c r="BR131" s="258">
        <f t="shared" si="111"/>
        <v>0</v>
      </c>
      <c r="BS131" s="258">
        <f t="shared" si="111"/>
        <v>0</v>
      </c>
      <c r="BT131" s="258">
        <f t="shared" si="111"/>
        <v>0</v>
      </c>
      <c r="BU131" s="258">
        <f t="shared" si="111"/>
        <v>0</v>
      </c>
      <c r="BV131" s="258">
        <f t="shared" si="111"/>
        <v>0</v>
      </c>
      <c r="BW131" s="258">
        <f t="shared" si="111"/>
        <v>0</v>
      </c>
    </row>
    <row r="132" spans="1:75" outlineLevel="1">
      <c r="A132" s="413" t="s">
        <v>297</v>
      </c>
      <c r="B132" s="414"/>
      <c r="C132" s="259">
        <f>SUM(C125,C118,C111)</f>
        <v>0</v>
      </c>
      <c r="D132" s="259">
        <f t="shared" ref="D132:BO132" si="112">SUM(D125,D118,D111)</f>
        <v>0</v>
      </c>
      <c r="E132" s="259">
        <f t="shared" si="112"/>
        <v>0</v>
      </c>
      <c r="F132" s="259">
        <f t="shared" si="112"/>
        <v>0</v>
      </c>
      <c r="G132" s="259">
        <f t="shared" si="112"/>
        <v>0</v>
      </c>
      <c r="H132" s="259">
        <f t="shared" si="112"/>
        <v>0</v>
      </c>
      <c r="I132" s="259">
        <f t="shared" si="112"/>
        <v>0</v>
      </c>
      <c r="J132" s="259">
        <f t="shared" si="112"/>
        <v>0</v>
      </c>
      <c r="K132" s="259">
        <f t="shared" si="112"/>
        <v>0</v>
      </c>
      <c r="L132" s="259">
        <f t="shared" si="112"/>
        <v>0</v>
      </c>
      <c r="M132" s="259">
        <f t="shared" si="112"/>
        <v>0</v>
      </c>
      <c r="N132" s="259">
        <f t="shared" si="112"/>
        <v>0</v>
      </c>
      <c r="O132" s="259">
        <f t="shared" si="112"/>
        <v>0</v>
      </c>
      <c r="P132" s="259">
        <f t="shared" si="112"/>
        <v>0</v>
      </c>
      <c r="Q132" s="259">
        <f t="shared" si="112"/>
        <v>0</v>
      </c>
      <c r="R132" s="259">
        <f t="shared" si="112"/>
        <v>0</v>
      </c>
      <c r="S132" s="259">
        <f t="shared" si="112"/>
        <v>0</v>
      </c>
      <c r="T132" s="259">
        <f t="shared" si="112"/>
        <v>0</v>
      </c>
      <c r="U132" s="259">
        <f t="shared" si="112"/>
        <v>0</v>
      </c>
      <c r="V132" s="259">
        <f t="shared" si="112"/>
        <v>0</v>
      </c>
      <c r="W132" s="259">
        <f t="shared" si="112"/>
        <v>0</v>
      </c>
      <c r="X132" s="259">
        <f t="shared" si="112"/>
        <v>0</v>
      </c>
      <c r="Y132" s="259">
        <f t="shared" si="112"/>
        <v>0</v>
      </c>
      <c r="Z132" s="259">
        <f t="shared" si="112"/>
        <v>0</v>
      </c>
      <c r="AA132" s="259">
        <f t="shared" si="112"/>
        <v>0</v>
      </c>
      <c r="AB132" s="259">
        <f t="shared" si="112"/>
        <v>0</v>
      </c>
      <c r="AC132" s="259">
        <f t="shared" si="112"/>
        <v>0</v>
      </c>
      <c r="AD132" s="259">
        <f t="shared" si="112"/>
        <v>0</v>
      </c>
      <c r="AE132" s="259">
        <f t="shared" si="112"/>
        <v>0</v>
      </c>
      <c r="AF132" s="259">
        <f t="shared" si="112"/>
        <v>0</v>
      </c>
      <c r="AG132" s="259">
        <f t="shared" si="112"/>
        <v>0</v>
      </c>
      <c r="AH132" s="259">
        <f t="shared" si="112"/>
        <v>0</v>
      </c>
      <c r="AI132" s="259">
        <f t="shared" si="112"/>
        <v>0</v>
      </c>
      <c r="AJ132" s="259">
        <f t="shared" si="112"/>
        <v>0</v>
      </c>
      <c r="AK132" s="259">
        <f t="shared" si="112"/>
        <v>0</v>
      </c>
      <c r="AL132" s="259">
        <f t="shared" si="112"/>
        <v>0</v>
      </c>
      <c r="AM132" s="259">
        <f t="shared" si="112"/>
        <v>0</v>
      </c>
      <c r="AN132" s="259">
        <f t="shared" si="112"/>
        <v>0</v>
      </c>
      <c r="AO132" s="259">
        <f t="shared" si="112"/>
        <v>0</v>
      </c>
      <c r="AP132" s="259">
        <f t="shared" si="112"/>
        <v>0</v>
      </c>
      <c r="AQ132" s="259">
        <f t="shared" si="112"/>
        <v>0</v>
      </c>
      <c r="AR132" s="259">
        <f t="shared" si="112"/>
        <v>0</v>
      </c>
      <c r="AS132" s="259">
        <f t="shared" si="112"/>
        <v>0</v>
      </c>
      <c r="AT132" s="259">
        <f t="shared" si="112"/>
        <v>0</v>
      </c>
      <c r="AU132" s="259">
        <f t="shared" si="112"/>
        <v>0</v>
      </c>
      <c r="AV132" s="259">
        <f t="shared" si="112"/>
        <v>0</v>
      </c>
      <c r="AW132" s="259">
        <f t="shared" si="112"/>
        <v>0</v>
      </c>
      <c r="AX132" s="259">
        <f t="shared" si="112"/>
        <v>0</v>
      </c>
      <c r="AY132" s="259">
        <f t="shared" si="112"/>
        <v>0</v>
      </c>
      <c r="AZ132" s="259">
        <f t="shared" si="112"/>
        <v>0</v>
      </c>
      <c r="BA132" s="259">
        <f t="shared" si="112"/>
        <v>0</v>
      </c>
      <c r="BB132" s="259">
        <f t="shared" si="112"/>
        <v>0</v>
      </c>
      <c r="BC132" s="259">
        <f t="shared" si="112"/>
        <v>0</v>
      </c>
      <c r="BD132" s="259">
        <f t="shared" si="112"/>
        <v>0</v>
      </c>
      <c r="BE132" s="259">
        <f t="shared" si="112"/>
        <v>0</v>
      </c>
      <c r="BF132" s="259">
        <f t="shared" si="112"/>
        <v>0</v>
      </c>
      <c r="BG132" s="259">
        <f t="shared" si="112"/>
        <v>0</v>
      </c>
      <c r="BH132" s="259">
        <f t="shared" si="112"/>
        <v>0</v>
      </c>
      <c r="BI132" s="259">
        <f t="shared" si="112"/>
        <v>0</v>
      </c>
      <c r="BJ132" s="259">
        <f t="shared" si="112"/>
        <v>0</v>
      </c>
      <c r="BK132" s="259">
        <f t="shared" si="112"/>
        <v>0</v>
      </c>
      <c r="BL132" s="259">
        <f t="shared" si="112"/>
        <v>0</v>
      </c>
      <c r="BM132" s="259">
        <f t="shared" si="112"/>
        <v>0</v>
      </c>
      <c r="BN132" s="259">
        <f t="shared" si="112"/>
        <v>0</v>
      </c>
      <c r="BO132" s="259">
        <f t="shared" si="112"/>
        <v>0</v>
      </c>
      <c r="BP132" s="259">
        <f t="shared" ref="BP132:BW132" si="113">SUM(BP125,BP118,BP111)</f>
        <v>0</v>
      </c>
      <c r="BQ132" s="259">
        <f t="shared" si="113"/>
        <v>0</v>
      </c>
      <c r="BR132" s="259">
        <f t="shared" si="113"/>
        <v>0</v>
      </c>
      <c r="BS132" s="259">
        <f t="shared" si="113"/>
        <v>0</v>
      </c>
      <c r="BT132" s="259">
        <f t="shared" si="113"/>
        <v>0</v>
      </c>
      <c r="BU132" s="259">
        <f t="shared" si="113"/>
        <v>0</v>
      </c>
      <c r="BV132" s="259">
        <f t="shared" si="113"/>
        <v>0</v>
      </c>
      <c r="BW132" s="259">
        <f t="shared" si="113"/>
        <v>0</v>
      </c>
    </row>
    <row r="133" spans="1:75" outlineLevel="1">
      <c r="A133" s="419" t="s">
        <v>295</v>
      </c>
      <c r="B133" s="419"/>
      <c r="C133" s="260">
        <f t="shared" ref="C133:AH133" si="114">IFERROR(C132/C169,0)</f>
        <v>0</v>
      </c>
      <c r="D133" s="260">
        <f>IFERROR(D132/D169,0)</f>
        <v>0</v>
      </c>
      <c r="E133" s="260">
        <f t="shared" si="114"/>
        <v>0</v>
      </c>
      <c r="F133" s="260">
        <f t="shared" si="114"/>
        <v>0</v>
      </c>
      <c r="G133" s="260">
        <f t="shared" si="114"/>
        <v>0</v>
      </c>
      <c r="H133" s="260">
        <f t="shared" si="114"/>
        <v>0</v>
      </c>
      <c r="I133" s="260">
        <f t="shared" si="114"/>
        <v>0</v>
      </c>
      <c r="J133" s="260">
        <f t="shared" si="114"/>
        <v>0</v>
      </c>
      <c r="K133" s="260">
        <f t="shared" si="114"/>
        <v>0</v>
      </c>
      <c r="L133" s="260">
        <f t="shared" si="114"/>
        <v>0</v>
      </c>
      <c r="M133" s="260">
        <f t="shared" si="114"/>
        <v>0</v>
      </c>
      <c r="N133" s="260">
        <f t="shared" si="114"/>
        <v>0</v>
      </c>
      <c r="O133" s="260">
        <f t="shared" si="114"/>
        <v>0</v>
      </c>
      <c r="P133" s="260">
        <f t="shared" si="114"/>
        <v>0</v>
      </c>
      <c r="Q133" s="260">
        <f t="shared" si="114"/>
        <v>0</v>
      </c>
      <c r="R133" s="260">
        <f t="shared" si="114"/>
        <v>0</v>
      </c>
      <c r="S133" s="260">
        <f t="shared" si="114"/>
        <v>0</v>
      </c>
      <c r="T133" s="260">
        <f t="shared" si="114"/>
        <v>0</v>
      </c>
      <c r="U133" s="260">
        <f t="shared" si="114"/>
        <v>0</v>
      </c>
      <c r="V133" s="260">
        <f t="shared" si="114"/>
        <v>0</v>
      </c>
      <c r="W133" s="260">
        <f t="shared" si="114"/>
        <v>0</v>
      </c>
      <c r="X133" s="260">
        <f t="shared" si="114"/>
        <v>0</v>
      </c>
      <c r="Y133" s="260">
        <f t="shared" si="114"/>
        <v>0</v>
      </c>
      <c r="Z133" s="260">
        <f t="shared" si="114"/>
        <v>0</v>
      </c>
      <c r="AA133" s="260">
        <f t="shared" si="114"/>
        <v>0</v>
      </c>
      <c r="AB133" s="260">
        <f t="shared" si="114"/>
        <v>0</v>
      </c>
      <c r="AC133" s="260">
        <f t="shared" si="114"/>
        <v>0</v>
      </c>
      <c r="AD133" s="260">
        <f t="shared" si="114"/>
        <v>0</v>
      </c>
      <c r="AE133" s="260">
        <f t="shared" si="114"/>
        <v>0</v>
      </c>
      <c r="AF133" s="260">
        <f t="shared" si="114"/>
        <v>0</v>
      </c>
      <c r="AG133" s="260">
        <f t="shared" si="114"/>
        <v>0</v>
      </c>
      <c r="AH133" s="260">
        <f t="shared" si="114"/>
        <v>0</v>
      </c>
      <c r="AI133" s="260">
        <f t="shared" ref="AI133:BN133" si="115">IFERROR(AI132/AI169,0)</f>
        <v>0</v>
      </c>
      <c r="AJ133" s="260">
        <f t="shared" si="115"/>
        <v>0</v>
      </c>
      <c r="AK133" s="260">
        <f t="shared" si="115"/>
        <v>0</v>
      </c>
      <c r="AL133" s="260">
        <f t="shared" si="115"/>
        <v>0</v>
      </c>
      <c r="AM133" s="260">
        <f t="shared" si="115"/>
        <v>0</v>
      </c>
      <c r="AN133" s="260">
        <f t="shared" si="115"/>
        <v>0</v>
      </c>
      <c r="AO133" s="260">
        <f t="shared" si="115"/>
        <v>0</v>
      </c>
      <c r="AP133" s="260">
        <f t="shared" si="115"/>
        <v>0</v>
      </c>
      <c r="AQ133" s="260">
        <f t="shared" si="115"/>
        <v>0</v>
      </c>
      <c r="AR133" s="260">
        <f t="shared" si="115"/>
        <v>0</v>
      </c>
      <c r="AS133" s="260">
        <f t="shared" si="115"/>
        <v>0</v>
      </c>
      <c r="AT133" s="260">
        <f t="shared" si="115"/>
        <v>0</v>
      </c>
      <c r="AU133" s="260">
        <f t="shared" si="115"/>
        <v>0</v>
      </c>
      <c r="AV133" s="260">
        <f t="shared" si="115"/>
        <v>0</v>
      </c>
      <c r="AW133" s="260">
        <f t="shared" si="115"/>
        <v>0</v>
      </c>
      <c r="AX133" s="260">
        <f t="shared" si="115"/>
        <v>0</v>
      </c>
      <c r="AY133" s="260">
        <f t="shared" si="115"/>
        <v>0</v>
      </c>
      <c r="AZ133" s="260">
        <f t="shared" si="115"/>
        <v>0</v>
      </c>
      <c r="BA133" s="260">
        <f t="shared" si="115"/>
        <v>0</v>
      </c>
      <c r="BB133" s="260">
        <f t="shared" si="115"/>
        <v>0</v>
      </c>
      <c r="BC133" s="260">
        <f t="shared" si="115"/>
        <v>0</v>
      </c>
      <c r="BD133" s="260">
        <f t="shared" si="115"/>
        <v>0</v>
      </c>
      <c r="BE133" s="260">
        <f t="shared" si="115"/>
        <v>0</v>
      </c>
      <c r="BF133" s="260">
        <f t="shared" si="115"/>
        <v>0</v>
      </c>
      <c r="BG133" s="260">
        <f t="shared" si="115"/>
        <v>0</v>
      </c>
      <c r="BH133" s="260">
        <f t="shared" si="115"/>
        <v>0</v>
      </c>
      <c r="BI133" s="260">
        <f t="shared" si="115"/>
        <v>0</v>
      </c>
      <c r="BJ133" s="260">
        <f t="shared" si="115"/>
        <v>0</v>
      </c>
      <c r="BK133" s="260">
        <f t="shared" si="115"/>
        <v>0</v>
      </c>
      <c r="BL133" s="260">
        <f t="shared" si="115"/>
        <v>0</v>
      </c>
      <c r="BM133" s="260">
        <f t="shared" si="115"/>
        <v>0</v>
      </c>
      <c r="BN133" s="260">
        <f t="shared" si="115"/>
        <v>0</v>
      </c>
      <c r="BO133" s="260">
        <f t="shared" ref="BO133:BW133" si="116">IFERROR(BO132/BO169,0)</f>
        <v>0</v>
      </c>
      <c r="BP133" s="260">
        <f t="shared" si="116"/>
        <v>0</v>
      </c>
      <c r="BQ133" s="260">
        <f t="shared" si="116"/>
        <v>0</v>
      </c>
      <c r="BR133" s="260">
        <f t="shared" si="116"/>
        <v>0</v>
      </c>
      <c r="BS133" s="260">
        <f t="shared" si="116"/>
        <v>0</v>
      </c>
      <c r="BT133" s="260">
        <f t="shared" si="116"/>
        <v>0</v>
      </c>
      <c r="BU133" s="260">
        <f t="shared" si="116"/>
        <v>0</v>
      </c>
      <c r="BV133" s="260">
        <f t="shared" si="116"/>
        <v>0</v>
      </c>
      <c r="BW133" s="260">
        <f t="shared" si="116"/>
        <v>0</v>
      </c>
    </row>
    <row r="134" spans="1:75">
      <c r="A134" s="210"/>
      <c r="B134" s="210"/>
      <c r="C134" s="210"/>
      <c r="D134" s="210"/>
      <c r="E134" s="210"/>
      <c r="F134" s="210"/>
      <c r="G134" s="210"/>
      <c r="H134" s="210"/>
      <c r="I134" s="210"/>
      <c r="J134" s="210"/>
      <c r="K134" s="210"/>
      <c r="L134" s="210"/>
      <c r="M134" s="210"/>
      <c r="N134" s="210"/>
      <c r="O134" s="210"/>
      <c r="P134" s="210"/>
      <c r="Q134" s="210"/>
      <c r="R134" s="210"/>
      <c r="S134" s="210"/>
      <c r="T134" s="210"/>
      <c r="U134" s="210"/>
      <c r="V134" s="210"/>
      <c r="W134" s="210"/>
      <c r="X134" s="210"/>
      <c r="Y134" s="210"/>
      <c r="Z134" s="210"/>
      <c r="AA134" s="210"/>
      <c r="AB134" s="210"/>
      <c r="AC134" s="210"/>
      <c r="AD134" s="210"/>
      <c r="AE134" s="210"/>
      <c r="AF134" s="210"/>
      <c r="AG134" s="210"/>
      <c r="AH134" s="210"/>
      <c r="AI134" s="210"/>
      <c r="AJ134" s="210"/>
      <c r="AK134" s="210"/>
      <c r="AL134" s="210"/>
      <c r="AM134" s="210"/>
      <c r="AN134" s="210"/>
      <c r="AO134" s="210"/>
      <c r="AP134" s="210"/>
      <c r="AQ134" s="210"/>
      <c r="AR134" s="210"/>
      <c r="AS134" s="210"/>
      <c r="AT134" s="210"/>
      <c r="AU134" s="210"/>
      <c r="AV134" s="210"/>
      <c r="AW134" s="210"/>
      <c r="AX134" s="210"/>
      <c r="AY134" s="210"/>
      <c r="AZ134" s="210"/>
      <c r="BA134" s="210"/>
      <c r="BB134" s="210"/>
      <c r="BC134" s="210"/>
      <c r="BD134" s="210"/>
      <c r="BE134" s="210"/>
      <c r="BF134" s="210"/>
      <c r="BG134" s="210"/>
      <c r="BH134" s="210"/>
      <c r="BI134" s="210"/>
      <c r="BJ134" s="210"/>
      <c r="BK134" s="210"/>
      <c r="BL134" s="210"/>
      <c r="BM134" s="210"/>
      <c r="BN134" s="210"/>
      <c r="BO134" s="210"/>
      <c r="BP134" s="210"/>
      <c r="BQ134" s="210"/>
      <c r="BR134" s="210"/>
      <c r="BS134" s="210"/>
      <c r="BT134" s="210"/>
      <c r="BU134" s="210"/>
      <c r="BV134" s="210"/>
      <c r="BW134" s="210"/>
    </row>
    <row r="135" spans="1:75" hidden="1">
      <c r="A135" s="314" t="s">
        <v>394</v>
      </c>
      <c r="B135" s="315"/>
      <c r="C135" s="228">
        <v>0</v>
      </c>
      <c r="D135" s="228">
        <v>0</v>
      </c>
      <c r="E135" s="228">
        <v>0</v>
      </c>
      <c r="F135" s="228">
        <v>0</v>
      </c>
      <c r="G135" s="228">
        <v>0</v>
      </c>
      <c r="H135" s="228">
        <v>0</v>
      </c>
      <c r="I135" s="228">
        <v>0</v>
      </c>
      <c r="J135" s="228">
        <v>0</v>
      </c>
      <c r="K135" s="228">
        <v>0</v>
      </c>
      <c r="L135" s="228">
        <v>0</v>
      </c>
      <c r="M135" s="228">
        <v>0</v>
      </c>
      <c r="N135" s="228">
        <v>0</v>
      </c>
      <c r="O135" s="228">
        <v>0</v>
      </c>
      <c r="P135" s="228">
        <v>0</v>
      </c>
      <c r="Q135" s="228">
        <v>0</v>
      </c>
      <c r="R135" s="228">
        <v>0</v>
      </c>
      <c r="S135" s="228">
        <v>0</v>
      </c>
      <c r="T135" s="228">
        <v>0</v>
      </c>
      <c r="U135" s="228">
        <v>0</v>
      </c>
      <c r="V135" s="228">
        <v>0</v>
      </c>
      <c r="W135" s="228">
        <v>0</v>
      </c>
      <c r="X135" s="228">
        <v>0</v>
      </c>
      <c r="Y135" s="228">
        <v>0</v>
      </c>
      <c r="Z135" s="228">
        <v>0</v>
      </c>
      <c r="AA135" s="228">
        <v>0</v>
      </c>
      <c r="AB135" s="228">
        <v>0</v>
      </c>
      <c r="AC135" s="228">
        <v>0</v>
      </c>
      <c r="AD135" s="228">
        <v>0</v>
      </c>
      <c r="AE135" s="228">
        <v>0</v>
      </c>
      <c r="AF135" s="228">
        <v>0</v>
      </c>
      <c r="AG135" s="228">
        <v>0</v>
      </c>
      <c r="AH135" s="228">
        <v>0</v>
      </c>
      <c r="AI135" s="228">
        <v>0</v>
      </c>
      <c r="AJ135" s="228">
        <v>0</v>
      </c>
      <c r="AK135" s="228">
        <v>0</v>
      </c>
      <c r="AL135" s="228">
        <v>0</v>
      </c>
      <c r="AM135" s="228">
        <v>0</v>
      </c>
      <c r="AN135" s="228">
        <v>0</v>
      </c>
      <c r="AO135" s="228">
        <v>0</v>
      </c>
      <c r="AP135" s="228">
        <v>0</v>
      </c>
      <c r="AQ135" s="228">
        <v>0</v>
      </c>
      <c r="AR135" s="228">
        <v>0</v>
      </c>
      <c r="AS135" s="228">
        <v>0</v>
      </c>
      <c r="AT135" s="228">
        <v>0</v>
      </c>
      <c r="AU135" s="228">
        <v>0</v>
      </c>
      <c r="AV135" s="228">
        <v>0</v>
      </c>
      <c r="AW135" s="228">
        <v>0</v>
      </c>
      <c r="AX135" s="228">
        <v>0</v>
      </c>
      <c r="AY135" s="228">
        <v>0</v>
      </c>
      <c r="AZ135" s="228">
        <v>0</v>
      </c>
      <c r="BA135" s="228">
        <v>0</v>
      </c>
      <c r="BB135" s="228">
        <v>0</v>
      </c>
      <c r="BC135" s="228">
        <v>0</v>
      </c>
      <c r="BD135" s="228">
        <v>0</v>
      </c>
      <c r="BE135" s="228">
        <v>0</v>
      </c>
      <c r="BF135" s="228">
        <v>0</v>
      </c>
      <c r="BG135" s="228">
        <v>0</v>
      </c>
      <c r="BH135" s="228">
        <v>0</v>
      </c>
      <c r="BI135" s="228">
        <v>0</v>
      </c>
      <c r="BJ135" s="228">
        <v>0</v>
      </c>
      <c r="BK135" s="228">
        <v>0</v>
      </c>
      <c r="BL135" s="228">
        <v>0</v>
      </c>
      <c r="BM135" s="228">
        <v>0</v>
      </c>
      <c r="BN135" s="228">
        <v>0</v>
      </c>
      <c r="BO135" s="228">
        <v>0</v>
      </c>
      <c r="BP135" s="228">
        <v>0</v>
      </c>
      <c r="BQ135" s="228">
        <v>0</v>
      </c>
      <c r="BR135" s="228">
        <v>0</v>
      </c>
      <c r="BS135" s="228">
        <v>0</v>
      </c>
      <c r="BT135" s="228">
        <v>0</v>
      </c>
      <c r="BU135" s="228">
        <v>0</v>
      </c>
      <c r="BV135" s="228">
        <v>0</v>
      </c>
      <c r="BW135" s="316">
        <v>0</v>
      </c>
    </row>
    <row r="136" spans="1:75">
      <c r="A136" s="366" t="s">
        <v>298</v>
      </c>
      <c r="B136" s="366"/>
      <c r="C136" s="322">
        <f>SUM(C137:C149)</f>
        <v>4000</v>
      </c>
      <c r="D136" s="322">
        <f t="shared" ref="D136:BO136" si="117">SUM(D137:D149)</f>
        <v>4000</v>
      </c>
      <c r="E136" s="322">
        <f t="shared" si="117"/>
        <v>4000</v>
      </c>
      <c r="F136" s="322">
        <f t="shared" si="117"/>
        <v>4000</v>
      </c>
      <c r="G136" s="322">
        <f t="shared" si="117"/>
        <v>4000</v>
      </c>
      <c r="H136" s="322">
        <f t="shared" si="117"/>
        <v>4000</v>
      </c>
      <c r="I136" s="322">
        <f t="shared" si="117"/>
        <v>4000</v>
      </c>
      <c r="J136" s="322">
        <f t="shared" si="117"/>
        <v>4000</v>
      </c>
      <c r="K136" s="322">
        <f t="shared" si="117"/>
        <v>4000</v>
      </c>
      <c r="L136" s="322">
        <f t="shared" si="117"/>
        <v>4000</v>
      </c>
      <c r="M136" s="322">
        <f t="shared" si="117"/>
        <v>4000</v>
      </c>
      <c r="N136" s="322">
        <f t="shared" si="117"/>
        <v>4000</v>
      </c>
      <c r="O136" s="322">
        <f t="shared" si="117"/>
        <v>4000</v>
      </c>
      <c r="P136" s="322">
        <f t="shared" si="117"/>
        <v>4000</v>
      </c>
      <c r="Q136" s="322">
        <f t="shared" si="117"/>
        <v>4000</v>
      </c>
      <c r="R136" s="322">
        <f t="shared" si="117"/>
        <v>0</v>
      </c>
      <c r="S136" s="322">
        <f t="shared" si="117"/>
        <v>0</v>
      </c>
      <c r="T136" s="322">
        <f t="shared" si="117"/>
        <v>0</v>
      </c>
      <c r="U136" s="322">
        <f t="shared" si="117"/>
        <v>0</v>
      </c>
      <c r="V136" s="322">
        <f t="shared" si="117"/>
        <v>0</v>
      </c>
      <c r="W136" s="322">
        <f t="shared" si="117"/>
        <v>0</v>
      </c>
      <c r="X136" s="322">
        <f t="shared" si="117"/>
        <v>0</v>
      </c>
      <c r="Y136" s="322">
        <f t="shared" si="117"/>
        <v>0</v>
      </c>
      <c r="Z136" s="322">
        <f t="shared" si="117"/>
        <v>0</v>
      </c>
      <c r="AA136" s="322">
        <f t="shared" si="117"/>
        <v>0</v>
      </c>
      <c r="AB136" s="322">
        <f t="shared" si="117"/>
        <v>0</v>
      </c>
      <c r="AC136" s="322">
        <f t="shared" si="117"/>
        <v>0</v>
      </c>
      <c r="AD136" s="322">
        <f t="shared" si="117"/>
        <v>0</v>
      </c>
      <c r="AE136" s="322">
        <f t="shared" si="117"/>
        <v>0</v>
      </c>
      <c r="AF136" s="322">
        <f t="shared" si="117"/>
        <v>0</v>
      </c>
      <c r="AG136" s="322">
        <f t="shared" si="117"/>
        <v>0</v>
      </c>
      <c r="AH136" s="322">
        <f t="shared" si="117"/>
        <v>0</v>
      </c>
      <c r="AI136" s="322">
        <f t="shared" si="117"/>
        <v>0</v>
      </c>
      <c r="AJ136" s="322">
        <f t="shared" si="117"/>
        <v>0</v>
      </c>
      <c r="AK136" s="322">
        <f t="shared" si="117"/>
        <v>0</v>
      </c>
      <c r="AL136" s="322">
        <f t="shared" si="117"/>
        <v>0</v>
      </c>
      <c r="AM136" s="322">
        <f t="shared" si="117"/>
        <v>0</v>
      </c>
      <c r="AN136" s="322">
        <f t="shared" si="117"/>
        <v>0</v>
      </c>
      <c r="AO136" s="322">
        <f t="shared" si="117"/>
        <v>0</v>
      </c>
      <c r="AP136" s="322">
        <f t="shared" si="117"/>
        <v>0</v>
      </c>
      <c r="AQ136" s="322">
        <f t="shared" si="117"/>
        <v>0</v>
      </c>
      <c r="AR136" s="322">
        <f t="shared" si="117"/>
        <v>0</v>
      </c>
      <c r="AS136" s="322">
        <f t="shared" si="117"/>
        <v>0</v>
      </c>
      <c r="AT136" s="322">
        <f t="shared" si="117"/>
        <v>0</v>
      </c>
      <c r="AU136" s="322">
        <f t="shared" si="117"/>
        <v>0</v>
      </c>
      <c r="AV136" s="322">
        <f t="shared" si="117"/>
        <v>0</v>
      </c>
      <c r="AW136" s="322">
        <f t="shared" si="117"/>
        <v>0</v>
      </c>
      <c r="AX136" s="322">
        <f t="shared" si="117"/>
        <v>0</v>
      </c>
      <c r="AY136" s="322">
        <f t="shared" si="117"/>
        <v>0</v>
      </c>
      <c r="AZ136" s="322">
        <f t="shared" si="117"/>
        <v>0</v>
      </c>
      <c r="BA136" s="322">
        <f t="shared" si="117"/>
        <v>0</v>
      </c>
      <c r="BB136" s="322">
        <f t="shared" si="117"/>
        <v>0</v>
      </c>
      <c r="BC136" s="322">
        <f t="shared" si="117"/>
        <v>0</v>
      </c>
      <c r="BD136" s="322">
        <f t="shared" si="117"/>
        <v>0</v>
      </c>
      <c r="BE136" s="322">
        <f t="shared" si="117"/>
        <v>0</v>
      </c>
      <c r="BF136" s="322">
        <f t="shared" si="117"/>
        <v>0</v>
      </c>
      <c r="BG136" s="322">
        <f t="shared" si="117"/>
        <v>0</v>
      </c>
      <c r="BH136" s="322">
        <f t="shared" si="117"/>
        <v>0</v>
      </c>
      <c r="BI136" s="322">
        <f t="shared" si="117"/>
        <v>0</v>
      </c>
      <c r="BJ136" s="322">
        <f t="shared" si="117"/>
        <v>0</v>
      </c>
      <c r="BK136" s="322">
        <f t="shared" si="117"/>
        <v>0</v>
      </c>
      <c r="BL136" s="322">
        <f t="shared" si="117"/>
        <v>0</v>
      </c>
      <c r="BM136" s="322">
        <f t="shared" si="117"/>
        <v>0</v>
      </c>
      <c r="BN136" s="322">
        <f t="shared" si="117"/>
        <v>0</v>
      </c>
      <c r="BO136" s="322">
        <f t="shared" si="117"/>
        <v>0</v>
      </c>
      <c r="BP136" s="322">
        <f t="shared" ref="BP136:BW136" si="118">SUM(BP137:BP149)</f>
        <v>0</v>
      </c>
      <c r="BQ136" s="322">
        <f t="shared" si="118"/>
        <v>0</v>
      </c>
      <c r="BR136" s="322">
        <f t="shared" si="118"/>
        <v>0</v>
      </c>
      <c r="BS136" s="322">
        <f t="shared" si="118"/>
        <v>0</v>
      </c>
      <c r="BT136" s="322">
        <f t="shared" si="118"/>
        <v>0</v>
      </c>
      <c r="BU136" s="322">
        <f t="shared" si="118"/>
        <v>0</v>
      </c>
      <c r="BV136" s="322">
        <f t="shared" si="118"/>
        <v>0</v>
      </c>
      <c r="BW136" s="322">
        <f t="shared" si="118"/>
        <v>0</v>
      </c>
    </row>
    <row r="137" spans="1:75">
      <c r="A137" s="418" t="s">
        <v>348</v>
      </c>
      <c r="B137" s="418"/>
      <c r="C137" s="282">
        <v>4000</v>
      </c>
      <c r="D137" s="282">
        <v>4000</v>
      </c>
      <c r="E137" s="282">
        <v>4000</v>
      </c>
      <c r="F137" s="282">
        <v>4000</v>
      </c>
      <c r="G137" s="282">
        <v>4000</v>
      </c>
      <c r="H137" s="282">
        <v>4000</v>
      </c>
      <c r="I137" s="282">
        <v>4000</v>
      </c>
      <c r="J137" s="282">
        <v>4000</v>
      </c>
      <c r="K137" s="282">
        <v>4000</v>
      </c>
      <c r="L137" s="282">
        <v>4000</v>
      </c>
      <c r="M137" s="282">
        <v>4000</v>
      </c>
      <c r="N137" s="282">
        <v>4000</v>
      </c>
      <c r="O137" s="282">
        <v>4000</v>
      </c>
      <c r="P137" s="282">
        <v>4000</v>
      </c>
      <c r="Q137" s="282">
        <v>4000</v>
      </c>
      <c r="R137" s="282"/>
      <c r="S137" s="282"/>
      <c r="T137" s="282"/>
      <c r="U137" s="282"/>
      <c r="V137" s="282"/>
      <c r="W137" s="282"/>
      <c r="X137" s="282"/>
      <c r="Y137" s="282"/>
      <c r="Z137" s="282"/>
      <c r="AA137" s="282"/>
      <c r="AB137" s="282"/>
      <c r="AC137" s="282"/>
      <c r="AD137" s="282"/>
      <c r="AE137" s="282"/>
      <c r="AF137" s="282"/>
      <c r="AG137" s="282"/>
      <c r="AH137" s="282"/>
      <c r="AI137" s="282"/>
      <c r="AJ137" s="282"/>
      <c r="AK137" s="282"/>
      <c r="AL137" s="282"/>
      <c r="AM137" s="282"/>
      <c r="AN137" s="282"/>
      <c r="AO137" s="282"/>
      <c r="AP137" s="282"/>
      <c r="AQ137" s="282"/>
      <c r="AR137" s="282"/>
      <c r="AS137" s="282"/>
      <c r="AT137" s="282"/>
      <c r="AU137" s="282"/>
      <c r="AV137" s="282"/>
      <c r="AW137" s="282"/>
      <c r="AX137" s="282"/>
      <c r="AY137" s="282"/>
      <c r="AZ137" s="282"/>
      <c r="BA137" s="282"/>
      <c r="BB137" s="282"/>
      <c r="BC137" s="282"/>
      <c r="BD137" s="282"/>
      <c r="BE137" s="282"/>
      <c r="BF137" s="282"/>
      <c r="BG137" s="282"/>
      <c r="BH137" s="282"/>
      <c r="BI137" s="282"/>
      <c r="BJ137" s="282"/>
      <c r="BK137" s="282"/>
      <c r="BL137" s="282"/>
      <c r="BM137" s="282"/>
      <c r="BN137" s="282"/>
      <c r="BO137" s="282"/>
      <c r="BP137" s="282"/>
      <c r="BQ137" s="282"/>
      <c r="BR137" s="282"/>
      <c r="BS137" s="282"/>
      <c r="BT137" s="282"/>
      <c r="BU137" s="282"/>
      <c r="BV137" s="282"/>
      <c r="BW137" s="282"/>
    </row>
    <row r="138" spans="1:75">
      <c r="A138" s="416" t="s">
        <v>349</v>
      </c>
      <c r="B138" s="416"/>
      <c r="C138" s="283"/>
      <c r="D138" s="283"/>
      <c r="E138" s="283"/>
      <c r="F138" s="283"/>
      <c r="G138" s="283"/>
      <c r="H138" s="283"/>
      <c r="I138" s="283"/>
      <c r="J138" s="283"/>
      <c r="K138" s="283"/>
      <c r="L138" s="283"/>
      <c r="M138" s="283"/>
      <c r="N138" s="283"/>
      <c r="O138" s="283"/>
      <c r="P138" s="283"/>
      <c r="Q138" s="283"/>
      <c r="R138" s="283"/>
      <c r="S138" s="283"/>
      <c r="T138" s="283"/>
      <c r="U138" s="283"/>
      <c r="V138" s="283"/>
      <c r="W138" s="283"/>
      <c r="X138" s="283"/>
      <c r="Y138" s="283"/>
      <c r="Z138" s="283"/>
      <c r="AA138" s="283"/>
      <c r="AB138" s="283"/>
      <c r="AC138" s="283"/>
      <c r="AD138" s="283"/>
      <c r="AE138" s="283"/>
      <c r="AF138" s="283"/>
      <c r="AG138" s="283"/>
      <c r="AH138" s="283"/>
      <c r="AI138" s="283"/>
      <c r="AJ138" s="283"/>
      <c r="AK138" s="283"/>
      <c r="AL138" s="283"/>
      <c r="AM138" s="283"/>
      <c r="AN138" s="283"/>
      <c r="AO138" s="283"/>
      <c r="AP138" s="283"/>
      <c r="AQ138" s="283"/>
      <c r="AR138" s="283"/>
      <c r="AS138" s="283"/>
      <c r="AT138" s="283"/>
      <c r="AU138" s="283"/>
      <c r="AV138" s="283"/>
      <c r="AW138" s="283"/>
      <c r="AX138" s="283"/>
      <c r="AY138" s="283"/>
      <c r="AZ138" s="283"/>
      <c r="BA138" s="283"/>
      <c r="BB138" s="283"/>
      <c r="BC138" s="283"/>
      <c r="BD138" s="283"/>
      <c r="BE138" s="283"/>
      <c r="BF138" s="283"/>
      <c r="BG138" s="283"/>
      <c r="BH138" s="283"/>
      <c r="BI138" s="283"/>
      <c r="BJ138" s="283"/>
      <c r="BK138" s="283"/>
      <c r="BL138" s="283"/>
      <c r="BM138" s="283"/>
      <c r="BN138" s="283"/>
      <c r="BO138" s="283"/>
      <c r="BP138" s="283"/>
      <c r="BQ138" s="283"/>
      <c r="BR138" s="283"/>
      <c r="BS138" s="283"/>
      <c r="BT138" s="283"/>
      <c r="BU138" s="283"/>
      <c r="BV138" s="283"/>
      <c r="BW138" s="283"/>
    </row>
    <row r="139" spans="1:75">
      <c r="A139" s="416" t="s">
        <v>350</v>
      </c>
      <c r="B139" s="416"/>
      <c r="C139" s="283"/>
      <c r="D139" s="283"/>
      <c r="E139" s="283"/>
      <c r="F139" s="283"/>
      <c r="G139" s="283"/>
      <c r="H139" s="283"/>
      <c r="I139" s="283"/>
      <c r="J139" s="283"/>
      <c r="K139" s="283"/>
      <c r="L139" s="283"/>
      <c r="M139" s="283"/>
      <c r="N139" s="283"/>
      <c r="O139" s="283"/>
      <c r="P139" s="283"/>
      <c r="Q139" s="283"/>
      <c r="R139" s="283"/>
      <c r="S139" s="283"/>
      <c r="T139" s="283"/>
      <c r="U139" s="283"/>
      <c r="V139" s="283"/>
      <c r="W139" s="283"/>
      <c r="X139" s="283"/>
      <c r="Y139" s="283"/>
      <c r="Z139" s="283"/>
      <c r="AA139" s="283"/>
      <c r="AB139" s="283"/>
      <c r="AC139" s="283"/>
      <c r="AD139" s="283"/>
      <c r="AE139" s="283"/>
      <c r="AF139" s="283"/>
      <c r="AG139" s="283"/>
      <c r="AH139" s="283"/>
      <c r="AI139" s="283"/>
      <c r="AJ139" s="283"/>
      <c r="AK139" s="283"/>
      <c r="AL139" s="283"/>
      <c r="AM139" s="283"/>
      <c r="AN139" s="283"/>
      <c r="AO139" s="283"/>
      <c r="AP139" s="283"/>
      <c r="AQ139" s="283"/>
      <c r="AR139" s="283"/>
      <c r="AS139" s="283"/>
      <c r="AT139" s="283"/>
      <c r="AU139" s="283"/>
      <c r="AV139" s="283"/>
      <c r="AW139" s="283"/>
      <c r="AX139" s="283"/>
      <c r="AY139" s="283"/>
      <c r="AZ139" s="283"/>
      <c r="BA139" s="283"/>
      <c r="BB139" s="283"/>
      <c r="BC139" s="283"/>
      <c r="BD139" s="283"/>
      <c r="BE139" s="283"/>
      <c r="BF139" s="283"/>
      <c r="BG139" s="283"/>
      <c r="BH139" s="283"/>
      <c r="BI139" s="283"/>
      <c r="BJ139" s="283"/>
      <c r="BK139" s="283"/>
      <c r="BL139" s="283"/>
      <c r="BM139" s="283"/>
      <c r="BN139" s="283"/>
      <c r="BO139" s="283"/>
      <c r="BP139" s="283"/>
      <c r="BQ139" s="283"/>
      <c r="BR139" s="283"/>
      <c r="BS139" s="283"/>
      <c r="BT139" s="283"/>
      <c r="BU139" s="283"/>
      <c r="BV139" s="283"/>
      <c r="BW139" s="283"/>
    </row>
    <row r="140" spans="1:75">
      <c r="A140" s="416" t="s">
        <v>351</v>
      </c>
      <c r="B140" s="416"/>
      <c r="C140" s="283"/>
      <c r="D140" s="283"/>
      <c r="E140" s="283"/>
      <c r="F140" s="283"/>
      <c r="G140" s="283"/>
      <c r="H140" s="283"/>
      <c r="I140" s="283"/>
      <c r="J140" s="283"/>
      <c r="K140" s="283"/>
      <c r="L140" s="283"/>
      <c r="M140" s="283"/>
      <c r="N140" s="283"/>
      <c r="O140" s="283"/>
      <c r="P140" s="283"/>
      <c r="Q140" s="283"/>
      <c r="R140" s="283"/>
      <c r="S140" s="283"/>
      <c r="T140" s="283"/>
      <c r="U140" s="283"/>
      <c r="V140" s="283"/>
      <c r="W140" s="283"/>
      <c r="X140" s="283"/>
      <c r="Y140" s="283"/>
      <c r="Z140" s="283"/>
      <c r="AA140" s="283"/>
      <c r="AB140" s="283"/>
      <c r="AC140" s="283"/>
      <c r="AD140" s="283"/>
      <c r="AE140" s="283"/>
      <c r="AF140" s="283"/>
      <c r="AG140" s="283"/>
      <c r="AH140" s="283"/>
      <c r="AI140" s="283"/>
      <c r="AJ140" s="283"/>
      <c r="AK140" s="283"/>
      <c r="AL140" s="283"/>
      <c r="AM140" s="283"/>
      <c r="AN140" s="283"/>
      <c r="AO140" s="283"/>
      <c r="AP140" s="283"/>
      <c r="AQ140" s="283"/>
      <c r="AR140" s="283"/>
      <c r="AS140" s="283"/>
      <c r="AT140" s="283"/>
      <c r="AU140" s="283"/>
      <c r="AV140" s="283"/>
      <c r="AW140" s="283"/>
      <c r="AX140" s="283"/>
      <c r="AY140" s="283"/>
      <c r="AZ140" s="283"/>
      <c r="BA140" s="283"/>
      <c r="BB140" s="283"/>
      <c r="BC140" s="283"/>
      <c r="BD140" s="283"/>
      <c r="BE140" s="283"/>
      <c r="BF140" s="283"/>
      <c r="BG140" s="283"/>
      <c r="BH140" s="283"/>
      <c r="BI140" s="283"/>
      <c r="BJ140" s="283"/>
      <c r="BK140" s="283"/>
      <c r="BL140" s="283"/>
      <c r="BM140" s="283"/>
      <c r="BN140" s="283"/>
      <c r="BO140" s="283"/>
      <c r="BP140" s="283"/>
      <c r="BQ140" s="283"/>
      <c r="BR140" s="283"/>
      <c r="BS140" s="283"/>
      <c r="BT140" s="283"/>
      <c r="BU140" s="283"/>
      <c r="BV140" s="283"/>
      <c r="BW140" s="283"/>
    </row>
    <row r="141" spans="1:75">
      <c r="A141" s="416" t="s">
        <v>352</v>
      </c>
      <c r="B141" s="416"/>
      <c r="C141" s="283"/>
      <c r="D141" s="283"/>
      <c r="E141" s="283"/>
      <c r="F141" s="283"/>
      <c r="G141" s="283"/>
      <c r="H141" s="283"/>
      <c r="I141" s="283"/>
      <c r="J141" s="283"/>
      <c r="K141" s="283"/>
      <c r="L141" s="283"/>
      <c r="M141" s="283"/>
      <c r="N141" s="283"/>
      <c r="O141" s="283"/>
      <c r="P141" s="283"/>
      <c r="Q141" s="283"/>
      <c r="R141" s="283"/>
      <c r="S141" s="283"/>
      <c r="T141" s="283"/>
      <c r="U141" s="283"/>
      <c r="V141" s="283"/>
      <c r="W141" s="283"/>
      <c r="X141" s="283"/>
      <c r="Y141" s="283"/>
      <c r="Z141" s="283"/>
      <c r="AA141" s="283"/>
      <c r="AB141" s="283"/>
      <c r="AC141" s="283"/>
      <c r="AD141" s="283"/>
      <c r="AE141" s="283"/>
      <c r="AF141" s="283"/>
      <c r="AG141" s="283"/>
      <c r="AH141" s="283"/>
      <c r="AI141" s="283"/>
      <c r="AJ141" s="283"/>
      <c r="AK141" s="283"/>
      <c r="AL141" s="283"/>
      <c r="AM141" s="283"/>
      <c r="AN141" s="283"/>
      <c r="AO141" s="283"/>
      <c r="AP141" s="283"/>
      <c r="AQ141" s="283"/>
      <c r="AR141" s="283"/>
      <c r="AS141" s="283"/>
      <c r="AT141" s="283"/>
      <c r="AU141" s="283"/>
      <c r="AV141" s="283"/>
      <c r="AW141" s="283"/>
      <c r="AX141" s="283"/>
      <c r="AY141" s="283"/>
      <c r="AZ141" s="283"/>
      <c r="BA141" s="283"/>
      <c r="BB141" s="283"/>
      <c r="BC141" s="283"/>
      <c r="BD141" s="283"/>
      <c r="BE141" s="283"/>
      <c r="BF141" s="283"/>
      <c r="BG141" s="283"/>
      <c r="BH141" s="283"/>
      <c r="BI141" s="283"/>
      <c r="BJ141" s="283"/>
      <c r="BK141" s="283"/>
      <c r="BL141" s="283"/>
      <c r="BM141" s="283"/>
      <c r="BN141" s="283"/>
      <c r="BO141" s="283"/>
      <c r="BP141" s="283"/>
      <c r="BQ141" s="283"/>
      <c r="BR141" s="283"/>
      <c r="BS141" s="283"/>
      <c r="BT141" s="283"/>
      <c r="BU141" s="283"/>
      <c r="BV141" s="283"/>
      <c r="BW141" s="283"/>
    </row>
    <row r="142" spans="1:75">
      <c r="A142" s="362" t="s">
        <v>353</v>
      </c>
      <c r="B142" s="363"/>
      <c r="C142" s="283"/>
      <c r="D142" s="283"/>
      <c r="E142" s="283"/>
      <c r="F142" s="283"/>
      <c r="G142" s="283"/>
      <c r="H142" s="283"/>
      <c r="I142" s="283"/>
      <c r="J142" s="283"/>
      <c r="K142" s="283"/>
      <c r="L142" s="283"/>
      <c r="M142" s="283"/>
      <c r="N142" s="283"/>
      <c r="O142" s="283"/>
      <c r="P142" s="283"/>
      <c r="Q142" s="283"/>
      <c r="R142" s="283"/>
      <c r="S142" s="283"/>
      <c r="T142" s="283"/>
      <c r="U142" s="283"/>
      <c r="V142" s="283"/>
      <c r="W142" s="283"/>
      <c r="X142" s="283"/>
      <c r="Y142" s="283"/>
      <c r="Z142" s="283"/>
      <c r="AA142" s="283"/>
      <c r="AB142" s="283"/>
      <c r="AC142" s="283"/>
      <c r="AD142" s="283"/>
      <c r="AE142" s="283"/>
      <c r="AF142" s="283"/>
      <c r="AG142" s="283"/>
      <c r="AH142" s="283"/>
      <c r="AI142" s="283"/>
      <c r="AJ142" s="283"/>
      <c r="AK142" s="283"/>
      <c r="AL142" s="283"/>
      <c r="AM142" s="283"/>
      <c r="AN142" s="283"/>
      <c r="AO142" s="283"/>
      <c r="AP142" s="283"/>
      <c r="AQ142" s="283"/>
      <c r="AR142" s="283"/>
      <c r="AS142" s="283"/>
      <c r="AT142" s="283"/>
      <c r="AU142" s="283"/>
      <c r="AV142" s="283"/>
      <c r="AW142" s="283"/>
      <c r="AX142" s="283"/>
      <c r="AY142" s="283"/>
      <c r="AZ142" s="283"/>
      <c r="BA142" s="283"/>
      <c r="BB142" s="283"/>
      <c r="BC142" s="283"/>
      <c r="BD142" s="283"/>
      <c r="BE142" s="283"/>
      <c r="BF142" s="283"/>
      <c r="BG142" s="283"/>
      <c r="BH142" s="283"/>
      <c r="BI142" s="283"/>
      <c r="BJ142" s="283"/>
      <c r="BK142" s="283"/>
      <c r="BL142" s="283"/>
      <c r="BM142" s="283"/>
      <c r="BN142" s="283"/>
      <c r="BO142" s="283"/>
      <c r="BP142" s="283"/>
      <c r="BQ142" s="283"/>
      <c r="BR142" s="283"/>
      <c r="BS142" s="283"/>
      <c r="BT142" s="283"/>
      <c r="BU142" s="283"/>
      <c r="BV142" s="283"/>
      <c r="BW142" s="283"/>
    </row>
    <row r="143" spans="1:75">
      <c r="A143" s="362" t="s">
        <v>354</v>
      </c>
      <c r="B143" s="363"/>
      <c r="C143" s="283"/>
      <c r="D143" s="283"/>
      <c r="E143" s="283"/>
      <c r="F143" s="283"/>
      <c r="G143" s="283"/>
      <c r="H143" s="283"/>
      <c r="I143" s="283"/>
      <c r="J143" s="283"/>
      <c r="K143" s="283"/>
      <c r="L143" s="283"/>
      <c r="M143" s="283"/>
      <c r="N143" s="283"/>
      <c r="O143" s="283"/>
      <c r="P143" s="283"/>
      <c r="Q143" s="283"/>
      <c r="R143" s="283"/>
      <c r="S143" s="283"/>
      <c r="T143" s="283"/>
      <c r="U143" s="283"/>
      <c r="V143" s="283"/>
      <c r="W143" s="283"/>
      <c r="X143" s="283"/>
      <c r="Y143" s="283"/>
      <c r="Z143" s="283"/>
      <c r="AA143" s="283"/>
      <c r="AB143" s="283"/>
      <c r="AC143" s="283"/>
      <c r="AD143" s="283"/>
      <c r="AE143" s="283"/>
      <c r="AF143" s="283"/>
      <c r="AG143" s="283"/>
      <c r="AH143" s="283"/>
      <c r="AI143" s="283"/>
      <c r="AJ143" s="283"/>
      <c r="AK143" s="283"/>
      <c r="AL143" s="283"/>
      <c r="AM143" s="283"/>
      <c r="AN143" s="283"/>
      <c r="AO143" s="283"/>
      <c r="AP143" s="283"/>
      <c r="AQ143" s="283"/>
      <c r="AR143" s="283"/>
      <c r="AS143" s="283"/>
      <c r="AT143" s="283"/>
      <c r="AU143" s="283"/>
      <c r="AV143" s="283"/>
      <c r="AW143" s="283"/>
      <c r="AX143" s="283"/>
      <c r="AY143" s="283"/>
      <c r="AZ143" s="283"/>
      <c r="BA143" s="283"/>
      <c r="BB143" s="283"/>
      <c r="BC143" s="283"/>
      <c r="BD143" s="283"/>
      <c r="BE143" s="283"/>
      <c r="BF143" s="283"/>
      <c r="BG143" s="283"/>
      <c r="BH143" s="283"/>
      <c r="BI143" s="283"/>
      <c r="BJ143" s="283"/>
      <c r="BK143" s="283"/>
      <c r="BL143" s="283"/>
      <c r="BM143" s="283"/>
      <c r="BN143" s="283"/>
      <c r="BO143" s="283"/>
      <c r="BP143" s="283"/>
      <c r="BQ143" s="283"/>
      <c r="BR143" s="283"/>
      <c r="BS143" s="283"/>
      <c r="BT143" s="283"/>
      <c r="BU143" s="283"/>
      <c r="BV143" s="283"/>
      <c r="BW143" s="283"/>
    </row>
    <row r="144" spans="1:75">
      <c r="A144" s="362" t="s">
        <v>355</v>
      </c>
      <c r="B144" s="363"/>
      <c r="C144" s="283"/>
      <c r="D144" s="283"/>
      <c r="E144" s="283"/>
      <c r="F144" s="283"/>
      <c r="G144" s="283"/>
      <c r="H144" s="283"/>
      <c r="I144" s="283"/>
      <c r="J144" s="283"/>
      <c r="K144" s="283"/>
      <c r="L144" s="283"/>
      <c r="M144" s="283"/>
      <c r="N144" s="283"/>
      <c r="O144" s="283"/>
      <c r="P144" s="283"/>
      <c r="Q144" s="283"/>
      <c r="R144" s="283"/>
      <c r="S144" s="283"/>
      <c r="T144" s="283"/>
      <c r="U144" s="283"/>
      <c r="V144" s="283"/>
      <c r="W144" s="283"/>
      <c r="X144" s="283"/>
      <c r="Y144" s="283"/>
      <c r="Z144" s="283"/>
      <c r="AA144" s="283"/>
      <c r="AB144" s="283"/>
      <c r="AC144" s="283"/>
      <c r="AD144" s="283"/>
      <c r="AE144" s="283"/>
      <c r="AF144" s="283"/>
      <c r="AG144" s="283"/>
      <c r="AH144" s="283"/>
      <c r="AI144" s="283"/>
      <c r="AJ144" s="283"/>
      <c r="AK144" s="283"/>
      <c r="AL144" s="283"/>
      <c r="AM144" s="283"/>
      <c r="AN144" s="283"/>
      <c r="AO144" s="283"/>
      <c r="AP144" s="283"/>
      <c r="AQ144" s="283"/>
      <c r="AR144" s="283"/>
      <c r="AS144" s="283"/>
      <c r="AT144" s="283"/>
      <c r="AU144" s="283"/>
      <c r="AV144" s="283"/>
      <c r="AW144" s="283"/>
      <c r="AX144" s="283"/>
      <c r="AY144" s="283"/>
      <c r="AZ144" s="283"/>
      <c r="BA144" s="283"/>
      <c r="BB144" s="283"/>
      <c r="BC144" s="283"/>
      <c r="BD144" s="283"/>
      <c r="BE144" s="283"/>
      <c r="BF144" s="283"/>
      <c r="BG144" s="283"/>
      <c r="BH144" s="283"/>
      <c r="BI144" s="283"/>
      <c r="BJ144" s="283"/>
      <c r="BK144" s="283"/>
      <c r="BL144" s="283"/>
      <c r="BM144" s="283"/>
      <c r="BN144" s="283"/>
      <c r="BO144" s="283"/>
      <c r="BP144" s="283"/>
      <c r="BQ144" s="283"/>
      <c r="BR144" s="283"/>
      <c r="BS144" s="283"/>
      <c r="BT144" s="283"/>
      <c r="BU144" s="283"/>
      <c r="BV144" s="283"/>
      <c r="BW144" s="283"/>
    </row>
    <row r="145" spans="1:75">
      <c r="A145" s="362" t="s">
        <v>356</v>
      </c>
      <c r="B145" s="363"/>
      <c r="C145" s="283"/>
      <c r="D145" s="283"/>
      <c r="E145" s="283"/>
      <c r="F145" s="283"/>
      <c r="G145" s="283"/>
      <c r="H145" s="283"/>
      <c r="I145" s="283"/>
      <c r="J145" s="283"/>
      <c r="K145" s="283"/>
      <c r="L145" s="283"/>
      <c r="M145" s="283"/>
      <c r="N145" s="283"/>
      <c r="O145" s="283"/>
      <c r="P145" s="283"/>
      <c r="Q145" s="283"/>
      <c r="R145" s="283"/>
      <c r="S145" s="283"/>
      <c r="T145" s="283"/>
      <c r="U145" s="283"/>
      <c r="V145" s="283"/>
      <c r="W145" s="283"/>
      <c r="X145" s="283"/>
      <c r="Y145" s="283"/>
      <c r="Z145" s="283"/>
      <c r="AA145" s="283"/>
      <c r="AB145" s="283"/>
      <c r="AC145" s="283"/>
      <c r="AD145" s="283"/>
      <c r="AE145" s="283"/>
      <c r="AF145" s="283"/>
      <c r="AG145" s="283"/>
      <c r="AH145" s="283"/>
      <c r="AI145" s="283"/>
      <c r="AJ145" s="283"/>
      <c r="AK145" s="283"/>
      <c r="AL145" s="283"/>
      <c r="AM145" s="283"/>
      <c r="AN145" s="283"/>
      <c r="AO145" s="283"/>
      <c r="AP145" s="283"/>
      <c r="AQ145" s="283"/>
      <c r="AR145" s="283"/>
      <c r="AS145" s="283"/>
      <c r="AT145" s="283"/>
      <c r="AU145" s="283"/>
      <c r="AV145" s="283"/>
      <c r="AW145" s="283"/>
      <c r="AX145" s="283"/>
      <c r="AY145" s="283"/>
      <c r="AZ145" s="283"/>
      <c r="BA145" s="283"/>
      <c r="BB145" s="283"/>
      <c r="BC145" s="283"/>
      <c r="BD145" s="283"/>
      <c r="BE145" s="283"/>
      <c r="BF145" s="283"/>
      <c r="BG145" s="283"/>
      <c r="BH145" s="283"/>
      <c r="BI145" s="283"/>
      <c r="BJ145" s="283"/>
      <c r="BK145" s="283"/>
      <c r="BL145" s="283"/>
      <c r="BM145" s="283"/>
      <c r="BN145" s="283"/>
      <c r="BO145" s="283"/>
      <c r="BP145" s="283"/>
      <c r="BQ145" s="283"/>
      <c r="BR145" s="283"/>
      <c r="BS145" s="283"/>
      <c r="BT145" s="283"/>
      <c r="BU145" s="283"/>
      <c r="BV145" s="283"/>
      <c r="BW145" s="283"/>
    </row>
    <row r="146" spans="1:75">
      <c r="A146" s="362" t="s">
        <v>357</v>
      </c>
      <c r="B146" s="363"/>
      <c r="C146" s="283"/>
      <c r="D146" s="283"/>
      <c r="E146" s="283"/>
      <c r="F146" s="283"/>
      <c r="G146" s="283"/>
      <c r="H146" s="283"/>
      <c r="I146" s="283"/>
      <c r="J146" s="283"/>
      <c r="K146" s="283"/>
      <c r="L146" s="283"/>
      <c r="M146" s="283"/>
      <c r="N146" s="283"/>
      <c r="O146" s="283"/>
      <c r="P146" s="283"/>
      <c r="Q146" s="283"/>
      <c r="R146" s="283"/>
      <c r="S146" s="283"/>
      <c r="T146" s="283"/>
      <c r="U146" s="283"/>
      <c r="V146" s="283"/>
      <c r="W146" s="283"/>
      <c r="X146" s="283"/>
      <c r="Y146" s="283"/>
      <c r="Z146" s="283"/>
      <c r="AA146" s="283"/>
      <c r="AB146" s="283"/>
      <c r="AC146" s="283"/>
      <c r="AD146" s="283"/>
      <c r="AE146" s="283"/>
      <c r="AF146" s="283"/>
      <c r="AG146" s="283"/>
      <c r="AH146" s="283"/>
      <c r="AI146" s="283"/>
      <c r="AJ146" s="283"/>
      <c r="AK146" s="283"/>
      <c r="AL146" s="283"/>
      <c r="AM146" s="283"/>
      <c r="AN146" s="283"/>
      <c r="AO146" s="283"/>
      <c r="AP146" s="283"/>
      <c r="AQ146" s="283"/>
      <c r="AR146" s="283"/>
      <c r="AS146" s="283"/>
      <c r="AT146" s="283"/>
      <c r="AU146" s="283"/>
      <c r="AV146" s="283"/>
      <c r="AW146" s="283"/>
      <c r="AX146" s="283"/>
      <c r="AY146" s="283"/>
      <c r="AZ146" s="283"/>
      <c r="BA146" s="283"/>
      <c r="BB146" s="283"/>
      <c r="BC146" s="283"/>
      <c r="BD146" s="283"/>
      <c r="BE146" s="283"/>
      <c r="BF146" s="283"/>
      <c r="BG146" s="283"/>
      <c r="BH146" s="283"/>
      <c r="BI146" s="283"/>
      <c r="BJ146" s="283"/>
      <c r="BK146" s="283"/>
      <c r="BL146" s="283"/>
      <c r="BM146" s="283"/>
      <c r="BN146" s="283"/>
      <c r="BO146" s="283"/>
      <c r="BP146" s="283"/>
      <c r="BQ146" s="283"/>
      <c r="BR146" s="283"/>
      <c r="BS146" s="283"/>
      <c r="BT146" s="283"/>
      <c r="BU146" s="283"/>
      <c r="BV146" s="283"/>
      <c r="BW146" s="283"/>
    </row>
    <row r="147" spans="1:75">
      <c r="A147" s="433" t="s">
        <v>358</v>
      </c>
      <c r="B147" s="434"/>
      <c r="C147" s="284"/>
      <c r="D147" s="284"/>
      <c r="E147" s="284"/>
      <c r="F147" s="284"/>
      <c r="G147" s="284"/>
      <c r="H147" s="284"/>
      <c r="I147" s="284"/>
      <c r="J147" s="284"/>
      <c r="K147" s="284"/>
      <c r="L147" s="284"/>
      <c r="M147" s="284"/>
      <c r="N147" s="284"/>
      <c r="O147" s="284"/>
      <c r="P147" s="284"/>
      <c r="Q147" s="284"/>
      <c r="R147" s="284"/>
      <c r="S147" s="284"/>
      <c r="T147" s="284"/>
      <c r="U147" s="284"/>
      <c r="V147" s="284"/>
      <c r="W147" s="284"/>
      <c r="X147" s="284"/>
      <c r="Y147" s="284"/>
      <c r="Z147" s="284"/>
      <c r="AA147" s="284"/>
      <c r="AB147" s="284"/>
      <c r="AC147" s="284"/>
      <c r="AD147" s="284"/>
      <c r="AE147" s="284"/>
      <c r="AF147" s="284"/>
      <c r="AG147" s="284"/>
      <c r="AH147" s="284"/>
      <c r="AI147" s="284"/>
      <c r="AJ147" s="284"/>
      <c r="AK147" s="284"/>
      <c r="AL147" s="284"/>
      <c r="AM147" s="284"/>
      <c r="AN147" s="284"/>
      <c r="AO147" s="284"/>
      <c r="AP147" s="284"/>
      <c r="AQ147" s="284"/>
      <c r="AR147" s="284"/>
      <c r="AS147" s="284"/>
      <c r="AT147" s="284"/>
      <c r="AU147" s="284"/>
      <c r="AV147" s="284"/>
      <c r="AW147" s="284"/>
      <c r="AX147" s="284"/>
      <c r="AY147" s="284"/>
      <c r="AZ147" s="284"/>
      <c r="BA147" s="284"/>
      <c r="BB147" s="284"/>
      <c r="BC147" s="284"/>
      <c r="BD147" s="284"/>
      <c r="BE147" s="284"/>
      <c r="BF147" s="284"/>
      <c r="BG147" s="284"/>
      <c r="BH147" s="284"/>
      <c r="BI147" s="284"/>
      <c r="BJ147" s="284"/>
      <c r="BK147" s="284"/>
      <c r="BL147" s="284"/>
      <c r="BM147" s="284"/>
      <c r="BN147" s="284"/>
      <c r="BO147" s="284"/>
      <c r="BP147" s="284"/>
      <c r="BQ147" s="284"/>
      <c r="BR147" s="284"/>
      <c r="BS147" s="284"/>
      <c r="BT147" s="284"/>
      <c r="BU147" s="284"/>
      <c r="BV147" s="284"/>
      <c r="BW147" s="284"/>
    </row>
    <row r="148" spans="1:75" ht="15.75">
      <c r="A148" s="370" t="s">
        <v>401</v>
      </c>
      <c r="B148" s="371"/>
      <c r="C148" s="371"/>
      <c r="D148" s="371"/>
      <c r="E148" s="371"/>
      <c r="F148" s="371"/>
      <c r="G148" s="371"/>
      <c r="H148" s="371"/>
      <c r="I148" s="371"/>
      <c r="J148" s="371"/>
      <c r="K148" s="371"/>
      <c r="L148" s="371"/>
      <c r="M148" s="371"/>
      <c r="N148" s="371"/>
      <c r="O148" s="371"/>
      <c r="P148" s="371"/>
      <c r="Q148" s="371"/>
      <c r="R148" s="371"/>
      <c r="S148" s="371"/>
      <c r="T148" s="371"/>
      <c r="U148" s="371"/>
      <c r="V148" s="371"/>
      <c r="W148" s="371"/>
      <c r="X148" s="371"/>
      <c r="Y148" s="371"/>
      <c r="Z148" s="371"/>
      <c r="AA148" s="371"/>
      <c r="AB148" s="371"/>
      <c r="AC148" s="371"/>
      <c r="AD148" s="371"/>
      <c r="AE148" s="371"/>
      <c r="AF148" s="371"/>
      <c r="AG148" s="371"/>
      <c r="AH148" s="371"/>
      <c r="AI148" s="371"/>
      <c r="AJ148" s="371"/>
      <c r="AK148" s="371"/>
      <c r="AL148" s="371"/>
      <c r="AM148" s="371"/>
      <c r="AN148" s="371"/>
      <c r="AO148" s="371"/>
      <c r="AP148" s="371"/>
      <c r="AQ148" s="371"/>
      <c r="AR148" s="371"/>
      <c r="AS148" s="371"/>
      <c r="AT148" s="371"/>
      <c r="AU148" s="371"/>
      <c r="AV148" s="371"/>
      <c r="AW148" s="371"/>
      <c r="AX148" s="371"/>
      <c r="AY148" s="371"/>
      <c r="AZ148" s="371"/>
      <c r="BA148" s="371"/>
      <c r="BB148" s="371"/>
      <c r="BC148" s="371"/>
      <c r="BD148" s="371"/>
      <c r="BE148" s="371"/>
      <c r="BF148" s="371"/>
      <c r="BG148" s="371"/>
      <c r="BH148" s="371"/>
      <c r="BI148" s="371"/>
      <c r="BJ148" s="371"/>
      <c r="BK148" s="371"/>
      <c r="BL148" s="371"/>
      <c r="BM148" s="371"/>
      <c r="BN148" s="371"/>
      <c r="BO148" s="371"/>
      <c r="BP148" s="371"/>
      <c r="BQ148" s="371"/>
      <c r="BR148" s="371"/>
      <c r="BS148" s="371"/>
      <c r="BT148" s="371"/>
      <c r="BU148" s="371"/>
      <c r="BV148" s="371"/>
      <c r="BW148" s="372"/>
    </row>
    <row r="149" spans="1:75">
      <c r="A149" s="310"/>
      <c r="B149" s="311"/>
      <c r="C149" s="227"/>
      <c r="D149" s="227"/>
      <c r="E149" s="227"/>
      <c r="F149" s="227"/>
      <c r="G149" s="227"/>
      <c r="H149" s="227"/>
      <c r="I149" s="227"/>
      <c r="J149" s="227"/>
      <c r="K149" s="227"/>
      <c r="L149" s="227"/>
      <c r="M149" s="227"/>
      <c r="N149" s="227"/>
      <c r="O149" s="227"/>
      <c r="P149" s="227"/>
      <c r="Q149" s="227"/>
      <c r="R149" s="227"/>
      <c r="S149" s="227"/>
      <c r="T149" s="227"/>
      <c r="U149" s="227"/>
      <c r="V149" s="227"/>
      <c r="W149" s="227"/>
      <c r="X149" s="227"/>
      <c r="Y149" s="227"/>
      <c r="Z149" s="227"/>
      <c r="AA149" s="227"/>
      <c r="AB149" s="227"/>
      <c r="AC149" s="227"/>
      <c r="AD149" s="227"/>
      <c r="AE149" s="227"/>
      <c r="AF149" s="227"/>
      <c r="AG149" s="227"/>
      <c r="AH149" s="227"/>
      <c r="AI149" s="227"/>
      <c r="AJ149" s="227"/>
      <c r="AK149" s="227"/>
      <c r="AL149" s="227"/>
      <c r="AM149" s="227"/>
      <c r="AN149" s="227"/>
      <c r="AO149" s="227"/>
      <c r="AP149" s="227"/>
      <c r="AQ149" s="227"/>
      <c r="AR149" s="227"/>
      <c r="AS149" s="227"/>
      <c r="AT149" s="227"/>
      <c r="AU149" s="227"/>
      <c r="AV149" s="227"/>
      <c r="AW149" s="227"/>
      <c r="AX149" s="227"/>
      <c r="AY149" s="227"/>
      <c r="AZ149" s="227"/>
      <c r="BA149" s="227"/>
      <c r="BB149" s="227"/>
      <c r="BC149" s="227"/>
      <c r="BD149" s="227"/>
      <c r="BE149" s="227"/>
      <c r="BF149" s="227"/>
      <c r="BG149" s="227"/>
      <c r="BH149" s="227"/>
      <c r="BI149" s="227"/>
      <c r="BJ149" s="227"/>
      <c r="BK149" s="227"/>
      <c r="BL149" s="227"/>
      <c r="BM149" s="227"/>
      <c r="BN149" s="227"/>
      <c r="BO149" s="227"/>
      <c r="BP149" s="227"/>
      <c r="BQ149" s="227"/>
      <c r="BR149" s="227"/>
      <c r="BS149" s="227"/>
      <c r="BT149" s="227"/>
      <c r="BU149" s="227"/>
      <c r="BV149" s="227"/>
      <c r="BW149" s="227"/>
    </row>
    <row r="150" spans="1:75">
      <c r="A150" s="310"/>
      <c r="B150" s="311"/>
      <c r="C150" s="227"/>
      <c r="D150" s="227"/>
      <c r="E150" s="227"/>
      <c r="F150" s="227"/>
      <c r="G150" s="227"/>
      <c r="H150" s="227"/>
      <c r="I150" s="227"/>
      <c r="J150" s="227"/>
      <c r="K150" s="227"/>
      <c r="L150" s="227"/>
      <c r="M150" s="227"/>
      <c r="N150" s="227"/>
      <c r="O150" s="227"/>
      <c r="P150" s="227"/>
      <c r="Q150" s="227"/>
      <c r="R150" s="227"/>
      <c r="S150" s="227"/>
      <c r="T150" s="227"/>
      <c r="U150" s="227"/>
      <c r="V150" s="227"/>
      <c r="W150" s="227"/>
      <c r="X150" s="227"/>
      <c r="Y150" s="227"/>
      <c r="Z150" s="227"/>
      <c r="AA150" s="227"/>
      <c r="AB150" s="227"/>
      <c r="AC150" s="227"/>
      <c r="AD150" s="227"/>
      <c r="AE150" s="227"/>
      <c r="AF150" s="227"/>
      <c r="AG150" s="227"/>
      <c r="AH150" s="227"/>
      <c r="AI150" s="227"/>
      <c r="AJ150" s="227"/>
      <c r="AK150" s="227"/>
      <c r="AL150" s="227"/>
      <c r="AM150" s="227"/>
      <c r="AN150" s="227"/>
      <c r="AO150" s="227"/>
      <c r="AP150" s="227"/>
      <c r="AQ150" s="227"/>
      <c r="AR150" s="227"/>
      <c r="AS150" s="227"/>
      <c r="AT150" s="227"/>
      <c r="AU150" s="227"/>
      <c r="AV150" s="227"/>
      <c r="AW150" s="227"/>
      <c r="AX150" s="227"/>
      <c r="AY150" s="227"/>
      <c r="AZ150" s="227"/>
      <c r="BA150" s="227"/>
      <c r="BB150" s="227"/>
      <c r="BC150" s="227"/>
      <c r="BD150" s="227"/>
      <c r="BE150" s="227"/>
      <c r="BF150" s="227"/>
      <c r="BG150" s="227"/>
      <c r="BH150" s="227"/>
      <c r="BI150" s="227"/>
      <c r="BJ150" s="227"/>
      <c r="BK150" s="227"/>
      <c r="BL150" s="227"/>
      <c r="BM150" s="227"/>
      <c r="BN150" s="227"/>
      <c r="BO150" s="227"/>
      <c r="BP150" s="227"/>
      <c r="BQ150" s="227"/>
      <c r="BR150" s="227"/>
      <c r="BS150" s="227"/>
      <c r="BT150" s="227"/>
      <c r="BU150" s="227"/>
      <c r="BV150" s="227"/>
      <c r="BW150" s="227"/>
    </row>
    <row r="151" spans="1:75">
      <c r="A151" s="366" t="s">
        <v>318</v>
      </c>
      <c r="B151" s="366"/>
      <c r="C151" s="322">
        <f>SUM(C152:C164)</f>
        <v>0</v>
      </c>
      <c r="D151" s="322">
        <f t="shared" ref="D151:BO151" si="119">SUM(D152:D164)</f>
        <v>0</v>
      </c>
      <c r="E151" s="322">
        <f t="shared" si="119"/>
        <v>0</v>
      </c>
      <c r="F151" s="322">
        <f t="shared" si="119"/>
        <v>0</v>
      </c>
      <c r="G151" s="322">
        <f t="shared" si="119"/>
        <v>0</v>
      </c>
      <c r="H151" s="322">
        <f t="shared" si="119"/>
        <v>0</v>
      </c>
      <c r="I151" s="322">
        <f t="shared" si="119"/>
        <v>0</v>
      </c>
      <c r="J151" s="322">
        <f t="shared" si="119"/>
        <v>0</v>
      </c>
      <c r="K151" s="322">
        <f t="shared" si="119"/>
        <v>0</v>
      </c>
      <c r="L151" s="322">
        <f t="shared" si="119"/>
        <v>0</v>
      </c>
      <c r="M151" s="322">
        <f t="shared" si="119"/>
        <v>0</v>
      </c>
      <c r="N151" s="322">
        <f t="shared" si="119"/>
        <v>0</v>
      </c>
      <c r="O151" s="322">
        <f t="shared" si="119"/>
        <v>0</v>
      </c>
      <c r="P151" s="322">
        <f t="shared" si="119"/>
        <v>0</v>
      </c>
      <c r="Q151" s="322">
        <f t="shared" si="119"/>
        <v>0</v>
      </c>
      <c r="R151" s="322">
        <f t="shared" si="119"/>
        <v>0</v>
      </c>
      <c r="S151" s="322">
        <f t="shared" si="119"/>
        <v>0</v>
      </c>
      <c r="T151" s="322">
        <f t="shared" si="119"/>
        <v>0</v>
      </c>
      <c r="U151" s="322">
        <f t="shared" si="119"/>
        <v>0</v>
      </c>
      <c r="V151" s="322">
        <f t="shared" si="119"/>
        <v>0</v>
      </c>
      <c r="W151" s="322">
        <f t="shared" si="119"/>
        <v>0</v>
      </c>
      <c r="X151" s="322">
        <f t="shared" si="119"/>
        <v>0</v>
      </c>
      <c r="Y151" s="322">
        <f t="shared" si="119"/>
        <v>0</v>
      </c>
      <c r="Z151" s="322">
        <f t="shared" si="119"/>
        <v>0</v>
      </c>
      <c r="AA151" s="322">
        <f t="shared" si="119"/>
        <v>0</v>
      </c>
      <c r="AB151" s="322">
        <f t="shared" si="119"/>
        <v>0</v>
      </c>
      <c r="AC151" s="322">
        <f t="shared" si="119"/>
        <v>0</v>
      </c>
      <c r="AD151" s="322">
        <f t="shared" si="119"/>
        <v>0</v>
      </c>
      <c r="AE151" s="322">
        <f t="shared" si="119"/>
        <v>0</v>
      </c>
      <c r="AF151" s="322">
        <f t="shared" si="119"/>
        <v>0</v>
      </c>
      <c r="AG151" s="322">
        <f t="shared" si="119"/>
        <v>0</v>
      </c>
      <c r="AH151" s="322">
        <f t="shared" si="119"/>
        <v>0</v>
      </c>
      <c r="AI151" s="322">
        <f t="shared" si="119"/>
        <v>0</v>
      </c>
      <c r="AJ151" s="322">
        <f t="shared" si="119"/>
        <v>0</v>
      </c>
      <c r="AK151" s="322">
        <f t="shared" si="119"/>
        <v>0</v>
      </c>
      <c r="AL151" s="322">
        <f t="shared" si="119"/>
        <v>0</v>
      </c>
      <c r="AM151" s="322">
        <f t="shared" si="119"/>
        <v>0</v>
      </c>
      <c r="AN151" s="322">
        <f t="shared" si="119"/>
        <v>0</v>
      </c>
      <c r="AO151" s="322">
        <f t="shared" si="119"/>
        <v>0</v>
      </c>
      <c r="AP151" s="322">
        <f t="shared" si="119"/>
        <v>0</v>
      </c>
      <c r="AQ151" s="322">
        <f t="shared" si="119"/>
        <v>0</v>
      </c>
      <c r="AR151" s="322">
        <f t="shared" si="119"/>
        <v>0</v>
      </c>
      <c r="AS151" s="322">
        <f t="shared" si="119"/>
        <v>0</v>
      </c>
      <c r="AT151" s="322">
        <f t="shared" si="119"/>
        <v>0</v>
      </c>
      <c r="AU151" s="322">
        <f t="shared" si="119"/>
        <v>0</v>
      </c>
      <c r="AV151" s="322">
        <f t="shared" si="119"/>
        <v>0</v>
      </c>
      <c r="AW151" s="322">
        <f t="shared" si="119"/>
        <v>0</v>
      </c>
      <c r="AX151" s="322">
        <f t="shared" si="119"/>
        <v>0</v>
      </c>
      <c r="AY151" s="322">
        <f t="shared" si="119"/>
        <v>0</v>
      </c>
      <c r="AZ151" s="322">
        <f t="shared" si="119"/>
        <v>0</v>
      </c>
      <c r="BA151" s="322">
        <f t="shared" si="119"/>
        <v>0</v>
      </c>
      <c r="BB151" s="322">
        <f t="shared" si="119"/>
        <v>0</v>
      </c>
      <c r="BC151" s="322">
        <f t="shared" si="119"/>
        <v>0</v>
      </c>
      <c r="BD151" s="322">
        <f t="shared" si="119"/>
        <v>0</v>
      </c>
      <c r="BE151" s="322">
        <f t="shared" si="119"/>
        <v>0</v>
      </c>
      <c r="BF151" s="322">
        <f t="shared" si="119"/>
        <v>0</v>
      </c>
      <c r="BG151" s="322">
        <f t="shared" si="119"/>
        <v>0</v>
      </c>
      <c r="BH151" s="322">
        <f t="shared" si="119"/>
        <v>0</v>
      </c>
      <c r="BI151" s="322">
        <f t="shared" si="119"/>
        <v>0</v>
      </c>
      <c r="BJ151" s="322">
        <f t="shared" si="119"/>
        <v>0</v>
      </c>
      <c r="BK151" s="322">
        <f t="shared" si="119"/>
        <v>0</v>
      </c>
      <c r="BL151" s="322">
        <f t="shared" si="119"/>
        <v>0</v>
      </c>
      <c r="BM151" s="322">
        <f t="shared" si="119"/>
        <v>0</v>
      </c>
      <c r="BN151" s="322">
        <f t="shared" si="119"/>
        <v>0</v>
      </c>
      <c r="BO151" s="322">
        <f t="shared" si="119"/>
        <v>0</v>
      </c>
      <c r="BP151" s="322">
        <f t="shared" ref="BP151:BW151" si="120">SUM(BP152:BP164)</f>
        <v>0</v>
      </c>
      <c r="BQ151" s="322">
        <f t="shared" si="120"/>
        <v>0</v>
      </c>
      <c r="BR151" s="322">
        <f t="shared" si="120"/>
        <v>0</v>
      </c>
      <c r="BS151" s="322">
        <f t="shared" si="120"/>
        <v>0</v>
      </c>
      <c r="BT151" s="322">
        <f t="shared" si="120"/>
        <v>0</v>
      </c>
      <c r="BU151" s="322">
        <f t="shared" si="120"/>
        <v>0</v>
      </c>
      <c r="BV151" s="322">
        <f t="shared" si="120"/>
        <v>0</v>
      </c>
      <c r="BW151" s="322">
        <f t="shared" si="120"/>
        <v>0</v>
      </c>
    </row>
    <row r="152" spans="1:75">
      <c r="A152" s="312" t="s">
        <v>395</v>
      </c>
      <c r="B152" s="313"/>
      <c r="C152" s="258">
        <f>C110*C16*C11</f>
        <v>0</v>
      </c>
      <c r="D152" s="258">
        <f t="shared" ref="D152:BO152" si="121">D110*D16*D11</f>
        <v>0</v>
      </c>
      <c r="E152" s="258">
        <f t="shared" si="121"/>
        <v>0</v>
      </c>
      <c r="F152" s="258">
        <f t="shared" si="121"/>
        <v>0</v>
      </c>
      <c r="G152" s="258">
        <f t="shared" si="121"/>
        <v>0</v>
      </c>
      <c r="H152" s="258">
        <f t="shared" si="121"/>
        <v>0</v>
      </c>
      <c r="I152" s="258">
        <f t="shared" si="121"/>
        <v>0</v>
      </c>
      <c r="J152" s="258">
        <f t="shared" si="121"/>
        <v>0</v>
      </c>
      <c r="K152" s="258">
        <f t="shared" si="121"/>
        <v>0</v>
      </c>
      <c r="L152" s="258">
        <f t="shared" si="121"/>
        <v>0</v>
      </c>
      <c r="M152" s="258">
        <f t="shared" si="121"/>
        <v>0</v>
      </c>
      <c r="N152" s="258">
        <f t="shared" si="121"/>
        <v>0</v>
      </c>
      <c r="O152" s="258">
        <f t="shared" si="121"/>
        <v>0</v>
      </c>
      <c r="P152" s="258">
        <f t="shared" si="121"/>
        <v>0</v>
      </c>
      <c r="Q152" s="258">
        <f t="shared" si="121"/>
        <v>0</v>
      </c>
      <c r="R152" s="258">
        <f t="shared" si="121"/>
        <v>0</v>
      </c>
      <c r="S152" s="258">
        <f t="shared" si="121"/>
        <v>0</v>
      </c>
      <c r="T152" s="258">
        <f t="shared" si="121"/>
        <v>0</v>
      </c>
      <c r="U152" s="258">
        <f t="shared" si="121"/>
        <v>0</v>
      </c>
      <c r="V152" s="258">
        <f t="shared" si="121"/>
        <v>0</v>
      </c>
      <c r="W152" s="258">
        <f t="shared" si="121"/>
        <v>0</v>
      </c>
      <c r="X152" s="258">
        <f t="shared" si="121"/>
        <v>0</v>
      </c>
      <c r="Y152" s="258">
        <f t="shared" si="121"/>
        <v>0</v>
      </c>
      <c r="Z152" s="258">
        <f t="shared" si="121"/>
        <v>0</v>
      </c>
      <c r="AA152" s="258">
        <f t="shared" si="121"/>
        <v>0</v>
      </c>
      <c r="AB152" s="258">
        <f t="shared" si="121"/>
        <v>0</v>
      </c>
      <c r="AC152" s="258">
        <f t="shared" si="121"/>
        <v>0</v>
      </c>
      <c r="AD152" s="258">
        <f t="shared" si="121"/>
        <v>0</v>
      </c>
      <c r="AE152" s="258">
        <f t="shared" si="121"/>
        <v>0</v>
      </c>
      <c r="AF152" s="258">
        <f t="shared" si="121"/>
        <v>0</v>
      </c>
      <c r="AG152" s="258">
        <f t="shared" si="121"/>
        <v>0</v>
      </c>
      <c r="AH152" s="258">
        <f t="shared" si="121"/>
        <v>0</v>
      </c>
      <c r="AI152" s="258">
        <f t="shared" si="121"/>
        <v>0</v>
      </c>
      <c r="AJ152" s="258">
        <f t="shared" si="121"/>
        <v>0</v>
      </c>
      <c r="AK152" s="258">
        <f t="shared" si="121"/>
        <v>0</v>
      </c>
      <c r="AL152" s="258">
        <f t="shared" si="121"/>
        <v>0</v>
      </c>
      <c r="AM152" s="258">
        <f t="shared" si="121"/>
        <v>0</v>
      </c>
      <c r="AN152" s="258">
        <f t="shared" si="121"/>
        <v>0</v>
      </c>
      <c r="AO152" s="258">
        <f t="shared" si="121"/>
        <v>0</v>
      </c>
      <c r="AP152" s="258">
        <f t="shared" si="121"/>
        <v>0</v>
      </c>
      <c r="AQ152" s="258">
        <f t="shared" si="121"/>
        <v>0</v>
      </c>
      <c r="AR152" s="258">
        <f t="shared" si="121"/>
        <v>0</v>
      </c>
      <c r="AS152" s="258">
        <f t="shared" si="121"/>
        <v>0</v>
      </c>
      <c r="AT152" s="258">
        <f t="shared" si="121"/>
        <v>0</v>
      </c>
      <c r="AU152" s="258">
        <f t="shared" si="121"/>
        <v>0</v>
      </c>
      <c r="AV152" s="258">
        <f t="shared" si="121"/>
        <v>0</v>
      </c>
      <c r="AW152" s="258">
        <f t="shared" si="121"/>
        <v>0</v>
      </c>
      <c r="AX152" s="258">
        <f t="shared" si="121"/>
        <v>0</v>
      </c>
      <c r="AY152" s="258">
        <f t="shared" si="121"/>
        <v>0</v>
      </c>
      <c r="AZ152" s="258">
        <f t="shared" si="121"/>
        <v>0</v>
      </c>
      <c r="BA152" s="258">
        <f t="shared" si="121"/>
        <v>0</v>
      </c>
      <c r="BB152" s="258">
        <f t="shared" si="121"/>
        <v>0</v>
      </c>
      <c r="BC152" s="258">
        <f t="shared" si="121"/>
        <v>0</v>
      </c>
      <c r="BD152" s="258">
        <f t="shared" si="121"/>
        <v>0</v>
      </c>
      <c r="BE152" s="258">
        <f t="shared" si="121"/>
        <v>0</v>
      </c>
      <c r="BF152" s="258">
        <f t="shared" si="121"/>
        <v>0</v>
      </c>
      <c r="BG152" s="258">
        <f t="shared" si="121"/>
        <v>0</v>
      </c>
      <c r="BH152" s="258">
        <f t="shared" si="121"/>
        <v>0</v>
      </c>
      <c r="BI152" s="258">
        <f t="shared" si="121"/>
        <v>0</v>
      </c>
      <c r="BJ152" s="258">
        <f t="shared" si="121"/>
        <v>0</v>
      </c>
      <c r="BK152" s="258">
        <f t="shared" si="121"/>
        <v>0</v>
      </c>
      <c r="BL152" s="258">
        <f t="shared" si="121"/>
        <v>0</v>
      </c>
      <c r="BM152" s="258">
        <f t="shared" si="121"/>
        <v>0</v>
      </c>
      <c r="BN152" s="258">
        <f t="shared" si="121"/>
        <v>0</v>
      </c>
      <c r="BO152" s="258">
        <f t="shared" si="121"/>
        <v>0</v>
      </c>
      <c r="BP152" s="258">
        <f t="shared" ref="BP152:BW152" si="122">BP110*BP16*BP11</f>
        <v>0</v>
      </c>
      <c r="BQ152" s="258">
        <f t="shared" si="122"/>
        <v>0</v>
      </c>
      <c r="BR152" s="258">
        <f t="shared" si="122"/>
        <v>0</v>
      </c>
      <c r="BS152" s="258">
        <f t="shared" si="122"/>
        <v>0</v>
      </c>
      <c r="BT152" s="258">
        <f t="shared" si="122"/>
        <v>0</v>
      </c>
      <c r="BU152" s="258">
        <f t="shared" si="122"/>
        <v>0</v>
      </c>
      <c r="BV152" s="258">
        <f t="shared" si="122"/>
        <v>0</v>
      </c>
      <c r="BW152" s="258">
        <f t="shared" si="122"/>
        <v>0</v>
      </c>
    </row>
    <row r="153" spans="1:75">
      <c r="A153" s="312" t="s">
        <v>396</v>
      </c>
      <c r="B153" s="313"/>
      <c r="C153" s="258">
        <f>C110*C23*C18</f>
        <v>0</v>
      </c>
      <c r="D153" s="258">
        <f t="shared" ref="D153:BO153" si="123">D110*D23*D18</f>
        <v>0</v>
      </c>
      <c r="E153" s="258">
        <f t="shared" si="123"/>
        <v>0</v>
      </c>
      <c r="F153" s="258">
        <f t="shared" si="123"/>
        <v>0</v>
      </c>
      <c r="G153" s="258">
        <f t="shared" si="123"/>
        <v>0</v>
      </c>
      <c r="H153" s="258">
        <f t="shared" si="123"/>
        <v>0</v>
      </c>
      <c r="I153" s="258">
        <f t="shared" si="123"/>
        <v>0</v>
      </c>
      <c r="J153" s="258">
        <f t="shared" si="123"/>
        <v>0</v>
      </c>
      <c r="K153" s="258">
        <f t="shared" si="123"/>
        <v>0</v>
      </c>
      <c r="L153" s="258">
        <f t="shared" si="123"/>
        <v>0</v>
      </c>
      <c r="M153" s="258">
        <f t="shared" si="123"/>
        <v>0</v>
      </c>
      <c r="N153" s="258">
        <f t="shared" si="123"/>
        <v>0</v>
      </c>
      <c r="O153" s="258">
        <f t="shared" si="123"/>
        <v>0</v>
      </c>
      <c r="P153" s="258">
        <f t="shared" si="123"/>
        <v>0</v>
      </c>
      <c r="Q153" s="258">
        <f t="shared" si="123"/>
        <v>0</v>
      </c>
      <c r="R153" s="258">
        <f t="shared" si="123"/>
        <v>0</v>
      </c>
      <c r="S153" s="258">
        <f t="shared" si="123"/>
        <v>0</v>
      </c>
      <c r="T153" s="258">
        <f t="shared" si="123"/>
        <v>0</v>
      </c>
      <c r="U153" s="258">
        <f t="shared" si="123"/>
        <v>0</v>
      </c>
      <c r="V153" s="258">
        <f t="shared" si="123"/>
        <v>0</v>
      </c>
      <c r="W153" s="258">
        <f t="shared" si="123"/>
        <v>0</v>
      </c>
      <c r="X153" s="258">
        <f t="shared" si="123"/>
        <v>0</v>
      </c>
      <c r="Y153" s="258">
        <f t="shared" si="123"/>
        <v>0</v>
      </c>
      <c r="Z153" s="258">
        <f t="shared" si="123"/>
        <v>0</v>
      </c>
      <c r="AA153" s="258">
        <f t="shared" si="123"/>
        <v>0</v>
      </c>
      <c r="AB153" s="258">
        <f t="shared" si="123"/>
        <v>0</v>
      </c>
      <c r="AC153" s="258">
        <f t="shared" si="123"/>
        <v>0</v>
      </c>
      <c r="AD153" s="258">
        <f t="shared" si="123"/>
        <v>0</v>
      </c>
      <c r="AE153" s="258">
        <f t="shared" si="123"/>
        <v>0</v>
      </c>
      <c r="AF153" s="258">
        <f t="shared" si="123"/>
        <v>0</v>
      </c>
      <c r="AG153" s="258">
        <f t="shared" si="123"/>
        <v>0</v>
      </c>
      <c r="AH153" s="258">
        <f t="shared" si="123"/>
        <v>0</v>
      </c>
      <c r="AI153" s="258">
        <f t="shared" si="123"/>
        <v>0</v>
      </c>
      <c r="AJ153" s="258">
        <f t="shared" si="123"/>
        <v>0</v>
      </c>
      <c r="AK153" s="258">
        <f t="shared" si="123"/>
        <v>0</v>
      </c>
      <c r="AL153" s="258">
        <f t="shared" si="123"/>
        <v>0</v>
      </c>
      <c r="AM153" s="258">
        <f t="shared" si="123"/>
        <v>0</v>
      </c>
      <c r="AN153" s="258">
        <f t="shared" si="123"/>
        <v>0</v>
      </c>
      <c r="AO153" s="258">
        <f t="shared" si="123"/>
        <v>0</v>
      </c>
      <c r="AP153" s="258">
        <f t="shared" si="123"/>
        <v>0</v>
      </c>
      <c r="AQ153" s="258">
        <f t="shared" si="123"/>
        <v>0</v>
      </c>
      <c r="AR153" s="258">
        <f t="shared" si="123"/>
        <v>0</v>
      </c>
      <c r="AS153" s="258">
        <f t="shared" si="123"/>
        <v>0</v>
      </c>
      <c r="AT153" s="258">
        <f t="shared" si="123"/>
        <v>0</v>
      </c>
      <c r="AU153" s="258">
        <f t="shared" si="123"/>
        <v>0</v>
      </c>
      <c r="AV153" s="258">
        <f t="shared" si="123"/>
        <v>0</v>
      </c>
      <c r="AW153" s="258">
        <f t="shared" si="123"/>
        <v>0</v>
      </c>
      <c r="AX153" s="258">
        <f t="shared" si="123"/>
        <v>0</v>
      </c>
      <c r="AY153" s="258">
        <f t="shared" si="123"/>
        <v>0</v>
      </c>
      <c r="AZ153" s="258">
        <f t="shared" si="123"/>
        <v>0</v>
      </c>
      <c r="BA153" s="258">
        <f t="shared" si="123"/>
        <v>0</v>
      </c>
      <c r="BB153" s="258">
        <f t="shared" si="123"/>
        <v>0</v>
      </c>
      <c r="BC153" s="258">
        <f t="shared" si="123"/>
        <v>0</v>
      </c>
      <c r="BD153" s="258">
        <f t="shared" si="123"/>
        <v>0</v>
      </c>
      <c r="BE153" s="258">
        <f t="shared" si="123"/>
        <v>0</v>
      </c>
      <c r="BF153" s="258">
        <f t="shared" si="123"/>
        <v>0</v>
      </c>
      <c r="BG153" s="258">
        <f t="shared" si="123"/>
        <v>0</v>
      </c>
      <c r="BH153" s="258">
        <f t="shared" si="123"/>
        <v>0</v>
      </c>
      <c r="BI153" s="258">
        <f t="shared" si="123"/>
        <v>0</v>
      </c>
      <c r="BJ153" s="258">
        <f t="shared" si="123"/>
        <v>0</v>
      </c>
      <c r="BK153" s="258">
        <f t="shared" si="123"/>
        <v>0</v>
      </c>
      <c r="BL153" s="258">
        <f t="shared" si="123"/>
        <v>0</v>
      </c>
      <c r="BM153" s="258">
        <f t="shared" si="123"/>
        <v>0</v>
      </c>
      <c r="BN153" s="258">
        <f t="shared" si="123"/>
        <v>0</v>
      </c>
      <c r="BO153" s="258">
        <f t="shared" si="123"/>
        <v>0</v>
      </c>
      <c r="BP153" s="258">
        <f t="shared" ref="BP153:BW153" si="124">BP110*BP23*BP18</f>
        <v>0</v>
      </c>
      <c r="BQ153" s="258">
        <f t="shared" si="124"/>
        <v>0</v>
      </c>
      <c r="BR153" s="258">
        <f t="shared" si="124"/>
        <v>0</v>
      </c>
      <c r="BS153" s="258">
        <f t="shared" si="124"/>
        <v>0</v>
      </c>
      <c r="BT153" s="258">
        <f t="shared" si="124"/>
        <v>0</v>
      </c>
      <c r="BU153" s="258">
        <f t="shared" si="124"/>
        <v>0</v>
      </c>
      <c r="BV153" s="258">
        <f t="shared" si="124"/>
        <v>0</v>
      </c>
      <c r="BW153" s="258">
        <f t="shared" si="124"/>
        <v>0</v>
      </c>
    </row>
    <row r="154" spans="1:75">
      <c r="A154" s="312" t="s">
        <v>397</v>
      </c>
      <c r="B154" s="313"/>
      <c r="C154" s="258">
        <f>C110*C55*C51</f>
        <v>0</v>
      </c>
      <c r="D154" s="258">
        <f t="shared" ref="D154:BO154" si="125">D110*D55*D51</f>
        <v>0</v>
      </c>
      <c r="E154" s="258">
        <f t="shared" si="125"/>
        <v>0</v>
      </c>
      <c r="F154" s="258">
        <f t="shared" si="125"/>
        <v>0</v>
      </c>
      <c r="G154" s="258">
        <f t="shared" si="125"/>
        <v>0</v>
      </c>
      <c r="H154" s="258">
        <f t="shared" si="125"/>
        <v>0</v>
      </c>
      <c r="I154" s="258">
        <f t="shared" si="125"/>
        <v>0</v>
      </c>
      <c r="J154" s="258">
        <f t="shared" si="125"/>
        <v>0</v>
      </c>
      <c r="K154" s="258">
        <f t="shared" si="125"/>
        <v>0</v>
      </c>
      <c r="L154" s="258">
        <f t="shared" si="125"/>
        <v>0</v>
      </c>
      <c r="M154" s="258">
        <f t="shared" si="125"/>
        <v>0</v>
      </c>
      <c r="N154" s="258">
        <f t="shared" si="125"/>
        <v>0</v>
      </c>
      <c r="O154" s="258">
        <f t="shared" si="125"/>
        <v>0</v>
      </c>
      <c r="P154" s="258">
        <f t="shared" si="125"/>
        <v>0</v>
      </c>
      <c r="Q154" s="258">
        <f t="shared" si="125"/>
        <v>0</v>
      </c>
      <c r="R154" s="258">
        <f t="shared" si="125"/>
        <v>0</v>
      </c>
      <c r="S154" s="258">
        <f t="shared" si="125"/>
        <v>0</v>
      </c>
      <c r="T154" s="258">
        <f t="shared" si="125"/>
        <v>0</v>
      </c>
      <c r="U154" s="258">
        <f t="shared" si="125"/>
        <v>0</v>
      </c>
      <c r="V154" s="258">
        <f t="shared" si="125"/>
        <v>0</v>
      </c>
      <c r="W154" s="258">
        <f t="shared" si="125"/>
        <v>0</v>
      </c>
      <c r="X154" s="258">
        <f t="shared" si="125"/>
        <v>0</v>
      </c>
      <c r="Y154" s="258">
        <f t="shared" si="125"/>
        <v>0</v>
      </c>
      <c r="Z154" s="258">
        <f t="shared" si="125"/>
        <v>0</v>
      </c>
      <c r="AA154" s="258">
        <f t="shared" si="125"/>
        <v>0</v>
      </c>
      <c r="AB154" s="258">
        <f t="shared" si="125"/>
        <v>0</v>
      </c>
      <c r="AC154" s="258">
        <f t="shared" si="125"/>
        <v>0</v>
      </c>
      <c r="AD154" s="258">
        <f t="shared" si="125"/>
        <v>0</v>
      </c>
      <c r="AE154" s="258">
        <f t="shared" si="125"/>
        <v>0</v>
      </c>
      <c r="AF154" s="258">
        <f t="shared" si="125"/>
        <v>0</v>
      </c>
      <c r="AG154" s="258">
        <f t="shared" si="125"/>
        <v>0</v>
      </c>
      <c r="AH154" s="258">
        <f t="shared" si="125"/>
        <v>0</v>
      </c>
      <c r="AI154" s="258">
        <f t="shared" si="125"/>
        <v>0</v>
      </c>
      <c r="AJ154" s="258">
        <f t="shared" si="125"/>
        <v>0</v>
      </c>
      <c r="AK154" s="258">
        <f t="shared" si="125"/>
        <v>0</v>
      </c>
      <c r="AL154" s="258">
        <f t="shared" si="125"/>
        <v>0</v>
      </c>
      <c r="AM154" s="258">
        <f t="shared" si="125"/>
        <v>0</v>
      </c>
      <c r="AN154" s="258">
        <f t="shared" si="125"/>
        <v>0</v>
      </c>
      <c r="AO154" s="258">
        <f t="shared" si="125"/>
        <v>0</v>
      </c>
      <c r="AP154" s="258">
        <f t="shared" si="125"/>
        <v>0</v>
      </c>
      <c r="AQ154" s="258">
        <f t="shared" si="125"/>
        <v>0</v>
      </c>
      <c r="AR154" s="258">
        <f t="shared" si="125"/>
        <v>0</v>
      </c>
      <c r="AS154" s="258">
        <f t="shared" si="125"/>
        <v>0</v>
      </c>
      <c r="AT154" s="258">
        <f t="shared" si="125"/>
        <v>0</v>
      </c>
      <c r="AU154" s="258">
        <f t="shared" si="125"/>
        <v>0</v>
      </c>
      <c r="AV154" s="258">
        <f t="shared" si="125"/>
        <v>0</v>
      </c>
      <c r="AW154" s="258">
        <f t="shared" si="125"/>
        <v>0</v>
      </c>
      <c r="AX154" s="258">
        <f t="shared" si="125"/>
        <v>0</v>
      </c>
      <c r="AY154" s="258">
        <f t="shared" si="125"/>
        <v>0</v>
      </c>
      <c r="AZ154" s="258">
        <f t="shared" si="125"/>
        <v>0</v>
      </c>
      <c r="BA154" s="258">
        <f t="shared" si="125"/>
        <v>0</v>
      </c>
      <c r="BB154" s="258">
        <f t="shared" si="125"/>
        <v>0</v>
      </c>
      <c r="BC154" s="258">
        <f t="shared" si="125"/>
        <v>0</v>
      </c>
      <c r="BD154" s="258">
        <f t="shared" si="125"/>
        <v>0</v>
      </c>
      <c r="BE154" s="258">
        <f t="shared" si="125"/>
        <v>0</v>
      </c>
      <c r="BF154" s="258">
        <f t="shared" si="125"/>
        <v>0</v>
      </c>
      <c r="BG154" s="258">
        <f t="shared" si="125"/>
        <v>0</v>
      </c>
      <c r="BH154" s="258">
        <f t="shared" si="125"/>
        <v>0</v>
      </c>
      <c r="BI154" s="258">
        <f t="shared" si="125"/>
        <v>0</v>
      </c>
      <c r="BJ154" s="258">
        <f t="shared" si="125"/>
        <v>0</v>
      </c>
      <c r="BK154" s="258">
        <f t="shared" si="125"/>
        <v>0</v>
      </c>
      <c r="BL154" s="258">
        <f t="shared" si="125"/>
        <v>0</v>
      </c>
      <c r="BM154" s="258">
        <f t="shared" si="125"/>
        <v>0</v>
      </c>
      <c r="BN154" s="258">
        <f t="shared" si="125"/>
        <v>0</v>
      </c>
      <c r="BO154" s="258">
        <f t="shared" si="125"/>
        <v>0</v>
      </c>
      <c r="BP154" s="258">
        <f t="shared" ref="BP154:BW154" si="126">BP110*BP55*BP51</f>
        <v>0</v>
      </c>
      <c r="BQ154" s="258">
        <f t="shared" si="126"/>
        <v>0</v>
      </c>
      <c r="BR154" s="258">
        <f t="shared" si="126"/>
        <v>0</v>
      </c>
      <c r="BS154" s="258">
        <f t="shared" si="126"/>
        <v>0</v>
      </c>
      <c r="BT154" s="258">
        <f t="shared" si="126"/>
        <v>0</v>
      </c>
      <c r="BU154" s="258">
        <f t="shared" si="126"/>
        <v>0</v>
      </c>
      <c r="BV154" s="258">
        <f t="shared" si="126"/>
        <v>0</v>
      </c>
      <c r="BW154" s="258">
        <f t="shared" si="126"/>
        <v>0</v>
      </c>
    </row>
    <row r="155" spans="1:75">
      <c r="A155" s="312" t="s">
        <v>398</v>
      </c>
      <c r="B155" s="313"/>
      <c r="C155" s="258">
        <f>C110*C39*C34</f>
        <v>0</v>
      </c>
      <c r="D155" s="258">
        <f t="shared" ref="D155:BO155" si="127">D110*D39*D34</f>
        <v>0</v>
      </c>
      <c r="E155" s="258">
        <f t="shared" si="127"/>
        <v>0</v>
      </c>
      <c r="F155" s="258">
        <f t="shared" si="127"/>
        <v>0</v>
      </c>
      <c r="G155" s="258">
        <f t="shared" si="127"/>
        <v>0</v>
      </c>
      <c r="H155" s="258">
        <f t="shared" si="127"/>
        <v>0</v>
      </c>
      <c r="I155" s="258">
        <f t="shared" si="127"/>
        <v>0</v>
      </c>
      <c r="J155" s="258">
        <f t="shared" si="127"/>
        <v>0</v>
      </c>
      <c r="K155" s="258">
        <f t="shared" si="127"/>
        <v>0</v>
      </c>
      <c r="L155" s="258">
        <f t="shared" si="127"/>
        <v>0</v>
      </c>
      <c r="M155" s="258">
        <f t="shared" si="127"/>
        <v>0</v>
      </c>
      <c r="N155" s="258">
        <f t="shared" si="127"/>
        <v>0</v>
      </c>
      <c r="O155" s="258">
        <f t="shared" si="127"/>
        <v>0</v>
      </c>
      <c r="P155" s="258">
        <f t="shared" si="127"/>
        <v>0</v>
      </c>
      <c r="Q155" s="258">
        <f t="shared" si="127"/>
        <v>0</v>
      </c>
      <c r="R155" s="258">
        <f t="shared" si="127"/>
        <v>0</v>
      </c>
      <c r="S155" s="258">
        <f t="shared" si="127"/>
        <v>0</v>
      </c>
      <c r="T155" s="258">
        <f t="shared" si="127"/>
        <v>0</v>
      </c>
      <c r="U155" s="258">
        <f t="shared" si="127"/>
        <v>0</v>
      </c>
      <c r="V155" s="258">
        <f t="shared" si="127"/>
        <v>0</v>
      </c>
      <c r="W155" s="258">
        <f t="shared" si="127"/>
        <v>0</v>
      </c>
      <c r="X155" s="258">
        <f t="shared" si="127"/>
        <v>0</v>
      </c>
      <c r="Y155" s="258">
        <f t="shared" si="127"/>
        <v>0</v>
      </c>
      <c r="Z155" s="258">
        <f t="shared" si="127"/>
        <v>0</v>
      </c>
      <c r="AA155" s="258">
        <f t="shared" si="127"/>
        <v>0</v>
      </c>
      <c r="AB155" s="258">
        <f t="shared" si="127"/>
        <v>0</v>
      </c>
      <c r="AC155" s="258">
        <f t="shared" si="127"/>
        <v>0</v>
      </c>
      <c r="AD155" s="258">
        <f t="shared" si="127"/>
        <v>0</v>
      </c>
      <c r="AE155" s="258">
        <f t="shared" si="127"/>
        <v>0</v>
      </c>
      <c r="AF155" s="258">
        <f t="shared" si="127"/>
        <v>0</v>
      </c>
      <c r="AG155" s="258">
        <f t="shared" si="127"/>
        <v>0</v>
      </c>
      <c r="AH155" s="258">
        <f t="shared" si="127"/>
        <v>0</v>
      </c>
      <c r="AI155" s="258">
        <f t="shared" si="127"/>
        <v>0</v>
      </c>
      <c r="AJ155" s="258">
        <f t="shared" si="127"/>
        <v>0</v>
      </c>
      <c r="AK155" s="258">
        <f t="shared" si="127"/>
        <v>0</v>
      </c>
      <c r="AL155" s="258">
        <f t="shared" si="127"/>
        <v>0</v>
      </c>
      <c r="AM155" s="258">
        <f t="shared" si="127"/>
        <v>0</v>
      </c>
      <c r="AN155" s="258">
        <f t="shared" si="127"/>
        <v>0</v>
      </c>
      <c r="AO155" s="258">
        <f t="shared" si="127"/>
        <v>0</v>
      </c>
      <c r="AP155" s="258">
        <f t="shared" si="127"/>
        <v>0</v>
      </c>
      <c r="AQ155" s="258">
        <f t="shared" si="127"/>
        <v>0</v>
      </c>
      <c r="AR155" s="258">
        <f t="shared" si="127"/>
        <v>0</v>
      </c>
      <c r="AS155" s="258">
        <f t="shared" si="127"/>
        <v>0</v>
      </c>
      <c r="AT155" s="258">
        <f t="shared" si="127"/>
        <v>0</v>
      </c>
      <c r="AU155" s="258">
        <f t="shared" si="127"/>
        <v>0</v>
      </c>
      <c r="AV155" s="258">
        <f t="shared" si="127"/>
        <v>0</v>
      </c>
      <c r="AW155" s="258">
        <f t="shared" si="127"/>
        <v>0</v>
      </c>
      <c r="AX155" s="258">
        <f t="shared" si="127"/>
        <v>0</v>
      </c>
      <c r="AY155" s="258">
        <f t="shared" si="127"/>
        <v>0</v>
      </c>
      <c r="AZ155" s="258">
        <f t="shared" si="127"/>
        <v>0</v>
      </c>
      <c r="BA155" s="258">
        <f t="shared" si="127"/>
        <v>0</v>
      </c>
      <c r="BB155" s="258">
        <f t="shared" si="127"/>
        <v>0</v>
      </c>
      <c r="BC155" s="258">
        <f t="shared" si="127"/>
        <v>0</v>
      </c>
      <c r="BD155" s="258">
        <f t="shared" si="127"/>
        <v>0</v>
      </c>
      <c r="BE155" s="258">
        <f t="shared" si="127"/>
        <v>0</v>
      </c>
      <c r="BF155" s="258">
        <f t="shared" si="127"/>
        <v>0</v>
      </c>
      <c r="BG155" s="258">
        <f t="shared" si="127"/>
        <v>0</v>
      </c>
      <c r="BH155" s="258">
        <f t="shared" si="127"/>
        <v>0</v>
      </c>
      <c r="BI155" s="258">
        <f t="shared" si="127"/>
        <v>0</v>
      </c>
      <c r="BJ155" s="258">
        <f t="shared" si="127"/>
        <v>0</v>
      </c>
      <c r="BK155" s="258">
        <f t="shared" si="127"/>
        <v>0</v>
      </c>
      <c r="BL155" s="258">
        <f t="shared" si="127"/>
        <v>0</v>
      </c>
      <c r="BM155" s="258">
        <f t="shared" si="127"/>
        <v>0</v>
      </c>
      <c r="BN155" s="258">
        <f t="shared" si="127"/>
        <v>0</v>
      </c>
      <c r="BO155" s="258">
        <f t="shared" si="127"/>
        <v>0</v>
      </c>
      <c r="BP155" s="258">
        <f t="shared" ref="BP155:BW155" si="128">BP110*BP39*BP34</f>
        <v>0</v>
      </c>
      <c r="BQ155" s="258">
        <f t="shared" si="128"/>
        <v>0</v>
      </c>
      <c r="BR155" s="258">
        <f t="shared" si="128"/>
        <v>0</v>
      </c>
      <c r="BS155" s="258">
        <f t="shared" si="128"/>
        <v>0</v>
      </c>
      <c r="BT155" s="258">
        <f t="shared" si="128"/>
        <v>0</v>
      </c>
      <c r="BU155" s="258">
        <f t="shared" si="128"/>
        <v>0</v>
      </c>
      <c r="BV155" s="258">
        <f t="shared" si="128"/>
        <v>0</v>
      </c>
      <c r="BW155" s="258">
        <f t="shared" si="128"/>
        <v>0</v>
      </c>
    </row>
    <row r="156" spans="1:75">
      <c r="A156" s="318" t="s">
        <v>399</v>
      </c>
      <c r="B156" s="319"/>
      <c r="C156" s="323">
        <f>C110*C46*C41</f>
        <v>0</v>
      </c>
      <c r="D156" s="323">
        <f t="shared" ref="D156:BO156" si="129">D110*D46*D41</f>
        <v>0</v>
      </c>
      <c r="E156" s="323">
        <f t="shared" si="129"/>
        <v>0</v>
      </c>
      <c r="F156" s="323">
        <f t="shared" si="129"/>
        <v>0</v>
      </c>
      <c r="G156" s="323">
        <f t="shared" si="129"/>
        <v>0</v>
      </c>
      <c r="H156" s="323">
        <f t="shared" si="129"/>
        <v>0</v>
      </c>
      <c r="I156" s="323">
        <f t="shared" si="129"/>
        <v>0</v>
      </c>
      <c r="J156" s="323">
        <f t="shared" si="129"/>
        <v>0</v>
      </c>
      <c r="K156" s="323">
        <f t="shared" si="129"/>
        <v>0</v>
      </c>
      <c r="L156" s="323">
        <f t="shared" si="129"/>
        <v>0</v>
      </c>
      <c r="M156" s="323">
        <f t="shared" si="129"/>
        <v>0</v>
      </c>
      <c r="N156" s="323">
        <f t="shared" si="129"/>
        <v>0</v>
      </c>
      <c r="O156" s="323">
        <f t="shared" si="129"/>
        <v>0</v>
      </c>
      <c r="P156" s="323">
        <f t="shared" si="129"/>
        <v>0</v>
      </c>
      <c r="Q156" s="323">
        <f t="shared" si="129"/>
        <v>0</v>
      </c>
      <c r="R156" s="323">
        <f t="shared" si="129"/>
        <v>0</v>
      </c>
      <c r="S156" s="323">
        <f t="shared" si="129"/>
        <v>0</v>
      </c>
      <c r="T156" s="323">
        <f t="shared" si="129"/>
        <v>0</v>
      </c>
      <c r="U156" s="323">
        <f t="shared" si="129"/>
        <v>0</v>
      </c>
      <c r="V156" s="323">
        <f t="shared" si="129"/>
        <v>0</v>
      </c>
      <c r="W156" s="323">
        <f t="shared" si="129"/>
        <v>0</v>
      </c>
      <c r="X156" s="323">
        <f t="shared" si="129"/>
        <v>0</v>
      </c>
      <c r="Y156" s="323">
        <f t="shared" si="129"/>
        <v>0</v>
      </c>
      <c r="Z156" s="323">
        <f t="shared" si="129"/>
        <v>0</v>
      </c>
      <c r="AA156" s="323">
        <f t="shared" si="129"/>
        <v>0</v>
      </c>
      <c r="AB156" s="323">
        <f t="shared" si="129"/>
        <v>0</v>
      </c>
      <c r="AC156" s="323">
        <f t="shared" si="129"/>
        <v>0</v>
      </c>
      <c r="AD156" s="323">
        <f t="shared" si="129"/>
        <v>0</v>
      </c>
      <c r="AE156" s="323">
        <f t="shared" si="129"/>
        <v>0</v>
      </c>
      <c r="AF156" s="323">
        <f t="shared" si="129"/>
        <v>0</v>
      </c>
      <c r="AG156" s="323">
        <f t="shared" si="129"/>
        <v>0</v>
      </c>
      <c r="AH156" s="323">
        <f t="shared" si="129"/>
        <v>0</v>
      </c>
      <c r="AI156" s="323">
        <f t="shared" si="129"/>
        <v>0</v>
      </c>
      <c r="AJ156" s="323">
        <f t="shared" si="129"/>
        <v>0</v>
      </c>
      <c r="AK156" s="323">
        <f t="shared" si="129"/>
        <v>0</v>
      </c>
      <c r="AL156" s="323">
        <f t="shared" si="129"/>
        <v>0</v>
      </c>
      <c r="AM156" s="323">
        <f t="shared" si="129"/>
        <v>0</v>
      </c>
      <c r="AN156" s="323">
        <f t="shared" si="129"/>
        <v>0</v>
      </c>
      <c r="AO156" s="323">
        <f t="shared" si="129"/>
        <v>0</v>
      </c>
      <c r="AP156" s="323">
        <f t="shared" si="129"/>
        <v>0</v>
      </c>
      <c r="AQ156" s="323">
        <f t="shared" si="129"/>
        <v>0</v>
      </c>
      <c r="AR156" s="323">
        <f t="shared" si="129"/>
        <v>0</v>
      </c>
      <c r="AS156" s="323">
        <f t="shared" si="129"/>
        <v>0</v>
      </c>
      <c r="AT156" s="323">
        <f t="shared" si="129"/>
        <v>0</v>
      </c>
      <c r="AU156" s="323">
        <f t="shared" si="129"/>
        <v>0</v>
      </c>
      <c r="AV156" s="323">
        <f t="shared" si="129"/>
        <v>0</v>
      </c>
      <c r="AW156" s="323">
        <f t="shared" si="129"/>
        <v>0</v>
      </c>
      <c r="AX156" s="323">
        <f t="shared" si="129"/>
        <v>0</v>
      </c>
      <c r="AY156" s="323">
        <f t="shared" si="129"/>
        <v>0</v>
      </c>
      <c r="AZ156" s="323">
        <f t="shared" si="129"/>
        <v>0</v>
      </c>
      <c r="BA156" s="323">
        <f t="shared" si="129"/>
        <v>0</v>
      </c>
      <c r="BB156" s="323">
        <f t="shared" si="129"/>
        <v>0</v>
      </c>
      <c r="BC156" s="323">
        <f t="shared" si="129"/>
        <v>0</v>
      </c>
      <c r="BD156" s="323">
        <f t="shared" si="129"/>
        <v>0</v>
      </c>
      <c r="BE156" s="323">
        <f t="shared" si="129"/>
        <v>0</v>
      </c>
      <c r="BF156" s="323">
        <f t="shared" si="129"/>
        <v>0</v>
      </c>
      <c r="BG156" s="323">
        <f t="shared" si="129"/>
        <v>0</v>
      </c>
      <c r="BH156" s="323">
        <f t="shared" si="129"/>
        <v>0</v>
      </c>
      <c r="BI156" s="323">
        <f t="shared" si="129"/>
        <v>0</v>
      </c>
      <c r="BJ156" s="323">
        <f t="shared" si="129"/>
        <v>0</v>
      </c>
      <c r="BK156" s="323">
        <f t="shared" si="129"/>
        <v>0</v>
      </c>
      <c r="BL156" s="323">
        <f t="shared" si="129"/>
        <v>0</v>
      </c>
      <c r="BM156" s="323">
        <f t="shared" si="129"/>
        <v>0</v>
      </c>
      <c r="BN156" s="323">
        <f t="shared" si="129"/>
        <v>0</v>
      </c>
      <c r="BO156" s="323">
        <f t="shared" si="129"/>
        <v>0</v>
      </c>
      <c r="BP156" s="323">
        <f t="shared" ref="BP156:BW156" si="130">BP110*BP46*BP41</f>
        <v>0</v>
      </c>
      <c r="BQ156" s="323">
        <f t="shared" si="130"/>
        <v>0</v>
      </c>
      <c r="BR156" s="323">
        <f t="shared" si="130"/>
        <v>0</v>
      </c>
      <c r="BS156" s="323">
        <f t="shared" si="130"/>
        <v>0</v>
      </c>
      <c r="BT156" s="323">
        <f t="shared" si="130"/>
        <v>0</v>
      </c>
      <c r="BU156" s="323">
        <f t="shared" si="130"/>
        <v>0</v>
      </c>
      <c r="BV156" s="323">
        <f t="shared" si="130"/>
        <v>0</v>
      </c>
      <c r="BW156" s="323">
        <f t="shared" si="130"/>
        <v>0</v>
      </c>
    </row>
    <row r="157" spans="1:75">
      <c r="A157" s="411" t="s">
        <v>359</v>
      </c>
      <c r="B157" s="412"/>
      <c r="C157" s="229"/>
      <c r="D157" s="229"/>
      <c r="E157" s="229"/>
      <c r="F157" s="229"/>
      <c r="G157" s="229"/>
      <c r="H157" s="229"/>
      <c r="I157" s="229"/>
      <c r="J157" s="229"/>
      <c r="K157" s="229"/>
      <c r="L157" s="229"/>
      <c r="M157" s="229"/>
      <c r="N157" s="229"/>
      <c r="O157" s="229"/>
      <c r="P157" s="229"/>
      <c r="Q157" s="229"/>
      <c r="R157" s="229"/>
      <c r="S157" s="229"/>
      <c r="T157" s="229"/>
      <c r="U157" s="229"/>
      <c r="V157" s="229"/>
      <c r="W157" s="229"/>
      <c r="X157" s="229"/>
      <c r="Y157" s="229"/>
      <c r="Z157" s="229"/>
      <c r="AA157" s="229"/>
      <c r="AB157" s="229"/>
      <c r="AC157" s="229"/>
      <c r="AD157" s="229"/>
      <c r="AE157" s="229"/>
      <c r="AF157" s="229"/>
      <c r="AG157" s="229"/>
      <c r="AH157" s="229"/>
      <c r="AI157" s="229"/>
      <c r="AJ157" s="229"/>
      <c r="AK157" s="229"/>
      <c r="AL157" s="229"/>
      <c r="AM157" s="229"/>
      <c r="AN157" s="229"/>
      <c r="AO157" s="229"/>
      <c r="AP157" s="229"/>
      <c r="AQ157" s="229"/>
      <c r="AR157" s="229"/>
      <c r="AS157" s="229"/>
      <c r="AT157" s="229"/>
      <c r="AU157" s="229"/>
      <c r="AV157" s="229"/>
      <c r="AW157" s="229"/>
      <c r="AX157" s="229"/>
      <c r="AY157" s="229"/>
      <c r="AZ157" s="229"/>
      <c r="BA157" s="229"/>
      <c r="BB157" s="229"/>
      <c r="BC157" s="229"/>
      <c r="BD157" s="229"/>
      <c r="BE157" s="229"/>
      <c r="BF157" s="229"/>
      <c r="BG157" s="229"/>
      <c r="BH157" s="229"/>
      <c r="BI157" s="229"/>
      <c r="BJ157" s="229"/>
      <c r="BK157" s="229"/>
      <c r="BL157" s="229"/>
      <c r="BM157" s="229"/>
      <c r="BN157" s="229"/>
      <c r="BO157" s="229"/>
      <c r="BP157" s="229"/>
      <c r="BQ157" s="229"/>
      <c r="BR157" s="229"/>
      <c r="BS157" s="229"/>
      <c r="BT157" s="229"/>
      <c r="BU157" s="229"/>
      <c r="BV157" s="229"/>
      <c r="BW157" s="229"/>
    </row>
    <row r="158" spans="1:75">
      <c r="A158" s="358" t="s">
        <v>360</v>
      </c>
      <c r="B158" s="359"/>
      <c r="C158" s="228"/>
      <c r="D158" s="228"/>
      <c r="E158" s="228"/>
      <c r="F158" s="228"/>
      <c r="G158" s="228"/>
      <c r="H158" s="228"/>
      <c r="I158" s="228"/>
      <c r="J158" s="228"/>
      <c r="K158" s="228"/>
      <c r="L158" s="228"/>
      <c r="M158" s="228"/>
      <c r="N158" s="228"/>
      <c r="O158" s="228"/>
      <c r="P158" s="228"/>
      <c r="Q158" s="228"/>
      <c r="R158" s="228"/>
      <c r="S158" s="228"/>
      <c r="T158" s="228"/>
      <c r="U158" s="228"/>
      <c r="V158" s="228"/>
      <c r="W158" s="228"/>
      <c r="X158" s="228"/>
      <c r="Y158" s="228"/>
      <c r="Z158" s="228"/>
      <c r="AA158" s="228"/>
      <c r="AB158" s="228"/>
      <c r="AC158" s="228"/>
      <c r="AD158" s="228"/>
      <c r="AE158" s="228"/>
      <c r="AF158" s="228"/>
      <c r="AG158" s="228"/>
      <c r="AH158" s="228"/>
      <c r="AI158" s="228"/>
      <c r="AJ158" s="228"/>
      <c r="AK158" s="228"/>
      <c r="AL158" s="228"/>
      <c r="AM158" s="228"/>
      <c r="AN158" s="228"/>
      <c r="AO158" s="228"/>
      <c r="AP158" s="228"/>
      <c r="AQ158" s="228"/>
      <c r="AR158" s="228"/>
      <c r="AS158" s="228"/>
      <c r="AT158" s="228"/>
      <c r="AU158" s="228"/>
      <c r="AV158" s="228"/>
      <c r="AW158" s="228"/>
      <c r="AX158" s="228"/>
      <c r="AY158" s="228"/>
      <c r="AZ158" s="228"/>
      <c r="BA158" s="228"/>
      <c r="BB158" s="228"/>
      <c r="BC158" s="228"/>
      <c r="BD158" s="228"/>
      <c r="BE158" s="228"/>
      <c r="BF158" s="228"/>
      <c r="BG158" s="228"/>
      <c r="BH158" s="228"/>
      <c r="BI158" s="228"/>
      <c r="BJ158" s="228"/>
      <c r="BK158" s="228"/>
      <c r="BL158" s="228"/>
      <c r="BM158" s="228"/>
      <c r="BN158" s="228"/>
      <c r="BO158" s="228"/>
      <c r="BP158" s="228"/>
      <c r="BQ158" s="228"/>
      <c r="BR158" s="228"/>
      <c r="BS158" s="228"/>
      <c r="BT158" s="228"/>
      <c r="BU158" s="228"/>
      <c r="BV158" s="228"/>
      <c r="BW158" s="228"/>
    </row>
    <row r="159" spans="1:75">
      <c r="A159" s="358" t="s">
        <v>361</v>
      </c>
      <c r="B159" s="359"/>
      <c r="C159" s="228"/>
      <c r="D159" s="228"/>
      <c r="E159" s="228"/>
      <c r="F159" s="228"/>
      <c r="G159" s="228"/>
      <c r="H159" s="228"/>
      <c r="I159" s="228"/>
      <c r="J159" s="228"/>
      <c r="K159" s="228"/>
      <c r="L159" s="228"/>
      <c r="M159" s="228"/>
      <c r="N159" s="228"/>
      <c r="O159" s="228"/>
      <c r="P159" s="228"/>
      <c r="Q159" s="228"/>
      <c r="R159" s="228"/>
      <c r="S159" s="228"/>
      <c r="T159" s="228"/>
      <c r="U159" s="228"/>
      <c r="V159" s="228"/>
      <c r="W159" s="228"/>
      <c r="X159" s="228"/>
      <c r="Y159" s="228"/>
      <c r="Z159" s="228"/>
      <c r="AA159" s="228"/>
      <c r="AB159" s="228"/>
      <c r="AC159" s="228"/>
      <c r="AD159" s="228"/>
      <c r="AE159" s="228"/>
      <c r="AF159" s="228"/>
      <c r="AG159" s="228"/>
      <c r="AH159" s="228"/>
      <c r="AI159" s="228"/>
      <c r="AJ159" s="228"/>
      <c r="AK159" s="228"/>
      <c r="AL159" s="228"/>
      <c r="AM159" s="228"/>
      <c r="AN159" s="228"/>
      <c r="AO159" s="228"/>
      <c r="AP159" s="228"/>
      <c r="AQ159" s="228"/>
      <c r="AR159" s="228"/>
      <c r="AS159" s="228"/>
      <c r="AT159" s="228"/>
      <c r="AU159" s="228"/>
      <c r="AV159" s="228"/>
      <c r="AW159" s="228"/>
      <c r="AX159" s="228"/>
      <c r="AY159" s="228"/>
      <c r="AZ159" s="228"/>
      <c r="BA159" s="228"/>
      <c r="BB159" s="228"/>
      <c r="BC159" s="228"/>
      <c r="BD159" s="228"/>
      <c r="BE159" s="228"/>
      <c r="BF159" s="228"/>
      <c r="BG159" s="228"/>
      <c r="BH159" s="228"/>
      <c r="BI159" s="228"/>
      <c r="BJ159" s="228"/>
      <c r="BK159" s="228"/>
      <c r="BL159" s="228"/>
      <c r="BM159" s="228"/>
      <c r="BN159" s="228"/>
      <c r="BO159" s="228"/>
      <c r="BP159" s="228"/>
      <c r="BQ159" s="228"/>
      <c r="BR159" s="228"/>
      <c r="BS159" s="228"/>
      <c r="BT159" s="228"/>
      <c r="BU159" s="228"/>
      <c r="BV159" s="228"/>
      <c r="BW159" s="228"/>
    </row>
    <row r="160" spans="1:75">
      <c r="A160" s="358" t="s">
        <v>362</v>
      </c>
      <c r="B160" s="359"/>
      <c r="C160" s="228"/>
      <c r="D160" s="228"/>
      <c r="E160" s="228"/>
      <c r="F160" s="228"/>
      <c r="G160" s="228"/>
      <c r="H160" s="228"/>
      <c r="I160" s="228"/>
      <c r="J160" s="228"/>
      <c r="K160" s="228"/>
      <c r="L160" s="228"/>
      <c r="M160" s="228"/>
      <c r="N160" s="228"/>
      <c r="O160" s="228"/>
      <c r="P160" s="228"/>
      <c r="Q160" s="228"/>
      <c r="R160" s="228"/>
      <c r="S160" s="228"/>
      <c r="T160" s="228"/>
      <c r="U160" s="228"/>
      <c r="V160" s="228"/>
      <c r="W160" s="228"/>
      <c r="X160" s="228"/>
      <c r="Y160" s="228"/>
      <c r="Z160" s="228"/>
      <c r="AA160" s="228"/>
      <c r="AB160" s="228"/>
      <c r="AC160" s="228"/>
      <c r="AD160" s="228"/>
      <c r="AE160" s="228"/>
      <c r="AF160" s="228"/>
      <c r="AG160" s="228"/>
      <c r="AH160" s="228"/>
      <c r="AI160" s="228"/>
      <c r="AJ160" s="228"/>
      <c r="AK160" s="228"/>
      <c r="AL160" s="228"/>
      <c r="AM160" s="228"/>
      <c r="AN160" s="228"/>
      <c r="AO160" s="228"/>
      <c r="AP160" s="228"/>
      <c r="AQ160" s="228"/>
      <c r="AR160" s="228"/>
      <c r="AS160" s="228"/>
      <c r="AT160" s="228"/>
      <c r="AU160" s="228"/>
      <c r="AV160" s="228"/>
      <c r="AW160" s="228"/>
      <c r="AX160" s="228"/>
      <c r="AY160" s="228"/>
      <c r="AZ160" s="228"/>
      <c r="BA160" s="228"/>
      <c r="BB160" s="228"/>
      <c r="BC160" s="228"/>
      <c r="BD160" s="228"/>
      <c r="BE160" s="228"/>
      <c r="BF160" s="228"/>
      <c r="BG160" s="228"/>
      <c r="BH160" s="228"/>
      <c r="BI160" s="228"/>
      <c r="BJ160" s="228"/>
      <c r="BK160" s="228"/>
      <c r="BL160" s="228"/>
      <c r="BM160" s="228"/>
      <c r="BN160" s="228"/>
      <c r="BO160" s="228"/>
      <c r="BP160" s="228"/>
      <c r="BQ160" s="228"/>
      <c r="BR160" s="228"/>
      <c r="BS160" s="228"/>
      <c r="BT160" s="228"/>
      <c r="BU160" s="228"/>
      <c r="BV160" s="228"/>
      <c r="BW160" s="228"/>
    </row>
    <row r="161" spans="1:75">
      <c r="A161" s="358" t="s">
        <v>363</v>
      </c>
      <c r="B161" s="359"/>
      <c r="C161" s="228"/>
      <c r="D161" s="228"/>
      <c r="E161" s="228"/>
      <c r="F161" s="228"/>
      <c r="G161" s="228"/>
      <c r="H161" s="228"/>
      <c r="I161" s="228"/>
      <c r="J161" s="228"/>
      <c r="K161" s="228"/>
      <c r="L161" s="228"/>
      <c r="M161" s="228"/>
      <c r="N161" s="228"/>
      <c r="O161" s="228"/>
      <c r="P161" s="228"/>
      <c r="Q161" s="228"/>
      <c r="R161" s="228"/>
      <c r="S161" s="228"/>
      <c r="T161" s="228"/>
      <c r="U161" s="228"/>
      <c r="V161" s="228"/>
      <c r="W161" s="228"/>
      <c r="X161" s="228"/>
      <c r="Y161" s="228"/>
      <c r="Z161" s="228"/>
      <c r="AA161" s="228"/>
      <c r="AB161" s="228"/>
      <c r="AC161" s="228"/>
      <c r="AD161" s="228"/>
      <c r="AE161" s="228"/>
      <c r="AF161" s="228"/>
      <c r="AG161" s="228"/>
      <c r="AH161" s="228"/>
      <c r="AI161" s="228"/>
      <c r="AJ161" s="228"/>
      <c r="AK161" s="228"/>
      <c r="AL161" s="228"/>
      <c r="AM161" s="228"/>
      <c r="AN161" s="228"/>
      <c r="AO161" s="228"/>
      <c r="AP161" s="228"/>
      <c r="AQ161" s="228"/>
      <c r="AR161" s="228"/>
      <c r="AS161" s="228"/>
      <c r="AT161" s="228"/>
      <c r="AU161" s="228"/>
      <c r="AV161" s="228"/>
      <c r="AW161" s="228"/>
      <c r="AX161" s="228"/>
      <c r="AY161" s="228"/>
      <c r="AZ161" s="228"/>
      <c r="BA161" s="228"/>
      <c r="BB161" s="228"/>
      <c r="BC161" s="228"/>
      <c r="BD161" s="228"/>
      <c r="BE161" s="228"/>
      <c r="BF161" s="228"/>
      <c r="BG161" s="228"/>
      <c r="BH161" s="228"/>
      <c r="BI161" s="228"/>
      <c r="BJ161" s="228"/>
      <c r="BK161" s="228"/>
      <c r="BL161" s="228"/>
      <c r="BM161" s="228"/>
      <c r="BN161" s="228"/>
      <c r="BO161" s="228"/>
      <c r="BP161" s="228"/>
      <c r="BQ161" s="228"/>
      <c r="BR161" s="228"/>
      <c r="BS161" s="228"/>
      <c r="BT161" s="228"/>
      <c r="BU161" s="228"/>
      <c r="BV161" s="228"/>
      <c r="BW161" s="228"/>
    </row>
    <row r="162" spans="1:75">
      <c r="A162" s="360" t="s">
        <v>364</v>
      </c>
      <c r="B162" s="361"/>
      <c r="C162" s="228"/>
      <c r="D162" s="228"/>
      <c r="E162" s="228"/>
      <c r="F162" s="228"/>
      <c r="G162" s="228"/>
      <c r="H162" s="228"/>
      <c r="I162" s="228"/>
      <c r="J162" s="228"/>
      <c r="K162" s="228"/>
      <c r="L162" s="228"/>
      <c r="M162" s="228"/>
      <c r="N162" s="228"/>
      <c r="O162" s="228"/>
      <c r="P162" s="228"/>
      <c r="Q162" s="228"/>
      <c r="R162" s="228"/>
      <c r="S162" s="228"/>
      <c r="T162" s="228"/>
      <c r="U162" s="228"/>
      <c r="V162" s="228"/>
      <c r="W162" s="228"/>
      <c r="X162" s="228"/>
      <c r="Y162" s="228"/>
      <c r="Z162" s="228"/>
      <c r="AA162" s="228"/>
      <c r="AB162" s="228"/>
      <c r="AC162" s="228"/>
      <c r="AD162" s="228"/>
      <c r="AE162" s="228"/>
      <c r="AF162" s="228"/>
      <c r="AG162" s="228"/>
      <c r="AH162" s="228"/>
      <c r="AI162" s="228"/>
      <c r="AJ162" s="228"/>
      <c r="AK162" s="228"/>
      <c r="AL162" s="228"/>
      <c r="AM162" s="228"/>
      <c r="AN162" s="228"/>
      <c r="AO162" s="228"/>
      <c r="AP162" s="228"/>
      <c r="AQ162" s="228"/>
      <c r="AR162" s="228"/>
      <c r="AS162" s="228"/>
      <c r="AT162" s="228"/>
      <c r="AU162" s="228"/>
      <c r="AV162" s="228"/>
      <c r="AW162" s="228"/>
      <c r="AX162" s="228"/>
      <c r="AY162" s="228"/>
      <c r="AZ162" s="228"/>
      <c r="BA162" s="228"/>
      <c r="BB162" s="228"/>
      <c r="BC162" s="228"/>
      <c r="BD162" s="228"/>
      <c r="BE162" s="228"/>
      <c r="BF162" s="228"/>
      <c r="BG162" s="228"/>
      <c r="BH162" s="228"/>
      <c r="BI162" s="228"/>
      <c r="BJ162" s="228"/>
      <c r="BK162" s="228"/>
      <c r="BL162" s="228"/>
      <c r="BM162" s="228"/>
      <c r="BN162" s="228"/>
      <c r="BO162" s="228"/>
      <c r="BP162" s="228"/>
      <c r="BQ162" s="228"/>
      <c r="BR162" s="228"/>
      <c r="BS162" s="228"/>
      <c r="BT162" s="228"/>
      <c r="BU162" s="228"/>
      <c r="BV162" s="228"/>
      <c r="BW162" s="228"/>
    </row>
    <row r="163" spans="1:75" ht="15.75">
      <c r="A163" s="367" t="s">
        <v>400</v>
      </c>
      <c r="B163" s="368"/>
      <c r="C163" s="368"/>
      <c r="D163" s="368"/>
      <c r="E163" s="368"/>
      <c r="F163" s="368"/>
      <c r="G163" s="368"/>
      <c r="H163" s="368"/>
      <c r="I163" s="368"/>
      <c r="J163" s="368"/>
      <c r="K163" s="368"/>
      <c r="L163" s="368"/>
      <c r="M163" s="368"/>
      <c r="N163" s="368"/>
      <c r="O163" s="368"/>
      <c r="P163" s="368"/>
      <c r="Q163" s="368"/>
      <c r="R163" s="368"/>
      <c r="S163" s="368"/>
      <c r="T163" s="368"/>
      <c r="U163" s="368"/>
      <c r="V163" s="368"/>
      <c r="W163" s="368"/>
      <c r="X163" s="368"/>
      <c r="Y163" s="368"/>
      <c r="Z163" s="368"/>
      <c r="AA163" s="368"/>
      <c r="AB163" s="368"/>
      <c r="AC163" s="368"/>
      <c r="AD163" s="368"/>
      <c r="AE163" s="368"/>
      <c r="AF163" s="368"/>
      <c r="AG163" s="368"/>
      <c r="AH163" s="368"/>
      <c r="AI163" s="368"/>
      <c r="AJ163" s="368"/>
      <c r="AK163" s="368"/>
      <c r="AL163" s="368"/>
      <c r="AM163" s="368"/>
      <c r="AN163" s="368"/>
      <c r="AO163" s="368"/>
      <c r="AP163" s="368"/>
      <c r="AQ163" s="368"/>
      <c r="AR163" s="368"/>
      <c r="AS163" s="368"/>
      <c r="AT163" s="368"/>
      <c r="AU163" s="368"/>
      <c r="AV163" s="368"/>
      <c r="AW163" s="368"/>
      <c r="AX163" s="368"/>
      <c r="AY163" s="368"/>
      <c r="AZ163" s="368"/>
      <c r="BA163" s="368"/>
      <c r="BB163" s="368"/>
      <c r="BC163" s="368"/>
      <c r="BD163" s="368"/>
      <c r="BE163" s="368"/>
      <c r="BF163" s="368"/>
      <c r="BG163" s="368"/>
      <c r="BH163" s="368"/>
      <c r="BI163" s="368"/>
      <c r="BJ163" s="368"/>
      <c r="BK163" s="368"/>
      <c r="BL163" s="368"/>
      <c r="BM163" s="368"/>
      <c r="BN163" s="368"/>
      <c r="BO163" s="368"/>
      <c r="BP163" s="368"/>
      <c r="BQ163" s="368"/>
      <c r="BR163" s="368"/>
      <c r="BS163" s="368"/>
      <c r="BT163" s="368"/>
      <c r="BU163" s="368"/>
      <c r="BV163" s="368"/>
      <c r="BW163" s="369"/>
    </row>
    <row r="164" spans="1:75">
      <c r="A164" s="430"/>
      <c r="B164" s="431"/>
      <c r="C164" s="431"/>
      <c r="D164" s="431"/>
      <c r="E164" s="431"/>
      <c r="F164" s="431"/>
      <c r="G164" s="431"/>
      <c r="H164" s="431"/>
      <c r="I164" s="431"/>
      <c r="J164" s="431"/>
      <c r="K164" s="431"/>
      <c r="L164" s="431"/>
      <c r="M164" s="431"/>
      <c r="N164" s="431"/>
      <c r="O164" s="431"/>
      <c r="P164" s="431"/>
      <c r="Q164" s="431"/>
      <c r="R164" s="431"/>
      <c r="S164" s="431"/>
      <c r="T164" s="431"/>
      <c r="U164" s="431"/>
      <c r="V164" s="431"/>
      <c r="W164" s="431"/>
      <c r="X164" s="431"/>
      <c r="Y164" s="431"/>
      <c r="Z164" s="431"/>
      <c r="AA164" s="431"/>
      <c r="AB164" s="431"/>
      <c r="AC164" s="431"/>
      <c r="AD164" s="431"/>
      <c r="AE164" s="431"/>
      <c r="AF164" s="431"/>
      <c r="AG164" s="431"/>
      <c r="AH164" s="431"/>
      <c r="AI164" s="431"/>
      <c r="AJ164" s="431"/>
      <c r="AK164" s="431"/>
      <c r="AL164" s="431"/>
      <c r="AM164" s="431"/>
      <c r="AN164" s="431"/>
      <c r="AO164" s="431"/>
      <c r="AP164" s="431"/>
      <c r="AQ164" s="431"/>
      <c r="AR164" s="431"/>
      <c r="AS164" s="431"/>
      <c r="AT164" s="431"/>
      <c r="AU164" s="431"/>
      <c r="AV164" s="431"/>
      <c r="AW164" s="431"/>
      <c r="AX164" s="431"/>
      <c r="AY164" s="431"/>
      <c r="AZ164" s="431"/>
      <c r="BA164" s="431"/>
      <c r="BB164" s="431"/>
      <c r="BC164" s="431"/>
      <c r="BD164" s="431"/>
      <c r="BE164" s="431"/>
      <c r="BF164" s="431"/>
      <c r="BG164" s="431"/>
      <c r="BH164" s="431"/>
      <c r="BI164" s="431"/>
      <c r="BJ164" s="431"/>
      <c r="BK164" s="431"/>
      <c r="BL164" s="431"/>
      <c r="BM164" s="431"/>
      <c r="BN164" s="431"/>
      <c r="BO164" s="431"/>
      <c r="BP164" s="431"/>
      <c r="BQ164" s="431"/>
      <c r="BR164" s="431"/>
      <c r="BS164" s="431"/>
      <c r="BT164" s="431"/>
      <c r="BU164" s="431"/>
      <c r="BV164" s="431"/>
      <c r="BW164" s="432"/>
    </row>
    <row r="165" spans="1:75">
      <c r="A165" s="279"/>
      <c r="B165" s="280"/>
      <c r="C165" s="280"/>
      <c r="D165" s="280"/>
      <c r="E165" s="280"/>
      <c r="F165" s="280"/>
      <c r="G165" s="280"/>
      <c r="H165" s="280"/>
      <c r="I165" s="280"/>
      <c r="J165" s="280"/>
      <c r="K165" s="280"/>
      <c r="L165" s="280"/>
      <c r="M165" s="280"/>
      <c r="N165" s="280"/>
      <c r="O165" s="280"/>
      <c r="P165" s="280"/>
      <c r="Q165" s="280"/>
      <c r="R165" s="280"/>
      <c r="S165" s="280"/>
      <c r="T165" s="280"/>
      <c r="U165" s="280"/>
      <c r="V165" s="280"/>
      <c r="W165" s="280"/>
      <c r="X165" s="280"/>
      <c r="Y165" s="280"/>
      <c r="Z165" s="280"/>
      <c r="AA165" s="280"/>
      <c r="AB165" s="280"/>
      <c r="AC165" s="280"/>
      <c r="AD165" s="280"/>
      <c r="AE165" s="280"/>
      <c r="AF165" s="280"/>
      <c r="AG165" s="280"/>
      <c r="AH165" s="280"/>
      <c r="AI165" s="280"/>
      <c r="AJ165" s="280"/>
      <c r="AK165" s="280"/>
      <c r="AL165" s="280"/>
      <c r="AM165" s="280"/>
      <c r="AN165" s="280"/>
      <c r="AO165" s="280"/>
      <c r="AP165" s="280"/>
      <c r="AQ165" s="280"/>
      <c r="AR165" s="280"/>
      <c r="AS165" s="280"/>
      <c r="AT165" s="280"/>
      <c r="AU165" s="280"/>
      <c r="AV165" s="280"/>
      <c r="AW165" s="280"/>
      <c r="AX165" s="280"/>
      <c r="AY165" s="280"/>
      <c r="AZ165" s="280"/>
      <c r="BA165" s="280"/>
      <c r="BB165" s="280"/>
      <c r="BC165" s="280"/>
      <c r="BD165" s="280"/>
      <c r="BE165" s="280"/>
      <c r="BF165" s="280"/>
      <c r="BG165" s="280"/>
      <c r="BH165" s="280"/>
      <c r="BI165" s="280"/>
      <c r="BJ165" s="280"/>
      <c r="BK165" s="280"/>
      <c r="BL165" s="280"/>
      <c r="BM165" s="280"/>
      <c r="BN165" s="280"/>
      <c r="BO165" s="280"/>
      <c r="BP165" s="280"/>
      <c r="BQ165" s="280"/>
      <c r="BR165" s="280"/>
      <c r="BS165" s="280"/>
      <c r="BT165" s="280"/>
      <c r="BU165" s="280"/>
      <c r="BV165" s="280"/>
      <c r="BW165" s="280"/>
    </row>
    <row r="166" spans="1:75" s="231" customFormat="1" ht="15.75">
      <c r="A166" s="338" t="s">
        <v>320</v>
      </c>
      <c r="B166" s="339"/>
      <c r="C166" s="339"/>
      <c r="D166" s="339"/>
      <c r="E166" s="339"/>
      <c r="F166" s="339"/>
      <c r="G166" s="339"/>
      <c r="H166" s="339"/>
      <c r="I166" s="339"/>
      <c r="J166" s="339"/>
      <c r="K166" s="339"/>
      <c r="L166" s="339"/>
      <c r="M166" s="339"/>
      <c r="N166" s="339"/>
      <c r="O166" s="339"/>
      <c r="P166" s="339"/>
      <c r="Q166" s="339"/>
      <c r="R166" s="339"/>
      <c r="S166" s="339"/>
      <c r="T166" s="339"/>
      <c r="U166" s="339"/>
      <c r="V166" s="339"/>
      <c r="W166" s="339"/>
      <c r="X166" s="339"/>
      <c r="Y166" s="339"/>
      <c r="Z166" s="339"/>
      <c r="AA166" s="339"/>
      <c r="AB166" s="339"/>
      <c r="AC166" s="339"/>
      <c r="AD166" s="339"/>
      <c r="AE166" s="339"/>
      <c r="AF166" s="339"/>
      <c r="AG166" s="339"/>
      <c r="AH166" s="339"/>
      <c r="AI166" s="339"/>
      <c r="AJ166" s="339"/>
      <c r="AK166" s="339"/>
      <c r="AL166" s="339"/>
      <c r="AM166" s="339"/>
      <c r="AN166" s="339"/>
      <c r="AO166" s="339"/>
      <c r="AP166" s="339"/>
      <c r="AQ166" s="339"/>
      <c r="AR166" s="339"/>
      <c r="AS166" s="339"/>
      <c r="AT166" s="339"/>
      <c r="AU166" s="339"/>
      <c r="AV166" s="339"/>
      <c r="AW166" s="339"/>
      <c r="AX166" s="339"/>
      <c r="AY166" s="339"/>
      <c r="AZ166" s="339"/>
      <c r="BA166" s="339"/>
      <c r="BB166" s="339"/>
      <c r="BC166" s="339"/>
      <c r="BD166" s="339"/>
      <c r="BE166" s="339"/>
      <c r="BF166" s="339"/>
      <c r="BG166" s="339"/>
      <c r="BH166" s="339"/>
      <c r="BI166" s="339"/>
      <c r="BJ166" s="339"/>
      <c r="BK166" s="339"/>
      <c r="BL166" s="339"/>
      <c r="BM166" s="339"/>
      <c r="BN166" s="339"/>
      <c r="BO166" s="339"/>
      <c r="BP166" s="339"/>
      <c r="BQ166" s="339"/>
      <c r="BR166" s="339"/>
      <c r="BS166" s="339"/>
      <c r="BT166" s="339"/>
      <c r="BU166" s="339"/>
      <c r="BV166" s="339"/>
      <c r="BW166" s="340"/>
    </row>
    <row r="167" spans="1:75" outlineLevel="1">
      <c r="A167" s="421" t="s">
        <v>321</v>
      </c>
      <c r="B167" s="421"/>
      <c r="C167" s="261"/>
      <c r="D167" s="261"/>
      <c r="E167" s="261">
        <f>C105</f>
        <v>0</v>
      </c>
      <c r="F167" s="261">
        <f t="shared" ref="F167:AJ167" si="131">D105</f>
        <v>0</v>
      </c>
      <c r="G167" s="261">
        <f t="shared" si="131"/>
        <v>0</v>
      </c>
      <c r="H167" s="261">
        <f t="shared" si="131"/>
        <v>0</v>
      </c>
      <c r="I167" s="261">
        <f t="shared" si="131"/>
        <v>0</v>
      </c>
      <c r="J167" s="261">
        <f t="shared" si="131"/>
        <v>0</v>
      </c>
      <c r="K167" s="261">
        <f t="shared" si="131"/>
        <v>0</v>
      </c>
      <c r="L167" s="261">
        <f t="shared" si="131"/>
        <v>0</v>
      </c>
      <c r="M167" s="261">
        <f t="shared" si="131"/>
        <v>0</v>
      </c>
      <c r="N167" s="261">
        <f t="shared" si="131"/>
        <v>0</v>
      </c>
      <c r="O167" s="261">
        <f t="shared" si="131"/>
        <v>0</v>
      </c>
      <c r="P167" s="261">
        <f t="shared" si="131"/>
        <v>0</v>
      </c>
      <c r="Q167" s="261">
        <f t="shared" si="131"/>
        <v>0</v>
      </c>
      <c r="R167" s="261">
        <f t="shared" si="131"/>
        <v>0</v>
      </c>
      <c r="S167" s="261">
        <f t="shared" si="131"/>
        <v>0</v>
      </c>
      <c r="T167" s="261">
        <f t="shared" si="131"/>
        <v>0</v>
      </c>
      <c r="U167" s="261">
        <f t="shared" si="131"/>
        <v>0</v>
      </c>
      <c r="V167" s="261">
        <f t="shared" si="131"/>
        <v>0</v>
      </c>
      <c r="W167" s="261">
        <f t="shared" si="131"/>
        <v>0</v>
      </c>
      <c r="X167" s="261">
        <f t="shared" si="131"/>
        <v>0</v>
      </c>
      <c r="Y167" s="261">
        <f t="shared" si="131"/>
        <v>0</v>
      </c>
      <c r="Z167" s="261">
        <f t="shared" si="131"/>
        <v>0</v>
      </c>
      <c r="AA167" s="261">
        <f t="shared" si="131"/>
        <v>0</v>
      </c>
      <c r="AB167" s="261">
        <f t="shared" si="131"/>
        <v>0</v>
      </c>
      <c r="AC167" s="261">
        <f t="shared" si="131"/>
        <v>0</v>
      </c>
      <c r="AD167" s="261">
        <f t="shared" si="131"/>
        <v>0</v>
      </c>
      <c r="AE167" s="261">
        <f t="shared" si="131"/>
        <v>0</v>
      </c>
      <c r="AF167" s="261">
        <f t="shared" si="131"/>
        <v>0</v>
      </c>
      <c r="AG167" s="261">
        <f t="shared" si="131"/>
        <v>0</v>
      </c>
      <c r="AH167" s="261">
        <f t="shared" si="131"/>
        <v>0</v>
      </c>
      <c r="AI167" s="261">
        <f t="shared" si="131"/>
        <v>0</v>
      </c>
      <c r="AJ167" s="261">
        <f t="shared" si="131"/>
        <v>0</v>
      </c>
      <c r="AK167" s="261">
        <f t="shared" ref="AK167:BP167" si="132">AI105</f>
        <v>0</v>
      </c>
      <c r="AL167" s="261">
        <f t="shared" si="132"/>
        <v>0</v>
      </c>
      <c r="AM167" s="261">
        <f t="shared" si="132"/>
        <v>0</v>
      </c>
      <c r="AN167" s="261">
        <f t="shared" si="132"/>
        <v>0</v>
      </c>
      <c r="AO167" s="261">
        <f t="shared" si="132"/>
        <v>0</v>
      </c>
      <c r="AP167" s="261">
        <f t="shared" si="132"/>
        <v>0</v>
      </c>
      <c r="AQ167" s="261">
        <f t="shared" si="132"/>
        <v>0</v>
      </c>
      <c r="AR167" s="261">
        <f t="shared" si="132"/>
        <v>0</v>
      </c>
      <c r="AS167" s="261">
        <f t="shared" si="132"/>
        <v>0</v>
      </c>
      <c r="AT167" s="261">
        <f t="shared" si="132"/>
        <v>0</v>
      </c>
      <c r="AU167" s="261">
        <f t="shared" si="132"/>
        <v>0</v>
      </c>
      <c r="AV167" s="261">
        <f t="shared" si="132"/>
        <v>0</v>
      </c>
      <c r="AW167" s="261">
        <f t="shared" si="132"/>
        <v>0</v>
      </c>
      <c r="AX167" s="261">
        <f t="shared" si="132"/>
        <v>0</v>
      </c>
      <c r="AY167" s="261">
        <f t="shared" si="132"/>
        <v>0</v>
      </c>
      <c r="AZ167" s="261">
        <f t="shared" si="132"/>
        <v>0</v>
      </c>
      <c r="BA167" s="261">
        <f t="shared" si="132"/>
        <v>0</v>
      </c>
      <c r="BB167" s="261">
        <f t="shared" si="132"/>
        <v>0</v>
      </c>
      <c r="BC167" s="261">
        <f t="shared" si="132"/>
        <v>0</v>
      </c>
      <c r="BD167" s="261">
        <f t="shared" si="132"/>
        <v>0</v>
      </c>
      <c r="BE167" s="261">
        <f t="shared" si="132"/>
        <v>0</v>
      </c>
      <c r="BF167" s="261">
        <f t="shared" si="132"/>
        <v>0</v>
      </c>
      <c r="BG167" s="261">
        <f t="shared" si="132"/>
        <v>0</v>
      </c>
      <c r="BH167" s="261">
        <f t="shared" si="132"/>
        <v>0</v>
      </c>
      <c r="BI167" s="261">
        <f t="shared" si="132"/>
        <v>0</v>
      </c>
      <c r="BJ167" s="261">
        <f t="shared" si="132"/>
        <v>0</v>
      </c>
      <c r="BK167" s="261">
        <f t="shared" si="132"/>
        <v>0</v>
      </c>
      <c r="BL167" s="261">
        <f t="shared" si="132"/>
        <v>0</v>
      </c>
      <c r="BM167" s="261">
        <f t="shared" si="132"/>
        <v>0</v>
      </c>
      <c r="BN167" s="261">
        <f t="shared" si="132"/>
        <v>0</v>
      </c>
      <c r="BO167" s="261">
        <f t="shared" si="132"/>
        <v>0</v>
      </c>
      <c r="BP167" s="261">
        <f t="shared" si="132"/>
        <v>0</v>
      </c>
      <c r="BQ167" s="261">
        <f t="shared" ref="BQ167:BW167" si="133">BO105</f>
        <v>0</v>
      </c>
      <c r="BR167" s="261">
        <f t="shared" si="133"/>
        <v>0</v>
      </c>
      <c r="BS167" s="261">
        <f t="shared" si="133"/>
        <v>0</v>
      </c>
      <c r="BT167" s="261">
        <f t="shared" si="133"/>
        <v>0</v>
      </c>
      <c r="BU167" s="261">
        <f t="shared" si="133"/>
        <v>0</v>
      </c>
      <c r="BV167" s="261">
        <f t="shared" si="133"/>
        <v>0</v>
      </c>
      <c r="BW167" s="261">
        <f t="shared" si="133"/>
        <v>0</v>
      </c>
    </row>
    <row r="168" spans="1:75" outlineLevel="1">
      <c r="A168" s="239" t="s">
        <v>322</v>
      </c>
      <c r="B168" s="271">
        <v>0.16</v>
      </c>
      <c r="C168" s="255">
        <f>C167*$B$168</f>
        <v>0</v>
      </c>
      <c r="D168" s="255">
        <f>D167*$B$168</f>
        <v>0</v>
      </c>
      <c r="E168" s="255">
        <f>E105*$B$168</f>
        <v>0</v>
      </c>
      <c r="F168" s="255">
        <f t="shared" ref="F168:AJ168" si="134">F105*$B$168</f>
        <v>0</v>
      </c>
      <c r="G168" s="255">
        <f t="shared" si="134"/>
        <v>0</v>
      </c>
      <c r="H168" s="255">
        <f t="shared" si="134"/>
        <v>0</v>
      </c>
      <c r="I168" s="255">
        <f t="shared" si="134"/>
        <v>0</v>
      </c>
      <c r="J168" s="255">
        <f t="shared" si="134"/>
        <v>0</v>
      </c>
      <c r="K168" s="255">
        <f t="shared" si="134"/>
        <v>0</v>
      </c>
      <c r="L168" s="255">
        <f t="shared" si="134"/>
        <v>0</v>
      </c>
      <c r="M168" s="255">
        <f t="shared" si="134"/>
        <v>0</v>
      </c>
      <c r="N168" s="255">
        <f t="shared" si="134"/>
        <v>0</v>
      </c>
      <c r="O168" s="255">
        <f t="shared" si="134"/>
        <v>0</v>
      </c>
      <c r="P168" s="255">
        <f t="shared" si="134"/>
        <v>0</v>
      </c>
      <c r="Q168" s="255">
        <f t="shared" si="134"/>
        <v>0</v>
      </c>
      <c r="R168" s="255">
        <f t="shared" si="134"/>
        <v>0</v>
      </c>
      <c r="S168" s="255">
        <f t="shared" si="134"/>
        <v>0</v>
      </c>
      <c r="T168" s="255">
        <f t="shared" si="134"/>
        <v>0</v>
      </c>
      <c r="U168" s="255">
        <f t="shared" si="134"/>
        <v>0</v>
      </c>
      <c r="V168" s="255">
        <f t="shared" si="134"/>
        <v>0</v>
      </c>
      <c r="W168" s="255">
        <f t="shared" si="134"/>
        <v>0</v>
      </c>
      <c r="X168" s="255">
        <f t="shared" si="134"/>
        <v>0</v>
      </c>
      <c r="Y168" s="255">
        <f t="shared" si="134"/>
        <v>0</v>
      </c>
      <c r="Z168" s="255">
        <f t="shared" si="134"/>
        <v>0</v>
      </c>
      <c r="AA168" s="255">
        <f t="shared" si="134"/>
        <v>0</v>
      </c>
      <c r="AB168" s="255">
        <f t="shared" si="134"/>
        <v>0</v>
      </c>
      <c r="AC168" s="255">
        <f t="shared" si="134"/>
        <v>0</v>
      </c>
      <c r="AD168" s="255">
        <f t="shared" si="134"/>
        <v>0</v>
      </c>
      <c r="AE168" s="255">
        <f t="shared" si="134"/>
        <v>0</v>
      </c>
      <c r="AF168" s="255">
        <f t="shared" si="134"/>
        <v>0</v>
      </c>
      <c r="AG168" s="255">
        <f t="shared" si="134"/>
        <v>0</v>
      </c>
      <c r="AH168" s="255">
        <f t="shared" si="134"/>
        <v>0</v>
      </c>
      <c r="AI168" s="255">
        <f t="shared" si="134"/>
        <v>0</v>
      </c>
      <c r="AJ168" s="255">
        <f t="shared" si="134"/>
        <v>0</v>
      </c>
      <c r="AK168" s="255">
        <f t="shared" ref="AK168:BP168" si="135">AK105*$B$168</f>
        <v>0</v>
      </c>
      <c r="AL168" s="255">
        <f t="shared" si="135"/>
        <v>0</v>
      </c>
      <c r="AM168" s="255">
        <f t="shared" si="135"/>
        <v>0</v>
      </c>
      <c r="AN168" s="255">
        <f t="shared" si="135"/>
        <v>0</v>
      </c>
      <c r="AO168" s="255">
        <f t="shared" si="135"/>
        <v>0</v>
      </c>
      <c r="AP168" s="255">
        <f t="shared" si="135"/>
        <v>0</v>
      </c>
      <c r="AQ168" s="255">
        <f t="shared" si="135"/>
        <v>0</v>
      </c>
      <c r="AR168" s="255">
        <f t="shared" si="135"/>
        <v>0</v>
      </c>
      <c r="AS168" s="255">
        <f t="shared" si="135"/>
        <v>0</v>
      </c>
      <c r="AT168" s="255">
        <f t="shared" si="135"/>
        <v>0</v>
      </c>
      <c r="AU168" s="255">
        <f t="shared" si="135"/>
        <v>0</v>
      </c>
      <c r="AV168" s="255">
        <f t="shared" si="135"/>
        <v>0</v>
      </c>
      <c r="AW168" s="255">
        <f t="shared" si="135"/>
        <v>0</v>
      </c>
      <c r="AX168" s="255">
        <f t="shared" si="135"/>
        <v>0</v>
      </c>
      <c r="AY168" s="255">
        <f t="shared" si="135"/>
        <v>0</v>
      </c>
      <c r="AZ168" s="255">
        <f t="shared" si="135"/>
        <v>0</v>
      </c>
      <c r="BA168" s="255">
        <f t="shared" si="135"/>
        <v>0</v>
      </c>
      <c r="BB168" s="255">
        <f t="shared" si="135"/>
        <v>0</v>
      </c>
      <c r="BC168" s="255">
        <f t="shared" si="135"/>
        <v>0</v>
      </c>
      <c r="BD168" s="255">
        <f t="shared" si="135"/>
        <v>0</v>
      </c>
      <c r="BE168" s="255">
        <f t="shared" si="135"/>
        <v>0</v>
      </c>
      <c r="BF168" s="255">
        <f t="shared" si="135"/>
        <v>0</v>
      </c>
      <c r="BG168" s="255">
        <f t="shared" si="135"/>
        <v>0</v>
      </c>
      <c r="BH168" s="255">
        <f t="shared" si="135"/>
        <v>0</v>
      </c>
      <c r="BI168" s="255">
        <f t="shared" si="135"/>
        <v>0</v>
      </c>
      <c r="BJ168" s="255">
        <f t="shared" si="135"/>
        <v>0</v>
      </c>
      <c r="BK168" s="255">
        <f t="shared" si="135"/>
        <v>0</v>
      </c>
      <c r="BL168" s="255">
        <f t="shared" si="135"/>
        <v>0</v>
      </c>
      <c r="BM168" s="255">
        <f t="shared" si="135"/>
        <v>0</v>
      </c>
      <c r="BN168" s="255">
        <f t="shared" si="135"/>
        <v>0</v>
      </c>
      <c r="BO168" s="255">
        <f t="shared" si="135"/>
        <v>0</v>
      </c>
      <c r="BP168" s="255">
        <f t="shared" si="135"/>
        <v>0</v>
      </c>
      <c r="BQ168" s="255">
        <f t="shared" ref="BQ168:BW168" si="136">BQ105*$B$168</f>
        <v>0</v>
      </c>
      <c r="BR168" s="255">
        <f t="shared" si="136"/>
        <v>0</v>
      </c>
      <c r="BS168" s="255">
        <f t="shared" si="136"/>
        <v>0</v>
      </c>
      <c r="BT168" s="255">
        <f t="shared" si="136"/>
        <v>0</v>
      </c>
      <c r="BU168" s="255">
        <f t="shared" si="136"/>
        <v>0</v>
      </c>
      <c r="BV168" s="255">
        <f t="shared" si="136"/>
        <v>0</v>
      </c>
      <c r="BW168" s="255">
        <f t="shared" si="136"/>
        <v>0</v>
      </c>
    </row>
    <row r="169" spans="1:75" outlineLevel="1">
      <c r="A169" s="421" t="s">
        <v>323</v>
      </c>
      <c r="B169" s="421"/>
      <c r="C169" s="261">
        <f t="shared" ref="C169:AH169" si="137">SUM(C151,C136,C132,C168)</f>
        <v>4000</v>
      </c>
      <c r="D169" s="261">
        <f t="shared" si="137"/>
        <v>4000</v>
      </c>
      <c r="E169" s="261">
        <f>SUM(E151,E136,E132,E168)</f>
        <v>4000</v>
      </c>
      <c r="F169" s="261">
        <f>SUM(F151,F136,F132,F168)</f>
        <v>4000</v>
      </c>
      <c r="G169" s="261">
        <f t="shared" si="137"/>
        <v>4000</v>
      </c>
      <c r="H169" s="261">
        <f t="shared" si="137"/>
        <v>4000</v>
      </c>
      <c r="I169" s="261">
        <f t="shared" si="137"/>
        <v>4000</v>
      </c>
      <c r="J169" s="261">
        <f t="shared" si="137"/>
        <v>4000</v>
      </c>
      <c r="K169" s="261">
        <f t="shared" si="137"/>
        <v>4000</v>
      </c>
      <c r="L169" s="261">
        <f t="shared" si="137"/>
        <v>4000</v>
      </c>
      <c r="M169" s="261">
        <f t="shared" si="137"/>
        <v>4000</v>
      </c>
      <c r="N169" s="261">
        <f t="shared" si="137"/>
        <v>4000</v>
      </c>
      <c r="O169" s="261">
        <f t="shared" si="137"/>
        <v>4000</v>
      </c>
      <c r="P169" s="261">
        <f t="shared" si="137"/>
        <v>4000</v>
      </c>
      <c r="Q169" s="261">
        <f t="shared" si="137"/>
        <v>4000</v>
      </c>
      <c r="R169" s="261">
        <f t="shared" si="137"/>
        <v>0</v>
      </c>
      <c r="S169" s="261">
        <f t="shared" si="137"/>
        <v>0</v>
      </c>
      <c r="T169" s="261">
        <f t="shared" si="137"/>
        <v>0</v>
      </c>
      <c r="U169" s="261">
        <f t="shared" si="137"/>
        <v>0</v>
      </c>
      <c r="V169" s="261">
        <f t="shared" si="137"/>
        <v>0</v>
      </c>
      <c r="W169" s="261">
        <f t="shared" si="137"/>
        <v>0</v>
      </c>
      <c r="X169" s="261">
        <f t="shared" si="137"/>
        <v>0</v>
      </c>
      <c r="Y169" s="261">
        <f t="shared" si="137"/>
        <v>0</v>
      </c>
      <c r="Z169" s="261">
        <f t="shared" si="137"/>
        <v>0</v>
      </c>
      <c r="AA169" s="261">
        <f t="shared" si="137"/>
        <v>0</v>
      </c>
      <c r="AB169" s="261">
        <f t="shared" si="137"/>
        <v>0</v>
      </c>
      <c r="AC169" s="261">
        <f t="shared" si="137"/>
        <v>0</v>
      </c>
      <c r="AD169" s="261">
        <f t="shared" si="137"/>
        <v>0</v>
      </c>
      <c r="AE169" s="261">
        <f t="shared" si="137"/>
        <v>0</v>
      </c>
      <c r="AF169" s="261">
        <f t="shared" si="137"/>
        <v>0</v>
      </c>
      <c r="AG169" s="261">
        <f t="shared" si="137"/>
        <v>0</v>
      </c>
      <c r="AH169" s="261">
        <f t="shared" si="137"/>
        <v>0</v>
      </c>
      <c r="AI169" s="261">
        <f t="shared" ref="AI169:BN169" si="138">SUM(AI151,AI136,AI132,AI168)</f>
        <v>0</v>
      </c>
      <c r="AJ169" s="261">
        <f t="shared" si="138"/>
        <v>0</v>
      </c>
      <c r="AK169" s="261">
        <f t="shared" si="138"/>
        <v>0</v>
      </c>
      <c r="AL169" s="261">
        <f t="shared" si="138"/>
        <v>0</v>
      </c>
      <c r="AM169" s="261">
        <f t="shared" si="138"/>
        <v>0</v>
      </c>
      <c r="AN169" s="261">
        <f t="shared" si="138"/>
        <v>0</v>
      </c>
      <c r="AO169" s="261">
        <f t="shared" si="138"/>
        <v>0</v>
      </c>
      <c r="AP169" s="261">
        <f t="shared" si="138"/>
        <v>0</v>
      </c>
      <c r="AQ169" s="261">
        <f t="shared" si="138"/>
        <v>0</v>
      </c>
      <c r="AR169" s="261">
        <f t="shared" si="138"/>
        <v>0</v>
      </c>
      <c r="AS169" s="261">
        <f t="shared" si="138"/>
        <v>0</v>
      </c>
      <c r="AT169" s="261">
        <f t="shared" si="138"/>
        <v>0</v>
      </c>
      <c r="AU169" s="261">
        <f t="shared" si="138"/>
        <v>0</v>
      </c>
      <c r="AV169" s="261">
        <f t="shared" si="138"/>
        <v>0</v>
      </c>
      <c r="AW169" s="261">
        <f t="shared" si="138"/>
        <v>0</v>
      </c>
      <c r="AX169" s="261">
        <f t="shared" si="138"/>
        <v>0</v>
      </c>
      <c r="AY169" s="261">
        <f t="shared" si="138"/>
        <v>0</v>
      </c>
      <c r="AZ169" s="261">
        <f t="shared" si="138"/>
        <v>0</v>
      </c>
      <c r="BA169" s="261">
        <f t="shared" si="138"/>
        <v>0</v>
      </c>
      <c r="BB169" s="261">
        <f t="shared" si="138"/>
        <v>0</v>
      </c>
      <c r="BC169" s="261">
        <f t="shared" si="138"/>
        <v>0</v>
      </c>
      <c r="BD169" s="261">
        <f t="shared" si="138"/>
        <v>0</v>
      </c>
      <c r="BE169" s="261">
        <f t="shared" si="138"/>
        <v>0</v>
      </c>
      <c r="BF169" s="261">
        <f t="shared" si="138"/>
        <v>0</v>
      </c>
      <c r="BG169" s="261">
        <f t="shared" si="138"/>
        <v>0</v>
      </c>
      <c r="BH169" s="261">
        <f t="shared" si="138"/>
        <v>0</v>
      </c>
      <c r="BI169" s="261">
        <f t="shared" si="138"/>
        <v>0</v>
      </c>
      <c r="BJ169" s="261">
        <f t="shared" si="138"/>
        <v>0</v>
      </c>
      <c r="BK169" s="261">
        <f t="shared" si="138"/>
        <v>0</v>
      </c>
      <c r="BL169" s="261">
        <f t="shared" si="138"/>
        <v>0</v>
      </c>
      <c r="BM169" s="261">
        <f t="shared" si="138"/>
        <v>0</v>
      </c>
      <c r="BN169" s="261">
        <f t="shared" si="138"/>
        <v>0</v>
      </c>
      <c r="BO169" s="261">
        <f t="shared" ref="BO169:BW169" si="139">SUM(BO151,BO136,BO132,BO168)</f>
        <v>0</v>
      </c>
      <c r="BP169" s="261">
        <f t="shared" si="139"/>
        <v>0</v>
      </c>
      <c r="BQ169" s="261">
        <f t="shared" si="139"/>
        <v>0</v>
      </c>
      <c r="BR169" s="261">
        <f t="shared" si="139"/>
        <v>0</v>
      </c>
      <c r="BS169" s="261">
        <f t="shared" si="139"/>
        <v>0</v>
      </c>
      <c r="BT169" s="261">
        <f t="shared" si="139"/>
        <v>0</v>
      </c>
      <c r="BU169" s="261">
        <f t="shared" si="139"/>
        <v>0</v>
      </c>
      <c r="BV169" s="261">
        <f t="shared" si="139"/>
        <v>0</v>
      </c>
      <c r="BW169" s="261">
        <f t="shared" si="139"/>
        <v>0</v>
      </c>
    </row>
    <row r="170" spans="1:75" outlineLevel="1">
      <c r="A170" s="421" t="s">
        <v>402</v>
      </c>
      <c r="B170" s="421"/>
      <c r="C170" s="263">
        <f>IFERROR(C171/C167,0)</f>
        <v>0</v>
      </c>
      <c r="D170" s="263">
        <f t="shared" ref="D170" si="140">IFERROR(D171/D167,0)</f>
        <v>0</v>
      </c>
      <c r="E170" s="263">
        <f>IFERROR(E171/E167,0)</f>
        <v>0</v>
      </c>
      <c r="F170" s="263">
        <f>IFERROR(F171/F167,0)</f>
        <v>0</v>
      </c>
      <c r="G170" s="263">
        <f t="shared" ref="G170:BQ170" si="141">IFERROR(G171/G167,0)</f>
        <v>0</v>
      </c>
      <c r="H170" s="263">
        <f t="shared" si="141"/>
        <v>0</v>
      </c>
      <c r="I170" s="263">
        <f>IFERROR(I171/I167,0)</f>
        <v>0</v>
      </c>
      <c r="J170" s="263">
        <f t="shared" si="141"/>
        <v>0</v>
      </c>
      <c r="K170" s="263">
        <f t="shared" si="141"/>
        <v>0</v>
      </c>
      <c r="L170" s="263">
        <f t="shared" si="141"/>
        <v>0</v>
      </c>
      <c r="M170" s="263">
        <f t="shared" si="141"/>
        <v>0</v>
      </c>
      <c r="N170" s="263">
        <f t="shared" si="141"/>
        <v>0</v>
      </c>
      <c r="O170" s="263">
        <f t="shared" si="141"/>
        <v>0</v>
      </c>
      <c r="P170" s="263">
        <f t="shared" si="141"/>
        <v>0</v>
      </c>
      <c r="Q170" s="263">
        <f t="shared" si="141"/>
        <v>0</v>
      </c>
      <c r="R170" s="263">
        <f t="shared" si="141"/>
        <v>0</v>
      </c>
      <c r="S170" s="263">
        <f t="shared" si="141"/>
        <v>0</v>
      </c>
      <c r="T170" s="263">
        <f t="shared" si="141"/>
        <v>0</v>
      </c>
      <c r="U170" s="263">
        <f t="shared" si="141"/>
        <v>0</v>
      </c>
      <c r="V170" s="263">
        <f t="shared" si="141"/>
        <v>0</v>
      </c>
      <c r="W170" s="263">
        <f t="shared" si="141"/>
        <v>0</v>
      </c>
      <c r="X170" s="263">
        <f t="shared" si="141"/>
        <v>0</v>
      </c>
      <c r="Y170" s="263">
        <f t="shared" si="141"/>
        <v>0</v>
      </c>
      <c r="Z170" s="263">
        <f t="shared" si="141"/>
        <v>0</v>
      </c>
      <c r="AA170" s="263">
        <f t="shared" si="141"/>
        <v>0</v>
      </c>
      <c r="AB170" s="263">
        <f t="shared" si="141"/>
        <v>0</v>
      </c>
      <c r="AC170" s="263">
        <f t="shared" si="141"/>
        <v>0</v>
      </c>
      <c r="AD170" s="263">
        <f t="shared" si="141"/>
        <v>0</v>
      </c>
      <c r="AE170" s="263">
        <f t="shared" si="141"/>
        <v>0</v>
      </c>
      <c r="AF170" s="263">
        <f t="shared" si="141"/>
        <v>0</v>
      </c>
      <c r="AG170" s="263">
        <f t="shared" si="141"/>
        <v>0</v>
      </c>
      <c r="AH170" s="263">
        <f t="shared" si="141"/>
        <v>0</v>
      </c>
      <c r="AI170" s="263">
        <f t="shared" si="141"/>
        <v>0</v>
      </c>
      <c r="AJ170" s="263">
        <f t="shared" si="141"/>
        <v>0</v>
      </c>
      <c r="AK170" s="263">
        <f t="shared" si="141"/>
        <v>0</v>
      </c>
      <c r="AL170" s="263">
        <f t="shared" si="141"/>
        <v>0</v>
      </c>
      <c r="AM170" s="263">
        <f t="shared" si="141"/>
        <v>0</v>
      </c>
      <c r="AN170" s="263">
        <f t="shared" si="141"/>
        <v>0</v>
      </c>
      <c r="AO170" s="263">
        <f t="shared" si="141"/>
        <v>0</v>
      </c>
      <c r="AP170" s="263">
        <f t="shared" si="141"/>
        <v>0</v>
      </c>
      <c r="AQ170" s="263">
        <f t="shared" si="141"/>
        <v>0</v>
      </c>
      <c r="AR170" s="263">
        <f t="shared" si="141"/>
        <v>0</v>
      </c>
      <c r="AS170" s="263">
        <f t="shared" si="141"/>
        <v>0</v>
      </c>
      <c r="AT170" s="263">
        <f t="shared" si="141"/>
        <v>0</v>
      </c>
      <c r="AU170" s="263">
        <f t="shared" si="141"/>
        <v>0</v>
      </c>
      <c r="AV170" s="263">
        <f t="shared" si="141"/>
        <v>0</v>
      </c>
      <c r="AW170" s="263">
        <f t="shared" si="141"/>
        <v>0</v>
      </c>
      <c r="AX170" s="263">
        <f t="shared" si="141"/>
        <v>0</v>
      </c>
      <c r="AY170" s="263">
        <f t="shared" si="141"/>
        <v>0</v>
      </c>
      <c r="AZ170" s="263">
        <f t="shared" si="141"/>
        <v>0</v>
      </c>
      <c r="BA170" s="263">
        <f t="shared" si="141"/>
        <v>0</v>
      </c>
      <c r="BB170" s="263">
        <f t="shared" si="141"/>
        <v>0</v>
      </c>
      <c r="BC170" s="263">
        <f t="shared" si="141"/>
        <v>0</v>
      </c>
      <c r="BD170" s="263">
        <f t="shared" si="141"/>
        <v>0</v>
      </c>
      <c r="BE170" s="263">
        <f t="shared" si="141"/>
        <v>0</v>
      </c>
      <c r="BF170" s="263">
        <f t="shared" si="141"/>
        <v>0</v>
      </c>
      <c r="BG170" s="263">
        <f t="shared" si="141"/>
        <v>0</v>
      </c>
      <c r="BH170" s="263">
        <f t="shared" si="141"/>
        <v>0</v>
      </c>
      <c r="BI170" s="263">
        <f t="shared" si="141"/>
        <v>0</v>
      </c>
      <c r="BJ170" s="263">
        <f t="shared" si="141"/>
        <v>0</v>
      </c>
      <c r="BK170" s="263">
        <f t="shared" si="141"/>
        <v>0</v>
      </c>
      <c r="BL170" s="263">
        <f t="shared" si="141"/>
        <v>0</v>
      </c>
      <c r="BM170" s="263">
        <f t="shared" si="141"/>
        <v>0</v>
      </c>
      <c r="BN170" s="263">
        <f t="shared" si="141"/>
        <v>0</v>
      </c>
      <c r="BO170" s="263">
        <f t="shared" si="141"/>
        <v>0</v>
      </c>
      <c r="BP170" s="263">
        <f t="shared" si="141"/>
        <v>0</v>
      </c>
      <c r="BQ170" s="263">
        <f t="shared" si="141"/>
        <v>0</v>
      </c>
      <c r="BR170" s="263">
        <f t="shared" ref="BR170:BW170" si="142">IFERROR(BR171/BR167,0)</f>
        <v>0</v>
      </c>
      <c r="BS170" s="263">
        <f t="shared" si="142"/>
        <v>0</v>
      </c>
      <c r="BT170" s="263">
        <f t="shared" si="142"/>
        <v>0</v>
      </c>
      <c r="BU170" s="263">
        <f t="shared" si="142"/>
        <v>0</v>
      </c>
      <c r="BV170" s="263">
        <f t="shared" si="142"/>
        <v>0</v>
      </c>
      <c r="BW170" s="263">
        <f t="shared" si="142"/>
        <v>0</v>
      </c>
    </row>
    <row r="171" spans="1:75" outlineLevel="1">
      <c r="A171" s="421" t="s">
        <v>403</v>
      </c>
      <c r="B171" s="421"/>
      <c r="C171" s="261">
        <f>C167-C169</f>
        <v>-4000</v>
      </c>
      <c r="D171" s="261">
        <f>D167-D169</f>
        <v>-4000</v>
      </c>
      <c r="E171" s="261">
        <f>E167-E169</f>
        <v>-4000</v>
      </c>
      <c r="F171" s="261">
        <f>F167-F169</f>
        <v>-4000</v>
      </c>
      <c r="G171" s="261">
        <f t="shared" ref="G171:BN171" si="143">G167-G169</f>
        <v>-4000</v>
      </c>
      <c r="H171" s="261">
        <f>H167-H169</f>
        <v>-4000</v>
      </c>
      <c r="I171" s="261">
        <f>I167-I169</f>
        <v>-4000</v>
      </c>
      <c r="J171" s="261">
        <f t="shared" si="143"/>
        <v>-4000</v>
      </c>
      <c r="K171" s="261">
        <f>K167-K169</f>
        <v>-4000</v>
      </c>
      <c r="L171" s="261">
        <f>L167-L169</f>
        <v>-4000</v>
      </c>
      <c r="M171" s="261">
        <f t="shared" si="143"/>
        <v>-4000</v>
      </c>
      <c r="N171" s="261">
        <f t="shared" si="143"/>
        <v>-4000</v>
      </c>
      <c r="O171" s="261">
        <f t="shared" si="143"/>
        <v>-4000</v>
      </c>
      <c r="P171" s="261">
        <f t="shared" si="143"/>
        <v>-4000</v>
      </c>
      <c r="Q171" s="261">
        <f t="shared" si="143"/>
        <v>-4000</v>
      </c>
      <c r="R171" s="261">
        <f t="shared" si="143"/>
        <v>0</v>
      </c>
      <c r="S171" s="261">
        <f t="shared" si="143"/>
        <v>0</v>
      </c>
      <c r="T171" s="261">
        <f t="shared" si="143"/>
        <v>0</v>
      </c>
      <c r="U171" s="261">
        <f t="shared" si="143"/>
        <v>0</v>
      </c>
      <c r="V171" s="261">
        <f t="shared" si="143"/>
        <v>0</v>
      </c>
      <c r="W171" s="261">
        <f t="shared" si="143"/>
        <v>0</v>
      </c>
      <c r="X171" s="261">
        <f t="shared" si="143"/>
        <v>0</v>
      </c>
      <c r="Y171" s="261">
        <f t="shared" si="143"/>
        <v>0</v>
      </c>
      <c r="Z171" s="261">
        <f t="shared" si="143"/>
        <v>0</v>
      </c>
      <c r="AA171" s="261">
        <f t="shared" si="143"/>
        <v>0</v>
      </c>
      <c r="AB171" s="261">
        <f t="shared" si="143"/>
        <v>0</v>
      </c>
      <c r="AC171" s="261">
        <f t="shared" si="143"/>
        <v>0</v>
      </c>
      <c r="AD171" s="261">
        <f t="shared" si="143"/>
        <v>0</v>
      </c>
      <c r="AE171" s="261">
        <f t="shared" si="143"/>
        <v>0</v>
      </c>
      <c r="AF171" s="261">
        <f t="shared" si="143"/>
        <v>0</v>
      </c>
      <c r="AG171" s="261">
        <f t="shared" si="143"/>
        <v>0</v>
      </c>
      <c r="AH171" s="261">
        <f t="shared" si="143"/>
        <v>0</v>
      </c>
      <c r="AI171" s="261">
        <f t="shared" si="143"/>
        <v>0</v>
      </c>
      <c r="AJ171" s="261">
        <f t="shared" si="143"/>
        <v>0</v>
      </c>
      <c r="AK171" s="261">
        <f t="shared" si="143"/>
        <v>0</v>
      </c>
      <c r="AL171" s="261">
        <f t="shared" si="143"/>
        <v>0</v>
      </c>
      <c r="AM171" s="261">
        <f t="shared" si="143"/>
        <v>0</v>
      </c>
      <c r="AN171" s="261">
        <f t="shared" si="143"/>
        <v>0</v>
      </c>
      <c r="AO171" s="261">
        <f t="shared" si="143"/>
        <v>0</v>
      </c>
      <c r="AP171" s="261">
        <f t="shared" si="143"/>
        <v>0</v>
      </c>
      <c r="AQ171" s="261">
        <f t="shared" si="143"/>
        <v>0</v>
      </c>
      <c r="AR171" s="261">
        <f t="shared" si="143"/>
        <v>0</v>
      </c>
      <c r="AS171" s="261">
        <f t="shared" si="143"/>
        <v>0</v>
      </c>
      <c r="AT171" s="261">
        <f t="shared" si="143"/>
        <v>0</v>
      </c>
      <c r="AU171" s="261">
        <f t="shared" si="143"/>
        <v>0</v>
      </c>
      <c r="AV171" s="261">
        <f t="shared" si="143"/>
        <v>0</v>
      </c>
      <c r="AW171" s="261">
        <f t="shared" si="143"/>
        <v>0</v>
      </c>
      <c r="AX171" s="261">
        <f t="shared" si="143"/>
        <v>0</v>
      </c>
      <c r="AY171" s="261">
        <f t="shared" si="143"/>
        <v>0</v>
      </c>
      <c r="AZ171" s="261">
        <f t="shared" si="143"/>
        <v>0</v>
      </c>
      <c r="BA171" s="261">
        <f t="shared" si="143"/>
        <v>0</v>
      </c>
      <c r="BB171" s="261">
        <f t="shared" si="143"/>
        <v>0</v>
      </c>
      <c r="BC171" s="261">
        <f t="shared" si="143"/>
        <v>0</v>
      </c>
      <c r="BD171" s="261">
        <f t="shared" si="143"/>
        <v>0</v>
      </c>
      <c r="BE171" s="261">
        <f t="shared" si="143"/>
        <v>0</v>
      </c>
      <c r="BF171" s="261">
        <f t="shared" si="143"/>
        <v>0</v>
      </c>
      <c r="BG171" s="261">
        <f t="shared" si="143"/>
        <v>0</v>
      </c>
      <c r="BH171" s="261">
        <f t="shared" si="143"/>
        <v>0</v>
      </c>
      <c r="BI171" s="261">
        <f t="shared" si="143"/>
        <v>0</v>
      </c>
      <c r="BJ171" s="261">
        <f t="shared" si="143"/>
        <v>0</v>
      </c>
      <c r="BK171" s="261">
        <f t="shared" si="143"/>
        <v>0</v>
      </c>
      <c r="BL171" s="261">
        <f t="shared" si="143"/>
        <v>0</v>
      </c>
      <c r="BM171" s="261">
        <f t="shared" si="143"/>
        <v>0</v>
      </c>
      <c r="BN171" s="261">
        <f t="shared" si="143"/>
        <v>0</v>
      </c>
      <c r="BO171" s="261">
        <f t="shared" ref="BO171:BW171" si="144">BO167-BO169</f>
        <v>0</v>
      </c>
      <c r="BP171" s="261">
        <f t="shared" si="144"/>
        <v>0</v>
      </c>
      <c r="BQ171" s="261">
        <f t="shared" si="144"/>
        <v>0</v>
      </c>
      <c r="BR171" s="261">
        <f t="shared" si="144"/>
        <v>0</v>
      </c>
      <c r="BS171" s="261">
        <f t="shared" si="144"/>
        <v>0</v>
      </c>
      <c r="BT171" s="261">
        <f t="shared" si="144"/>
        <v>0</v>
      </c>
      <c r="BU171" s="261">
        <f t="shared" si="144"/>
        <v>0</v>
      </c>
      <c r="BV171" s="261">
        <f t="shared" si="144"/>
        <v>0</v>
      </c>
      <c r="BW171" s="261">
        <f t="shared" si="144"/>
        <v>0</v>
      </c>
    </row>
    <row r="172" spans="1:75" outlineLevel="1">
      <c r="A172" s="421" t="s">
        <v>324</v>
      </c>
      <c r="B172" s="421"/>
      <c r="C172" s="262">
        <f>C171</f>
        <v>-4000</v>
      </c>
      <c r="D172" s="262">
        <f>C172+D171</f>
        <v>-8000</v>
      </c>
      <c r="E172" s="262">
        <f>D172+E171</f>
        <v>-12000</v>
      </c>
      <c r="F172" s="262">
        <f>E172+F171</f>
        <v>-16000</v>
      </c>
      <c r="G172" s="262">
        <f>F172+G171</f>
        <v>-20000</v>
      </c>
      <c r="H172" s="262">
        <f t="shared" ref="H172:BO172" si="145">G172+H171</f>
        <v>-24000</v>
      </c>
      <c r="I172" s="262">
        <f t="shared" si="145"/>
        <v>-28000</v>
      </c>
      <c r="J172" s="262">
        <f t="shared" si="145"/>
        <v>-32000</v>
      </c>
      <c r="K172" s="262">
        <f>J172+K171</f>
        <v>-36000</v>
      </c>
      <c r="L172" s="262">
        <f>K172+L171</f>
        <v>-40000</v>
      </c>
      <c r="M172" s="262">
        <f t="shared" si="145"/>
        <v>-44000</v>
      </c>
      <c r="N172" s="262">
        <f t="shared" si="145"/>
        <v>-48000</v>
      </c>
      <c r="O172" s="262">
        <f t="shared" si="145"/>
        <v>-52000</v>
      </c>
      <c r="P172" s="262">
        <f t="shared" si="145"/>
        <v>-56000</v>
      </c>
      <c r="Q172" s="262">
        <f t="shared" si="145"/>
        <v>-60000</v>
      </c>
      <c r="R172" s="262">
        <f t="shared" si="145"/>
        <v>-60000</v>
      </c>
      <c r="S172" s="262">
        <f t="shared" si="145"/>
        <v>-60000</v>
      </c>
      <c r="T172" s="262">
        <f t="shared" si="145"/>
        <v>-60000</v>
      </c>
      <c r="U172" s="262">
        <f t="shared" si="145"/>
        <v>-60000</v>
      </c>
      <c r="V172" s="262">
        <f t="shared" si="145"/>
        <v>-60000</v>
      </c>
      <c r="W172" s="262">
        <f t="shared" si="145"/>
        <v>-60000</v>
      </c>
      <c r="X172" s="262">
        <f t="shared" si="145"/>
        <v>-60000</v>
      </c>
      <c r="Y172" s="262">
        <f t="shared" si="145"/>
        <v>-60000</v>
      </c>
      <c r="Z172" s="262">
        <f t="shared" si="145"/>
        <v>-60000</v>
      </c>
      <c r="AA172" s="262">
        <f t="shared" si="145"/>
        <v>-60000</v>
      </c>
      <c r="AB172" s="262">
        <f t="shared" si="145"/>
        <v>-60000</v>
      </c>
      <c r="AC172" s="262">
        <f t="shared" si="145"/>
        <v>-60000</v>
      </c>
      <c r="AD172" s="262">
        <f t="shared" si="145"/>
        <v>-60000</v>
      </c>
      <c r="AE172" s="262">
        <f t="shared" si="145"/>
        <v>-60000</v>
      </c>
      <c r="AF172" s="262">
        <f t="shared" si="145"/>
        <v>-60000</v>
      </c>
      <c r="AG172" s="262">
        <f t="shared" si="145"/>
        <v>-60000</v>
      </c>
      <c r="AH172" s="262">
        <f t="shared" si="145"/>
        <v>-60000</v>
      </c>
      <c r="AI172" s="262">
        <f t="shared" si="145"/>
        <v>-60000</v>
      </c>
      <c r="AJ172" s="262">
        <f t="shared" si="145"/>
        <v>-60000</v>
      </c>
      <c r="AK172" s="262">
        <f t="shared" si="145"/>
        <v>-60000</v>
      </c>
      <c r="AL172" s="262">
        <f t="shared" si="145"/>
        <v>-60000</v>
      </c>
      <c r="AM172" s="262">
        <f t="shared" si="145"/>
        <v>-60000</v>
      </c>
      <c r="AN172" s="262">
        <f t="shared" si="145"/>
        <v>-60000</v>
      </c>
      <c r="AO172" s="262">
        <f t="shared" si="145"/>
        <v>-60000</v>
      </c>
      <c r="AP172" s="262">
        <f t="shared" si="145"/>
        <v>-60000</v>
      </c>
      <c r="AQ172" s="262">
        <f t="shared" si="145"/>
        <v>-60000</v>
      </c>
      <c r="AR172" s="262">
        <f t="shared" si="145"/>
        <v>-60000</v>
      </c>
      <c r="AS172" s="262">
        <f t="shared" si="145"/>
        <v>-60000</v>
      </c>
      <c r="AT172" s="262">
        <f t="shared" si="145"/>
        <v>-60000</v>
      </c>
      <c r="AU172" s="262">
        <f t="shared" si="145"/>
        <v>-60000</v>
      </c>
      <c r="AV172" s="262">
        <f t="shared" si="145"/>
        <v>-60000</v>
      </c>
      <c r="AW172" s="262">
        <f t="shared" si="145"/>
        <v>-60000</v>
      </c>
      <c r="AX172" s="262">
        <f t="shared" si="145"/>
        <v>-60000</v>
      </c>
      <c r="AY172" s="262">
        <f t="shared" si="145"/>
        <v>-60000</v>
      </c>
      <c r="AZ172" s="262">
        <f t="shared" si="145"/>
        <v>-60000</v>
      </c>
      <c r="BA172" s="262">
        <f t="shared" si="145"/>
        <v>-60000</v>
      </c>
      <c r="BB172" s="262">
        <f t="shared" si="145"/>
        <v>-60000</v>
      </c>
      <c r="BC172" s="262">
        <f t="shared" si="145"/>
        <v>-60000</v>
      </c>
      <c r="BD172" s="262">
        <f t="shared" si="145"/>
        <v>-60000</v>
      </c>
      <c r="BE172" s="262">
        <f t="shared" si="145"/>
        <v>-60000</v>
      </c>
      <c r="BF172" s="262">
        <f t="shared" si="145"/>
        <v>-60000</v>
      </c>
      <c r="BG172" s="262">
        <f t="shared" si="145"/>
        <v>-60000</v>
      </c>
      <c r="BH172" s="262">
        <f t="shared" si="145"/>
        <v>-60000</v>
      </c>
      <c r="BI172" s="262">
        <f t="shared" si="145"/>
        <v>-60000</v>
      </c>
      <c r="BJ172" s="262">
        <f t="shared" si="145"/>
        <v>-60000</v>
      </c>
      <c r="BK172" s="262">
        <f t="shared" si="145"/>
        <v>-60000</v>
      </c>
      <c r="BL172" s="262">
        <f t="shared" si="145"/>
        <v>-60000</v>
      </c>
      <c r="BM172" s="262">
        <f t="shared" si="145"/>
        <v>-60000</v>
      </c>
      <c r="BN172" s="262">
        <f t="shared" si="145"/>
        <v>-60000</v>
      </c>
      <c r="BO172" s="262">
        <f t="shared" si="145"/>
        <v>-60000</v>
      </c>
      <c r="BP172" s="262">
        <f t="shared" ref="BP172:BW172" si="146">BO172+BP171</f>
        <v>-60000</v>
      </c>
      <c r="BQ172" s="262">
        <f t="shared" si="146"/>
        <v>-60000</v>
      </c>
      <c r="BR172" s="262">
        <f t="shared" si="146"/>
        <v>-60000</v>
      </c>
      <c r="BS172" s="262">
        <f t="shared" si="146"/>
        <v>-60000</v>
      </c>
      <c r="BT172" s="262">
        <f t="shared" si="146"/>
        <v>-60000</v>
      </c>
      <c r="BU172" s="262">
        <f t="shared" si="146"/>
        <v>-60000</v>
      </c>
      <c r="BV172" s="262">
        <f t="shared" si="146"/>
        <v>-60000</v>
      </c>
      <c r="BW172" s="262">
        <f t="shared" si="146"/>
        <v>-60000</v>
      </c>
    </row>
    <row r="173" spans="1:75">
      <c r="A173" s="240">
        <f t="shared" ref="A173:AF173" si="147">IF(B174=$A$180,1,0)</f>
        <v>0</v>
      </c>
      <c r="B173" s="241">
        <f t="shared" si="147"/>
        <v>0</v>
      </c>
      <c r="C173" s="241">
        <f t="shared" si="147"/>
        <v>0</v>
      </c>
      <c r="D173" s="241">
        <f t="shared" si="147"/>
        <v>0</v>
      </c>
      <c r="E173" s="241">
        <f t="shared" si="147"/>
        <v>0</v>
      </c>
      <c r="F173" s="241">
        <f t="shared" si="147"/>
        <v>0</v>
      </c>
      <c r="G173" s="241">
        <f t="shared" si="147"/>
        <v>0</v>
      </c>
      <c r="H173" s="241">
        <f t="shared" si="147"/>
        <v>0</v>
      </c>
      <c r="I173" s="241">
        <f t="shared" si="147"/>
        <v>0</v>
      </c>
      <c r="J173" s="241">
        <f t="shared" si="147"/>
        <v>0</v>
      </c>
      <c r="K173" s="241">
        <f t="shared" si="147"/>
        <v>0</v>
      </c>
      <c r="L173" s="241">
        <f t="shared" si="147"/>
        <v>0</v>
      </c>
      <c r="M173" s="241">
        <f t="shared" si="147"/>
        <v>0</v>
      </c>
      <c r="N173" s="241">
        <f t="shared" si="147"/>
        <v>0</v>
      </c>
      <c r="O173" s="241">
        <f t="shared" si="147"/>
        <v>0</v>
      </c>
      <c r="P173" s="241">
        <f t="shared" si="147"/>
        <v>0</v>
      </c>
      <c r="Q173" s="241">
        <f t="shared" si="147"/>
        <v>1</v>
      </c>
      <c r="R173" s="241">
        <f t="shared" si="147"/>
        <v>0</v>
      </c>
      <c r="S173" s="241">
        <f t="shared" si="147"/>
        <v>0</v>
      </c>
      <c r="T173" s="241">
        <f t="shared" si="147"/>
        <v>0</v>
      </c>
      <c r="U173" s="241">
        <f t="shared" si="147"/>
        <v>0</v>
      </c>
      <c r="V173" s="241">
        <f t="shared" si="147"/>
        <v>0</v>
      </c>
      <c r="W173" s="241">
        <f t="shared" si="147"/>
        <v>0</v>
      </c>
      <c r="X173" s="241">
        <f t="shared" si="147"/>
        <v>0</v>
      </c>
      <c r="Y173" s="241">
        <f t="shared" si="147"/>
        <v>0</v>
      </c>
      <c r="Z173" s="241">
        <f t="shared" si="147"/>
        <v>0</v>
      </c>
      <c r="AA173" s="241">
        <f t="shared" si="147"/>
        <v>0</v>
      </c>
      <c r="AB173" s="241">
        <f t="shared" si="147"/>
        <v>0</v>
      </c>
      <c r="AC173" s="241">
        <f t="shared" si="147"/>
        <v>0</v>
      </c>
      <c r="AD173" s="241">
        <f t="shared" si="147"/>
        <v>0</v>
      </c>
      <c r="AE173" s="241">
        <f t="shared" si="147"/>
        <v>0</v>
      </c>
      <c r="AF173" s="241">
        <f t="shared" si="147"/>
        <v>0</v>
      </c>
      <c r="AG173" s="241">
        <f t="shared" ref="AG173:BL173" si="148">IF(AH174=$A$180,1,0)</f>
        <v>0</v>
      </c>
      <c r="AH173" s="241">
        <f t="shared" si="148"/>
        <v>0</v>
      </c>
      <c r="AI173" s="241">
        <f t="shared" si="148"/>
        <v>0</v>
      </c>
      <c r="AJ173" s="241">
        <f t="shared" si="148"/>
        <v>0</v>
      </c>
      <c r="AK173" s="241">
        <f t="shared" si="148"/>
        <v>0</v>
      </c>
      <c r="AL173" s="241">
        <f t="shared" si="148"/>
        <v>0</v>
      </c>
      <c r="AM173" s="241">
        <f t="shared" si="148"/>
        <v>0</v>
      </c>
      <c r="AN173" s="241">
        <f t="shared" si="148"/>
        <v>0</v>
      </c>
      <c r="AO173" s="241">
        <f t="shared" si="148"/>
        <v>0</v>
      </c>
      <c r="AP173" s="241">
        <f t="shared" si="148"/>
        <v>0</v>
      </c>
      <c r="AQ173" s="241">
        <f t="shared" si="148"/>
        <v>0</v>
      </c>
      <c r="AR173" s="241">
        <f t="shared" si="148"/>
        <v>0</v>
      </c>
      <c r="AS173" s="241">
        <f t="shared" si="148"/>
        <v>0</v>
      </c>
      <c r="AT173" s="241">
        <f t="shared" si="148"/>
        <v>0</v>
      </c>
      <c r="AU173" s="241">
        <f t="shared" si="148"/>
        <v>0</v>
      </c>
      <c r="AV173" s="241">
        <f t="shared" si="148"/>
        <v>0</v>
      </c>
      <c r="AW173" s="241">
        <f t="shared" si="148"/>
        <v>0</v>
      </c>
      <c r="AX173" s="241">
        <f t="shared" si="148"/>
        <v>0</v>
      </c>
      <c r="AY173" s="241">
        <f t="shared" si="148"/>
        <v>0</v>
      </c>
      <c r="AZ173" s="241">
        <f t="shared" si="148"/>
        <v>0</v>
      </c>
      <c r="BA173" s="241">
        <f t="shared" si="148"/>
        <v>0</v>
      </c>
      <c r="BB173" s="241">
        <f t="shared" si="148"/>
        <v>0</v>
      </c>
      <c r="BC173" s="241">
        <f t="shared" si="148"/>
        <v>0</v>
      </c>
      <c r="BD173" s="241">
        <f t="shared" si="148"/>
        <v>0</v>
      </c>
      <c r="BE173" s="241">
        <f t="shared" si="148"/>
        <v>0</v>
      </c>
      <c r="BF173" s="241">
        <f t="shared" si="148"/>
        <v>0</v>
      </c>
      <c r="BG173" s="241">
        <f t="shared" si="148"/>
        <v>0</v>
      </c>
      <c r="BH173" s="241">
        <f t="shared" si="148"/>
        <v>0</v>
      </c>
      <c r="BI173" s="241">
        <f t="shared" si="148"/>
        <v>0</v>
      </c>
      <c r="BJ173" s="241">
        <f t="shared" si="148"/>
        <v>0</v>
      </c>
      <c r="BK173" s="241">
        <f t="shared" si="148"/>
        <v>0</v>
      </c>
      <c r="BL173" s="241">
        <f t="shared" si="148"/>
        <v>0</v>
      </c>
      <c r="BM173" s="241">
        <f t="shared" ref="BM173:BW173" si="149">IF(BN174=$A$180,1,0)</f>
        <v>0</v>
      </c>
      <c r="BN173" s="241">
        <f t="shared" si="149"/>
        <v>0</v>
      </c>
      <c r="BO173" s="241">
        <f t="shared" si="149"/>
        <v>0</v>
      </c>
      <c r="BP173" s="241">
        <f t="shared" si="149"/>
        <v>0</v>
      </c>
      <c r="BQ173" s="241">
        <f t="shared" si="149"/>
        <v>0</v>
      </c>
      <c r="BR173" s="241">
        <f t="shared" si="149"/>
        <v>0</v>
      </c>
      <c r="BS173" s="241">
        <f t="shared" si="149"/>
        <v>0</v>
      </c>
      <c r="BT173" s="241">
        <f t="shared" si="149"/>
        <v>0</v>
      </c>
      <c r="BU173" s="241">
        <f t="shared" si="149"/>
        <v>0</v>
      </c>
      <c r="BV173" s="241">
        <f t="shared" si="149"/>
        <v>0</v>
      </c>
      <c r="BW173" s="241">
        <f t="shared" si="149"/>
        <v>0</v>
      </c>
    </row>
    <row r="174" spans="1:75" ht="15.75">
      <c r="A174" s="354" t="str">
        <f>"PRAZO PARA PONTO DE EQUILÍBRIO: "&amp;IFERROR(IF(MATCH("PTO DE EQUI.",C174:BW174,0)=1,MATCH("PTO DE EQUI.",C174:BW174,0)&amp;" MES",MATCH("PTO DE EQUI.",C174:BW174,0)&amp;" MESES"),"-")</f>
        <v>PRAZO PARA PONTO DE EQUILÍBRIO: 16 MESES</v>
      </c>
      <c r="B174" s="355"/>
      <c r="C174" s="244" t="str">
        <f>IF(C167&gt;=C169,"PTO DE EQUI.","")</f>
        <v/>
      </c>
      <c r="D174" s="244" t="str">
        <f>IFERROR(IF(HLOOKUP("PTO DE EQUI.",$C$174:C174,1,0)="PTO DE EQUI.","",IF(D167&gt;=D169,"PTO DE EQUI.","")),IF(D167&gt;=D169,"PTO DE EQUI.",""))</f>
        <v/>
      </c>
      <c r="E174" s="244" t="str">
        <f>IFERROR(IF(HLOOKUP("PTO DE EQUI.",$C$174:D174,1,0)="PTO DE EQUI.","",IF(E167&gt;=E169,"PTO DE EQUI.","")),IF(E167&gt;=E169,"PTO DE EQUI.",""))</f>
        <v/>
      </c>
      <c r="F174" s="244" t="str">
        <f>IFERROR(IF(HLOOKUP("PTO DE EQUI.",$C$174:E174,1,0)="PTO DE EQUI.","",IF(F167&gt;=F169,"PTO DE EQUI.","")),IF(F167&gt;=F169,"PTO DE EQUI.",""))</f>
        <v/>
      </c>
      <c r="G174" s="244" t="str">
        <f>IFERROR(IF(HLOOKUP("PTO DE EQUI.",$C$174:F174,1,0)="PTO DE EQUI.","",IF(G167&gt;=G169,"PTO DE EQUI.","")),IF(G167&gt;=G169,"PTO DE EQUI.",""))</f>
        <v/>
      </c>
      <c r="H174" s="244" t="str">
        <f>IFERROR(IF(HLOOKUP("PTO DE EQUI.",$C$174:G174,1,0)="PTO DE EQUI.","",IF(H167&gt;=H169,"PTO DE EQUI.","")),IF(H167&gt;=H169,"PTO DE EQUI.",""))</f>
        <v/>
      </c>
      <c r="I174" s="244" t="str">
        <f>IFERROR(IF(HLOOKUP("PTO DE EQUI.",$C$174:H174,1,0)="PTO DE EQUI.","",IF(I167&gt;=I169,"PTO DE EQUI.","")),IF(I167&gt;=I169,"PTO DE EQUI.",""))</f>
        <v/>
      </c>
      <c r="J174" s="244" t="str">
        <f>IFERROR(IF(HLOOKUP("PTO DE EQUI.",$C$174:I174,1,0)="PTO DE EQUI.","",IF(J167&gt;=J169,"PTO DE EQUI.","")),IF(J167&gt;=J169,"PTO DE EQUI.",""))</f>
        <v/>
      </c>
      <c r="K174" s="244" t="str">
        <f>IFERROR(IF(HLOOKUP("PTO DE EQUI.",$C$174:J174,1,0)="PTO DE EQUI.","",IF(K167&gt;=K169,"PTO DE EQUI.","")),IF(K167&gt;=K169,"PTO DE EQUI.",""))</f>
        <v/>
      </c>
      <c r="L174" s="244" t="str">
        <f>IFERROR(IF(HLOOKUP("PTO DE EQUI.",$C$174:K174,1,0)="PTO DE EQUI.","",IF(L167&gt;=L169,"PTO DE EQUI.","")),IF(L167&gt;=L169,"PTO DE EQUI.",""))</f>
        <v/>
      </c>
      <c r="M174" s="244" t="str">
        <f>IFERROR(IF(HLOOKUP("PTO DE EQUI.",$C$174:L174,1,0)="PTO DE EQUI.","",IF(M167&gt;=M169,"PTO DE EQUI.","")),IF(M167&gt;=M169,"PTO DE EQUI.",""))</f>
        <v/>
      </c>
      <c r="N174" s="244" t="str">
        <f>IFERROR(IF(HLOOKUP("PTO DE EQUI.",$C$174:M174,1,0)="PTO DE EQUI.","",IF(N167&gt;=N169,"PTO DE EQUI.","")),IF(N167&gt;=N169,"PTO DE EQUI.",""))</f>
        <v/>
      </c>
      <c r="O174" s="244" t="str">
        <f>IFERROR(IF(HLOOKUP("PTO DE EQUI.",$C$174:N174,1,0)="PTO DE EQUI.","",IF(O167&gt;=O169,"PTO DE EQUI.","")),IF(O167&gt;=O169,"PTO DE EQUI.",""))</f>
        <v/>
      </c>
      <c r="P174" s="244" t="str">
        <f>IFERROR(IF(HLOOKUP("PTO DE EQUI.",$C$174:O174,1,0)="PTO DE EQUI.","",IF(P167&gt;=P169,"PTO DE EQUI.","")),IF(P167&gt;=P169,"PTO DE EQUI.",""))</f>
        <v/>
      </c>
      <c r="Q174" s="244" t="str">
        <f>IFERROR(IF(HLOOKUP("PTO DE EQUI.",$C$174:P174,1,0)="PTO DE EQUI.","",IF(Q167&gt;=Q169,"PTO DE EQUI.","")),IF(Q167&gt;=Q169,"PTO DE EQUI.",""))</f>
        <v/>
      </c>
      <c r="R174" s="244" t="str">
        <f>IFERROR(IF(HLOOKUP("PTO DE EQUI.",$C$174:Q174,1,0)="PTO DE EQUI.","",IF(R167&gt;=R169,"PTO DE EQUI.","")),IF(R167&gt;=R169,"PTO DE EQUI.",""))</f>
        <v>PTO DE EQUI.</v>
      </c>
      <c r="S174" s="244" t="str">
        <f>IFERROR(IF(HLOOKUP("PTO DE EQUI.",$C$174:R174,1,0)="PTO DE EQUI.","",IF(S167&gt;=S169,"PTO DE EQUI.","")),IF(S167&gt;=S169,"PTO DE EQUI.",""))</f>
        <v/>
      </c>
      <c r="T174" s="244" t="str">
        <f>IFERROR(IF(HLOOKUP("PTO DE EQUI.",$C$174:S174,1,0)="PTO DE EQUI.","",IF(T167&gt;=T169,"PTO DE EQUI.","")),IF(T167&gt;=T169,"PTO DE EQUI.",""))</f>
        <v/>
      </c>
      <c r="U174" s="244" t="str">
        <f>IFERROR(IF(HLOOKUP("PTO DE EQUI.",$C$174:T174,1,0)="PTO DE EQUI.","",IF(U167&gt;=U169,"PTO DE EQUI.","")),IF(U167&gt;=U169,"PTO DE EQUI.",""))</f>
        <v/>
      </c>
      <c r="V174" s="244" t="str">
        <f>IFERROR(IF(HLOOKUP("PTO DE EQUI.",$C$174:U174,1,0)="PTO DE EQUI.","",IF(V167&gt;=V169,"PTO DE EQUI.","")),IF(V167&gt;=V169,"PTO DE EQUI.",""))</f>
        <v/>
      </c>
      <c r="W174" s="244" t="str">
        <f>IFERROR(IF(HLOOKUP("PTO DE EQUI.",$C$174:V174,1,0)="PTO DE EQUI.","",IF(W167&gt;=W169,"PTO DE EQUI.","")),IF(W167&gt;=W169,"PTO DE EQUI.",""))</f>
        <v/>
      </c>
      <c r="X174" s="244" t="str">
        <f>IFERROR(IF(HLOOKUP("PTO DE EQUI.",$C$174:W174,1,0)="PTO DE EQUI.","",IF(X167&gt;=X169,"PTO DE EQUI.","")),IF(X167&gt;=X169,"PTO DE EQUI.",""))</f>
        <v/>
      </c>
      <c r="Y174" s="244" t="str">
        <f>IFERROR(IF(HLOOKUP("PTO DE EQUI.",$C$174:X174,1,0)="PTO DE EQUI.","",IF(Y167&gt;=Y169,"PTO DE EQUI.","")),IF(Y167&gt;=Y169,"PTO DE EQUI.",""))</f>
        <v/>
      </c>
      <c r="Z174" s="244" t="str">
        <f>IFERROR(IF(HLOOKUP("PTO DE EQUI.",$C$174:Y174,1,0)="PTO DE EQUI.","",IF(Z167&gt;=Z169,"PTO DE EQUI.","")),IF(Z167&gt;=Z169,"PTO DE EQUI.",""))</f>
        <v/>
      </c>
      <c r="AA174" s="244" t="str">
        <f>IFERROR(IF(HLOOKUP("PTO DE EQUI.",$C$174:Z174,1,0)="PTO DE EQUI.","",IF(AA167&gt;=AA169,"PTO DE EQUI.","")),IF(AA167&gt;=AA169,"PTO DE EQUI.",""))</f>
        <v/>
      </c>
      <c r="AB174" s="244" t="str">
        <f>IFERROR(IF(HLOOKUP("PTO DE EQUI.",$C$174:AA174,1,0)="PTO DE EQUI.","",IF(AB167&gt;=AB169,"PTO DE EQUI.","")),IF(AB167&gt;=AB169,"PTO DE EQUI.",""))</f>
        <v/>
      </c>
      <c r="AC174" s="244" t="str">
        <f>IFERROR(IF(HLOOKUP("PTO DE EQUI.",$C$174:AB174,1,0)="PTO DE EQUI.","",IF(AC167&gt;=AC169,"PTO DE EQUI.","")),IF(AC167&gt;=AC169,"PTO DE EQUI.",""))</f>
        <v/>
      </c>
      <c r="AD174" s="244" t="str">
        <f>IFERROR(IF(HLOOKUP("PTO DE EQUI.",$C$174:AC174,1,0)="PTO DE EQUI.","",IF(AD167&gt;=AD169,"PTO DE EQUI.","")),IF(AD167&gt;=AD169,"PTO DE EQUI.",""))</f>
        <v/>
      </c>
      <c r="AE174" s="244" t="str">
        <f>IFERROR(IF(HLOOKUP("PTO DE EQUI.",$C$174:AD174,1,0)="PTO DE EQUI.","",IF(AE167&gt;=AE169,"PTO DE EQUI.","")),IF(AE167&gt;=AE169,"PTO DE EQUI.",""))</f>
        <v/>
      </c>
      <c r="AF174" s="244" t="str">
        <f>IFERROR(IF(HLOOKUP("PTO DE EQUI.",$C$174:AE174,1,0)="PTO DE EQUI.","",IF(AF167&gt;=AF169,"PTO DE EQUI.","")),IF(AF167&gt;=AF169,"PTO DE EQUI.",""))</f>
        <v/>
      </c>
      <c r="AG174" s="244" t="str">
        <f>IFERROR(IF(HLOOKUP("PTO DE EQUI.",$C$174:AF174,1,0)="PTO DE EQUI.","",IF(AG167&gt;=AG169,"PTO DE EQUI.","")),IF(AG167&gt;=AG169,"PTO DE EQUI.",""))</f>
        <v/>
      </c>
      <c r="AH174" s="244" t="str">
        <f>IFERROR(IF(HLOOKUP("PTO DE EQUI.",$C$174:AG174,1,0)="PTO DE EQUI.","",IF(AH167&gt;=AH169,"PTO DE EQUI.","")),IF(AH167&gt;=AH169,"PTO DE EQUI.",""))</f>
        <v/>
      </c>
      <c r="AI174" s="244" t="str">
        <f>IFERROR(IF(HLOOKUP("PTO DE EQUI.",$C$174:AH174,1,0)="PTO DE EQUI.","",IF(AI167&gt;=AI169,"PTO DE EQUI.","")),IF(AI167&gt;=AI169,"PTO DE EQUI.",""))</f>
        <v/>
      </c>
      <c r="AJ174" s="244" t="str">
        <f>IFERROR(IF(HLOOKUP("PTO DE EQUI.",$C$174:AI174,1,0)="PTO DE EQUI.","",IF(AJ167&gt;=AJ169,"PTO DE EQUI.","")),IF(AJ167&gt;=AJ169,"PTO DE EQUI.",""))</f>
        <v/>
      </c>
      <c r="AK174" s="244" t="str">
        <f>IFERROR(IF(HLOOKUP("PTO DE EQUI.",$C$174:AJ174,1,0)="PTO DE EQUI.","",IF(AK167&gt;=AK169,"PTO DE EQUI.","")),IF(AK167&gt;=AK169,"PTO DE EQUI.",""))</f>
        <v/>
      </c>
      <c r="AL174" s="244" t="str">
        <f>IFERROR(IF(HLOOKUP("PTO DE EQUI.",$C$174:AK174,1,0)="PTO DE EQUI.","",IF(AL167&gt;=AL169,"PTO DE EQUI.","")),IF(AL167&gt;=AL169,"PTO DE EQUI.",""))</f>
        <v/>
      </c>
      <c r="AM174" s="244" t="str">
        <f>IFERROR(IF(HLOOKUP("PTO DE EQUI.",$C$174:AL174,1,0)="PTO DE EQUI.","",IF(AM167&gt;=AM169,"PTO DE EQUI.","")),IF(AM167&gt;=AM169,"PTO DE EQUI.",""))</f>
        <v/>
      </c>
      <c r="AN174" s="244" t="str">
        <f>IFERROR(IF(HLOOKUP("PTO DE EQUI.",$C$174:AM174,1,0)="PTO DE EQUI.","",IF(AN167&gt;=AN169,"PTO DE EQUI.","")),IF(AN167&gt;=AN169,"PTO DE EQUI.",""))</f>
        <v/>
      </c>
      <c r="AO174" s="244" t="str">
        <f>IFERROR(IF(HLOOKUP("PTO DE EQUI.",$C$174:AN174,1,0)="PTO DE EQUI.","",IF(AO167&gt;=AO169,"PTO DE EQUI.","")),IF(AO167&gt;=AO169,"PTO DE EQUI.",""))</f>
        <v/>
      </c>
      <c r="AP174" s="244" t="str">
        <f>IFERROR(IF(HLOOKUP("PTO DE EQUI.",$C$174:AO174,1,0)="PTO DE EQUI.","",IF(AP167&gt;=AP169,"PTO DE EQUI.","")),IF(AP167&gt;=AP169,"PTO DE EQUI.",""))</f>
        <v/>
      </c>
      <c r="AQ174" s="244" t="str">
        <f>IFERROR(IF(HLOOKUP("PTO DE EQUI.",$C$174:AP174,1,0)="PTO DE EQUI.","",IF(AQ167&gt;=AQ169,"PTO DE EQUI.","")),IF(AQ167&gt;=AQ169,"PTO DE EQUI.",""))</f>
        <v/>
      </c>
      <c r="AR174" s="244" t="str">
        <f>IFERROR(IF(HLOOKUP("PTO DE EQUI.",$C$174:AQ174,1,0)="PTO DE EQUI.","",IF(AR167&gt;=AR169,"PTO DE EQUI.","")),IF(AR167&gt;=AR169,"PTO DE EQUI.",""))</f>
        <v/>
      </c>
      <c r="AS174" s="244" t="str">
        <f>IFERROR(IF(HLOOKUP("PTO DE EQUI.",$C$174:AR174,1,0)="PTO DE EQUI.","",IF(AS167&gt;=AS169,"PTO DE EQUI.","")),IF(AS167&gt;=AS169,"PTO DE EQUI.",""))</f>
        <v/>
      </c>
      <c r="AT174" s="244" t="str">
        <f>IFERROR(IF(HLOOKUP("PTO DE EQUI.",$C$174:AS174,1,0)="PTO DE EQUI.","",IF(AT167&gt;=AT169,"PTO DE EQUI.","")),IF(AT167&gt;=AT169,"PTO DE EQUI.",""))</f>
        <v/>
      </c>
      <c r="AU174" s="244" t="str">
        <f>IFERROR(IF(HLOOKUP("PTO DE EQUI.",$C$174:AT174,1,0)="PTO DE EQUI.","",IF(AU167&gt;=AU169,"PTO DE EQUI.","")),IF(AU167&gt;=AU169,"PTO DE EQUI.",""))</f>
        <v/>
      </c>
      <c r="AV174" s="244" t="str">
        <f>IFERROR(IF(HLOOKUP("PTO DE EQUI.",$C$174:AU174,1,0)="PTO DE EQUI.","",IF(AV167&gt;=AV169,"PTO DE EQUI.","")),IF(AV167&gt;=AV169,"PTO DE EQUI.",""))</f>
        <v/>
      </c>
      <c r="AW174" s="244" t="str">
        <f>IFERROR(IF(HLOOKUP("PTO DE EQUI.",$C$174:AV174,1,0)="PTO DE EQUI.","",IF(AW167&gt;=AW169,"PTO DE EQUI.","")),IF(AW167&gt;=AW169,"PTO DE EQUI.",""))</f>
        <v/>
      </c>
      <c r="AX174" s="244" t="str">
        <f>IFERROR(IF(HLOOKUP("PTO DE EQUI.",$C$174:AW174,1,0)="PTO DE EQUI.","",IF(AX167&gt;=AX169,"PTO DE EQUI.","")),IF(AX167&gt;=AX169,"PTO DE EQUI.",""))</f>
        <v/>
      </c>
      <c r="AY174" s="244" t="str">
        <f>IFERROR(IF(HLOOKUP("PTO DE EQUI.",$C$174:AX174,1,0)="PTO DE EQUI.","",IF(AY167&gt;=AY169,"PTO DE EQUI.","")),IF(AY167&gt;=AY169,"PTO DE EQUI.",""))</f>
        <v/>
      </c>
      <c r="AZ174" s="244" t="str">
        <f>IFERROR(IF(HLOOKUP("PTO DE EQUI.",$C$174:AY174,1,0)="PTO DE EQUI.","",IF(AZ167&gt;=AZ169,"PTO DE EQUI.","")),IF(AZ167&gt;=AZ169,"PTO DE EQUI.",""))</f>
        <v/>
      </c>
      <c r="BA174" s="244" t="str">
        <f>IFERROR(IF(HLOOKUP("PTO DE EQUI.",$C$174:AZ174,1,0)="PTO DE EQUI.","",IF(BA167&gt;=BA169,"PTO DE EQUI.","")),IF(BA167&gt;=BA169,"PTO DE EQUI.",""))</f>
        <v/>
      </c>
      <c r="BB174" s="244" t="str">
        <f>IFERROR(IF(HLOOKUP("PTO DE EQUI.",$C$174:BA174,1,0)="PTO DE EQUI.","",IF(BB167&gt;=BB169,"PTO DE EQUI.","")),IF(BB167&gt;=BB169,"PTO DE EQUI.",""))</f>
        <v/>
      </c>
      <c r="BC174" s="244" t="str">
        <f>IFERROR(IF(HLOOKUP("PTO DE EQUI.",$C$174:BB174,1,0)="PTO DE EQUI.","",IF(BC167&gt;=BC169,"PTO DE EQUI.","")),IF(BC167&gt;=BC169,"PTO DE EQUI.",""))</f>
        <v/>
      </c>
      <c r="BD174" s="244" t="str">
        <f>IFERROR(IF(HLOOKUP("PTO DE EQUI.",$C$174:BC174,1,0)="PTO DE EQUI.","",IF(BD167&gt;=BD169,"PTO DE EQUI.","")),IF(BD167&gt;=BD169,"PTO DE EQUI.",""))</f>
        <v/>
      </c>
      <c r="BE174" s="244" t="str">
        <f>IFERROR(IF(HLOOKUP("PTO DE EQUI.",$C$174:BD174,1,0)="PTO DE EQUI.","",IF(BE167&gt;=BE169,"PTO DE EQUI.","")),IF(BE167&gt;=BE169,"PTO DE EQUI.",""))</f>
        <v/>
      </c>
      <c r="BF174" s="244" t="str">
        <f>IFERROR(IF(HLOOKUP("PTO DE EQUI.",$C$174:BE174,1,0)="PTO DE EQUI.","",IF(BF167&gt;=BF169,"PTO DE EQUI.","")),IF(BF167&gt;=BF169,"PTO DE EQUI.",""))</f>
        <v/>
      </c>
      <c r="BG174" s="244" t="str">
        <f>IFERROR(IF(HLOOKUP("PTO DE EQUI.",$C$174:BF174,1,0)="PTO DE EQUI.","",IF(BG167&gt;=BG169,"PTO DE EQUI.","")),IF(BG167&gt;=BG169,"PTO DE EQUI.",""))</f>
        <v/>
      </c>
      <c r="BH174" s="244" t="str">
        <f>IFERROR(IF(HLOOKUP("PTO DE EQUI.",$C$174:BG174,1,0)="PTO DE EQUI.","",IF(BH167&gt;=BH169,"PTO DE EQUI.","")),IF(BH167&gt;=BH169,"PTO DE EQUI.",""))</f>
        <v/>
      </c>
      <c r="BI174" s="244" t="str">
        <f>IFERROR(IF(HLOOKUP("PTO DE EQUI.",$C$174:BH174,1,0)="PTO DE EQUI.","",IF(BI167&gt;=BI169,"PTO DE EQUI.","")),IF(BI167&gt;=BI169,"PTO DE EQUI.",""))</f>
        <v/>
      </c>
      <c r="BJ174" s="244" t="str">
        <f>IFERROR(IF(HLOOKUP("PTO DE EQUI.",$C$174:BI174,1,0)="PTO DE EQUI.","",IF(BJ167&gt;=BJ169,"PTO DE EQUI.","")),IF(BJ167&gt;=BJ169,"PTO DE EQUI.",""))</f>
        <v/>
      </c>
      <c r="BK174" s="244" t="str">
        <f>IFERROR(IF(HLOOKUP("PTO DE EQUI.",$C$174:BJ174,1,0)="PTO DE EQUI.","",IF(BK167&gt;=BK169,"PTO DE EQUI.","")),IF(BK167&gt;=BK169,"PTO DE EQUI.",""))</f>
        <v/>
      </c>
      <c r="BL174" s="244" t="str">
        <f>IFERROR(IF(HLOOKUP("PTO DE EQUI.",$C$174:BK174,1,0)="PTO DE EQUI.","",IF(BL167&gt;=BL169,"PTO DE EQUI.","")),IF(BL167&gt;=BL169,"PTO DE EQUI.",""))</f>
        <v/>
      </c>
      <c r="BM174" s="244" t="str">
        <f>IFERROR(IF(HLOOKUP("PTO DE EQUI.",$C$174:BL174,1,0)="PTO DE EQUI.","",IF(BM167&gt;=BM169,"PTO DE EQUI.","")),IF(BM167&gt;=BM169,"PTO DE EQUI.",""))</f>
        <v/>
      </c>
      <c r="BN174" s="244" t="str">
        <f>IFERROR(IF(HLOOKUP("PTO DE EQUI.",$C$174:BM174,1,0)="PTO DE EQUI.","",IF(BN167&gt;=BN169,"PTO DE EQUI.","")),IF(BN167&gt;=BN169,"PTO DE EQUI.",""))</f>
        <v/>
      </c>
      <c r="BO174" s="244" t="str">
        <f>IFERROR(IF(HLOOKUP("PTO DE EQUI.",$C$174:BN174,1,0)="PTO DE EQUI.","",IF(BO167&gt;=BO169,"PTO DE EQUI.","")),IF(BO167&gt;=BO169,"PTO DE EQUI.",""))</f>
        <v/>
      </c>
      <c r="BP174" s="244" t="str">
        <f>IFERROR(IF(HLOOKUP("PTO DE EQUI.",$C$174:BO174,1,0)="PTO DE EQUI.","",IF(BP167&gt;=BP169,"PTO DE EQUI.","")),IF(BP167&gt;=BP169,"PTO DE EQUI.",""))</f>
        <v/>
      </c>
      <c r="BQ174" s="244" t="str">
        <f>IFERROR(IF(HLOOKUP("PTO DE EQUI.",$C$174:BP174,1,0)="PTO DE EQUI.","",IF(BQ167&gt;=BQ169,"PTO DE EQUI.","")),IF(BQ167&gt;=BQ169,"PTO DE EQUI.",""))</f>
        <v/>
      </c>
      <c r="BR174" s="244" t="str">
        <f>IFERROR(IF(HLOOKUP("PTO DE EQUI.",$C$174:BQ174,1,0)="PTO DE EQUI.","",IF(BR167&gt;=BR169,"PTO DE EQUI.","")),IF(BR167&gt;=BR169,"PTO DE EQUI.",""))</f>
        <v/>
      </c>
      <c r="BS174" s="244" t="str">
        <f>IFERROR(IF(HLOOKUP("PTO DE EQUI.",$C$174:BR174,1,0)="PTO DE EQUI.","",IF(BS167&gt;=BS169,"PTO DE EQUI.","")),IF(BS167&gt;=BS169,"PTO DE EQUI.",""))</f>
        <v/>
      </c>
      <c r="BT174" s="244" t="str">
        <f>IFERROR(IF(HLOOKUP("PTO DE EQUI.",$C$174:BS174,1,0)="PTO DE EQUI.","",IF(BT167&gt;=BT169,"PTO DE EQUI.","")),IF(BT167&gt;=BT169,"PTO DE EQUI.",""))</f>
        <v/>
      </c>
      <c r="BU174" s="244" t="str">
        <f>IFERROR(IF(HLOOKUP("PTO DE EQUI.",$C$174:BT174,1,0)="PTO DE EQUI.","",IF(BU167&gt;=BU169,"PTO DE EQUI.","")),IF(BU167&gt;=BU169,"PTO DE EQUI.",""))</f>
        <v/>
      </c>
      <c r="BV174" s="244" t="str">
        <f>IFERROR(IF(HLOOKUP("PTO DE EQUI.",$C$174:BU174,1,0)="PTO DE EQUI.","",IF(BV167&gt;=BV169,"PTO DE EQUI.","")),IF(BV167&gt;=BV169,"PTO DE EQUI.",""))</f>
        <v/>
      </c>
      <c r="BW174" s="244" t="str">
        <f>IFERROR(IF(HLOOKUP("PTO DE EQUI.",$C$174:BV174,1,0)="PTO DE EQUI.","",IF(BW167&gt;=BW169,"PTO DE EQUI.","")),IF(BW167&gt;=BW169,"PTO DE EQUI.",""))</f>
        <v/>
      </c>
    </row>
    <row r="175" spans="1:75" ht="15.75">
      <c r="A175" s="354" t="str">
        <f>"PRAZO PARA PAYBACK: "&amp;SUM(C178:BW178)+1&amp;" MESES"</f>
        <v>PRAZO PARA PAYBACK: 74 MESES</v>
      </c>
      <c r="B175" s="355"/>
      <c r="C175" s="245" t="str">
        <f>IF(AND(C178=0,B178=1),"PAYBACK!","")</f>
        <v/>
      </c>
      <c r="D175" s="245" t="str">
        <f t="shared" ref="D175:AH175" si="150">IF(AND(D178=0,C178=1),"PAYBACK!","")</f>
        <v/>
      </c>
      <c r="E175" s="242" t="str">
        <f t="shared" si="150"/>
        <v/>
      </c>
      <c r="F175" s="243" t="str">
        <f>IF(AND(F178=0,E178=1),"PAYBACK!","")</f>
        <v/>
      </c>
      <c r="G175" s="242" t="str">
        <f t="shared" si="150"/>
        <v/>
      </c>
      <c r="H175" s="242" t="str">
        <f t="shared" si="150"/>
        <v/>
      </c>
      <c r="I175" s="242" t="str">
        <f t="shared" si="150"/>
        <v/>
      </c>
      <c r="J175" s="242" t="str">
        <f t="shared" si="150"/>
        <v/>
      </c>
      <c r="K175" s="242" t="str">
        <f t="shared" si="150"/>
        <v/>
      </c>
      <c r="L175" s="242" t="str">
        <f t="shared" si="150"/>
        <v/>
      </c>
      <c r="M175" s="242" t="str">
        <f t="shared" si="150"/>
        <v/>
      </c>
      <c r="N175" s="242" t="str">
        <f t="shared" si="150"/>
        <v/>
      </c>
      <c r="O175" s="242" t="str">
        <f t="shared" si="150"/>
        <v/>
      </c>
      <c r="P175" s="242" t="str">
        <f t="shared" si="150"/>
        <v/>
      </c>
      <c r="Q175" s="242" t="str">
        <f t="shared" si="150"/>
        <v/>
      </c>
      <c r="R175" s="242" t="str">
        <f t="shared" si="150"/>
        <v/>
      </c>
      <c r="S175" s="242" t="str">
        <f t="shared" si="150"/>
        <v/>
      </c>
      <c r="T175" s="242" t="str">
        <f t="shared" si="150"/>
        <v/>
      </c>
      <c r="U175" s="242" t="str">
        <f t="shared" si="150"/>
        <v/>
      </c>
      <c r="V175" s="242" t="str">
        <f t="shared" si="150"/>
        <v/>
      </c>
      <c r="W175" s="242" t="str">
        <f t="shared" si="150"/>
        <v/>
      </c>
      <c r="X175" s="242" t="str">
        <f t="shared" si="150"/>
        <v/>
      </c>
      <c r="Y175" s="242" t="str">
        <f t="shared" si="150"/>
        <v/>
      </c>
      <c r="Z175" s="242" t="str">
        <f t="shared" si="150"/>
        <v/>
      </c>
      <c r="AA175" s="242" t="str">
        <f t="shared" si="150"/>
        <v/>
      </c>
      <c r="AB175" s="242" t="str">
        <f t="shared" si="150"/>
        <v/>
      </c>
      <c r="AC175" s="242" t="str">
        <f t="shared" si="150"/>
        <v/>
      </c>
      <c r="AD175" s="242" t="str">
        <f t="shared" si="150"/>
        <v/>
      </c>
      <c r="AE175" s="242" t="str">
        <f t="shared" si="150"/>
        <v/>
      </c>
      <c r="AF175" s="242" t="str">
        <f t="shared" si="150"/>
        <v/>
      </c>
      <c r="AG175" s="242" t="str">
        <f t="shared" si="150"/>
        <v/>
      </c>
      <c r="AH175" s="242" t="str">
        <f t="shared" si="150"/>
        <v/>
      </c>
      <c r="AI175" s="242" t="str">
        <f t="shared" ref="AI175:BN175" si="151">IF(AND(AI178=0,AH178=1),"PAYBACK!","")</f>
        <v/>
      </c>
      <c r="AJ175" s="242" t="str">
        <f t="shared" si="151"/>
        <v/>
      </c>
      <c r="AK175" s="242" t="str">
        <f t="shared" si="151"/>
        <v/>
      </c>
      <c r="AL175" s="242" t="str">
        <f t="shared" si="151"/>
        <v/>
      </c>
      <c r="AM175" s="242" t="str">
        <f t="shared" si="151"/>
        <v/>
      </c>
      <c r="AN175" s="242" t="str">
        <f t="shared" si="151"/>
        <v/>
      </c>
      <c r="AO175" s="242" t="str">
        <f t="shared" si="151"/>
        <v/>
      </c>
      <c r="AP175" s="242" t="str">
        <f t="shared" si="151"/>
        <v/>
      </c>
      <c r="AQ175" s="242" t="str">
        <f t="shared" si="151"/>
        <v/>
      </c>
      <c r="AR175" s="242" t="str">
        <f t="shared" si="151"/>
        <v/>
      </c>
      <c r="AS175" s="242" t="str">
        <f t="shared" si="151"/>
        <v/>
      </c>
      <c r="AT175" s="242" t="str">
        <f t="shared" si="151"/>
        <v/>
      </c>
      <c r="AU175" s="242" t="str">
        <f t="shared" si="151"/>
        <v/>
      </c>
      <c r="AV175" s="242" t="str">
        <f t="shared" si="151"/>
        <v/>
      </c>
      <c r="AW175" s="242" t="str">
        <f t="shared" si="151"/>
        <v/>
      </c>
      <c r="AX175" s="242" t="str">
        <f t="shared" si="151"/>
        <v/>
      </c>
      <c r="AY175" s="242" t="str">
        <f t="shared" si="151"/>
        <v/>
      </c>
      <c r="AZ175" s="242" t="str">
        <f t="shared" si="151"/>
        <v/>
      </c>
      <c r="BA175" s="242" t="str">
        <f t="shared" si="151"/>
        <v/>
      </c>
      <c r="BB175" s="242" t="str">
        <f t="shared" si="151"/>
        <v/>
      </c>
      <c r="BC175" s="242" t="str">
        <f t="shared" si="151"/>
        <v/>
      </c>
      <c r="BD175" s="242" t="str">
        <f t="shared" si="151"/>
        <v/>
      </c>
      <c r="BE175" s="242" t="str">
        <f t="shared" si="151"/>
        <v/>
      </c>
      <c r="BF175" s="242" t="str">
        <f t="shared" si="151"/>
        <v/>
      </c>
      <c r="BG175" s="242" t="str">
        <f t="shared" si="151"/>
        <v/>
      </c>
      <c r="BH175" s="242" t="str">
        <f t="shared" si="151"/>
        <v/>
      </c>
      <c r="BI175" s="242" t="str">
        <f t="shared" si="151"/>
        <v/>
      </c>
      <c r="BJ175" s="242" t="str">
        <f t="shared" si="151"/>
        <v/>
      </c>
      <c r="BK175" s="242" t="str">
        <f t="shared" si="151"/>
        <v/>
      </c>
      <c r="BL175" s="242" t="str">
        <f t="shared" si="151"/>
        <v/>
      </c>
      <c r="BM175" s="242" t="str">
        <f t="shared" si="151"/>
        <v/>
      </c>
      <c r="BN175" s="242" t="str">
        <f t="shared" si="151"/>
        <v/>
      </c>
      <c r="BO175" s="242" t="str">
        <f t="shared" ref="BO175:BW175" si="152">IF(AND(BO178=0,BN178=1),"PAYBACK!","")</f>
        <v/>
      </c>
      <c r="BP175" s="242" t="str">
        <f t="shared" si="152"/>
        <v/>
      </c>
      <c r="BQ175" s="242" t="str">
        <f t="shared" si="152"/>
        <v/>
      </c>
      <c r="BR175" s="242" t="str">
        <f t="shared" si="152"/>
        <v/>
      </c>
      <c r="BS175" s="242" t="str">
        <f t="shared" si="152"/>
        <v/>
      </c>
      <c r="BT175" s="242" t="str">
        <f t="shared" si="152"/>
        <v/>
      </c>
      <c r="BU175" s="242" t="str">
        <f t="shared" si="152"/>
        <v/>
      </c>
      <c r="BV175" s="242" t="str">
        <f t="shared" si="152"/>
        <v/>
      </c>
      <c r="BW175" s="242" t="str">
        <f t="shared" si="152"/>
        <v/>
      </c>
    </row>
    <row r="176" spans="1:75" ht="18.75">
      <c r="A176" s="422" t="s">
        <v>325</v>
      </c>
      <c r="B176" s="423"/>
      <c r="C176" s="352">
        <f>ABS(SUMIF(C173:BW173,1,C172:BW172))</f>
        <v>60000</v>
      </c>
      <c r="D176" s="353"/>
      <c r="E176" s="264"/>
      <c r="F176" s="265"/>
      <c r="G176" s="266"/>
      <c r="H176" s="266"/>
      <c r="I176" s="266"/>
      <c r="J176" s="266"/>
      <c r="K176" s="266"/>
      <c r="L176" s="266"/>
      <c r="M176" s="266"/>
      <c r="N176" s="266"/>
      <c r="O176" s="266"/>
      <c r="P176" s="266"/>
      <c r="Q176" s="266"/>
      <c r="R176" s="266"/>
      <c r="S176" s="266"/>
      <c r="T176" s="266"/>
      <c r="U176" s="266"/>
      <c r="V176" s="266"/>
      <c r="W176" s="266"/>
      <c r="X176" s="266"/>
      <c r="Y176" s="266"/>
      <c r="Z176" s="266"/>
      <c r="AA176" s="266"/>
      <c r="AB176" s="266"/>
      <c r="AC176" s="266"/>
      <c r="AD176" s="266"/>
      <c r="AE176" s="266"/>
      <c r="AF176" s="266"/>
      <c r="AG176" s="266"/>
      <c r="AH176" s="266"/>
      <c r="AI176" s="266"/>
      <c r="AJ176" s="266"/>
      <c r="AK176" s="266"/>
      <c r="AL176" s="266"/>
      <c r="AM176" s="266"/>
      <c r="AN176" s="266"/>
      <c r="AO176" s="266"/>
      <c r="AP176" s="266"/>
      <c r="AQ176" s="266"/>
      <c r="AR176" s="266"/>
      <c r="AS176" s="266"/>
      <c r="AT176" s="266"/>
      <c r="AU176" s="266"/>
      <c r="AV176" s="266"/>
      <c r="AW176" s="266"/>
      <c r="AX176" s="266"/>
      <c r="AY176" s="266"/>
      <c r="AZ176" s="266"/>
      <c r="BA176" s="266"/>
      <c r="BB176" s="266"/>
      <c r="BC176" s="266"/>
      <c r="BD176" s="266"/>
      <c r="BE176" s="266"/>
      <c r="BF176" s="266"/>
      <c r="BG176" s="266"/>
      <c r="BH176" s="266"/>
      <c r="BI176" s="266"/>
      <c r="BJ176" s="266"/>
      <c r="BK176" s="266"/>
      <c r="BL176" s="266"/>
      <c r="BM176" s="266"/>
      <c r="BN176" s="266"/>
      <c r="BO176" s="266"/>
      <c r="BP176" s="266"/>
      <c r="BQ176" s="266"/>
      <c r="BR176" s="266"/>
      <c r="BS176" s="266"/>
      <c r="BT176" s="266"/>
      <c r="BU176" s="266"/>
      <c r="BV176" s="266"/>
      <c r="BW176" s="266"/>
    </row>
    <row r="177" spans="1:75">
      <c r="A177" s="125" t="s">
        <v>75</v>
      </c>
      <c r="C177" s="3"/>
    </row>
    <row r="178" spans="1:75">
      <c r="A178" s="320"/>
      <c r="B178" s="320"/>
      <c r="C178" s="321">
        <f t="shared" ref="C178:AH178" si="153">IF(C172&gt;$C$176,0,1)</f>
        <v>1</v>
      </c>
      <c r="D178" s="321">
        <f t="shared" si="153"/>
        <v>1</v>
      </c>
      <c r="E178" s="321">
        <f>IF(E172&gt;$C$176,0,1)</f>
        <v>1</v>
      </c>
      <c r="F178" s="321">
        <f>IF(F172&gt;$C$176,0,1)</f>
        <v>1</v>
      </c>
      <c r="G178" s="321">
        <f t="shared" si="153"/>
        <v>1</v>
      </c>
      <c r="H178" s="321">
        <f t="shared" si="153"/>
        <v>1</v>
      </c>
      <c r="I178" s="321">
        <f t="shared" si="153"/>
        <v>1</v>
      </c>
      <c r="J178" s="321">
        <f t="shared" si="153"/>
        <v>1</v>
      </c>
      <c r="K178" s="321">
        <f t="shared" si="153"/>
        <v>1</v>
      </c>
      <c r="L178" s="321">
        <f t="shared" si="153"/>
        <v>1</v>
      </c>
      <c r="M178" s="321">
        <f t="shared" si="153"/>
        <v>1</v>
      </c>
      <c r="N178" s="321">
        <f t="shared" si="153"/>
        <v>1</v>
      </c>
      <c r="O178" s="321">
        <f t="shared" si="153"/>
        <v>1</v>
      </c>
      <c r="P178" s="321">
        <f t="shared" si="153"/>
        <v>1</v>
      </c>
      <c r="Q178" s="321">
        <f t="shared" si="153"/>
        <v>1</v>
      </c>
      <c r="R178" s="321">
        <f t="shared" si="153"/>
        <v>1</v>
      </c>
      <c r="S178" s="321">
        <f t="shared" si="153"/>
        <v>1</v>
      </c>
      <c r="T178" s="321">
        <f t="shared" si="153"/>
        <v>1</v>
      </c>
      <c r="U178" s="321">
        <f t="shared" si="153"/>
        <v>1</v>
      </c>
      <c r="V178" s="321">
        <f t="shared" si="153"/>
        <v>1</v>
      </c>
      <c r="W178" s="321">
        <f t="shared" si="153"/>
        <v>1</v>
      </c>
      <c r="X178" s="321">
        <f t="shared" si="153"/>
        <v>1</v>
      </c>
      <c r="Y178" s="321">
        <f t="shared" si="153"/>
        <v>1</v>
      </c>
      <c r="Z178" s="321">
        <f t="shared" si="153"/>
        <v>1</v>
      </c>
      <c r="AA178" s="321">
        <f t="shared" si="153"/>
        <v>1</v>
      </c>
      <c r="AB178" s="321">
        <f t="shared" si="153"/>
        <v>1</v>
      </c>
      <c r="AC178" s="321">
        <f t="shared" si="153"/>
        <v>1</v>
      </c>
      <c r="AD178" s="321">
        <f t="shared" si="153"/>
        <v>1</v>
      </c>
      <c r="AE178" s="321">
        <f t="shared" si="153"/>
        <v>1</v>
      </c>
      <c r="AF178" s="321">
        <f t="shared" si="153"/>
        <v>1</v>
      </c>
      <c r="AG178" s="321">
        <f t="shared" si="153"/>
        <v>1</v>
      </c>
      <c r="AH178" s="321">
        <f t="shared" si="153"/>
        <v>1</v>
      </c>
      <c r="AI178" s="321">
        <f t="shared" ref="AI178:BN178" si="154">IF(AI172&gt;$C$176,0,1)</f>
        <v>1</v>
      </c>
      <c r="AJ178" s="321">
        <f t="shared" si="154"/>
        <v>1</v>
      </c>
      <c r="AK178" s="321">
        <f t="shared" si="154"/>
        <v>1</v>
      </c>
      <c r="AL178" s="321">
        <f t="shared" si="154"/>
        <v>1</v>
      </c>
      <c r="AM178" s="321">
        <f t="shared" si="154"/>
        <v>1</v>
      </c>
      <c r="AN178" s="321">
        <f t="shared" si="154"/>
        <v>1</v>
      </c>
      <c r="AO178" s="321">
        <f t="shared" si="154"/>
        <v>1</v>
      </c>
      <c r="AP178" s="321">
        <f t="shared" si="154"/>
        <v>1</v>
      </c>
      <c r="AQ178" s="321">
        <f t="shared" si="154"/>
        <v>1</v>
      </c>
      <c r="AR178" s="321">
        <f t="shared" si="154"/>
        <v>1</v>
      </c>
      <c r="AS178" s="321">
        <f t="shared" si="154"/>
        <v>1</v>
      </c>
      <c r="AT178" s="321">
        <f t="shared" si="154"/>
        <v>1</v>
      </c>
      <c r="AU178" s="321">
        <f t="shared" si="154"/>
        <v>1</v>
      </c>
      <c r="AV178" s="321">
        <f t="shared" si="154"/>
        <v>1</v>
      </c>
      <c r="AW178" s="321">
        <f t="shared" si="154"/>
        <v>1</v>
      </c>
      <c r="AX178" s="321">
        <f t="shared" si="154"/>
        <v>1</v>
      </c>
      <c r="AY178" s="321">
        <f t="shared" si="154"/>
        <v>1</v>
      </c>
      <c r="AZ178" s="321">
        <f t="shared" si="154"/>
        <v>1</v>
      </c>
      <c r="BA178" s="321">
        <f t="shared" si="154"/>
        <v>1</v>
      </c>
      <c r="BB178" s="321">
        <f t="shared" si="154"/>
        <v>1</v>
      </c>
      <c r="BC178" s="321">
        <f t="shared" si="154"/>
        <v>1</v>
      </c>
      <c r="BD178" s="321">
        <f t="shared" si="154"/>
        <v>1</v>
      </c>
      <c r="BE178" s="321">
        <f t="shared" si="154"/>
        <v>1</v>
      </c>
      <c r="BF178" s="321">
        <f t="shared" si="154"/>
        <v>1</v>
      </c>
      <c r="BG178" s="321">
        <f t="shared" si="154"/>
        <v>1</v>
      </c>
      <c r="BH178" s="321">
        <f t="shared" si="154"/>
        <v>1</v>
      </c>
      <c r="BI178" s="321">
        <f t="shared" si="154"/>
        <v>1</v>
      </c>
      <c r="BJ178" s="321">
        <f t="shared" si="154"/>
        <v>1</v>
      </c>
      <c r="BK178" s="321">
        <f t="shared" si="154"/>
        <v>1</v>
      </c>
      <c r="BL178" s="321">
        <f t="shared" si="154"/>
        <v>1</v>
      </c>
      <c r="BM178" s="321">
        <f t="shared" si="154"/>
        <v>1</v>
      </c>
      <c r="BN178" s="321">
        <f t="shared" si="154"/>
        <v>1</v>
      </c>
      <c r="BO178" s="321">
        <f t="shared" ref="BO178:BW178" si="155">IF(BO172&gt;$C$176,0,1)</f>
        <v>1</v>
      </c>
      <c r="BP178" s="321">
        <f t="shared" si="155"/>
        <v>1</v>
      </c>
      <c r="BQ178" s="321">
        <f t="shared" si="155"/>
        <v>1</v>
      </c>
      <c r="BR178" s="321">
        <f t="shared" si="155"/>
        <v>1</v>
      </c>
      <c r="BS178" s="321">
        <f t="shared" si="155"/>
        <v>1</v>
      </c>
      <c r="BT178" s="321">
        <f t="shared" si="155"/>
        <v>1</v>
      </c>
      <c r="BU178" s="321">
        <f t="shared" si="155"/>
        <v>1</v>
      </c>
      <c r="BV178" s="321">
        <f t="shared" si="155"/>
        <v>1</v>
      </c>
      <c r="BW178" s="321">
        <f t="shared" si="155"/>
        <v>1</v>
      </c>
    </row>
    <row r="180" spans="1:75">
      <c r="A180" s="125" t="s">
        <v>263</v>
      </c>
    </row>
    <row r="181" spans="1:75">
      <c r="E181" s="317"/>
    </row>
    <row r="182" spans="1:75">
      <c r="E182" s="4"/>
    </row>
  </sheetData>
  <sheetProtection algorithmName="SHA-512" hashValue="b3gKBQPvkaRpPUZVzv8YXGijaIuBezm26XmIXadt8vZxxz0ghPG6VOWrE2FC24Qb0hvCUBw4//KJXAj32iXzIQ==" saltValue="huDfHYZI+zi16hI0bfZYOA==" spinCount="100000" sheet="1" objects="1" scenarios="1" selectLockedCells="1"/>
  <mergeCells count="144">
    <mergeCell ref="A172:B172"/>
    <mergeCell ref="A176:B176"/>
    <mergeCell ref="A72:B72"/>
    <mergeCell ref="A65:B65"/>
    <mergeCell ref="A66:B66"/>
    <mergeCell ref="A67:B67"/>
    <mergeCell ref="A70:B70"/>
    <mergeCell ref="A68:B68"/>
    <mergeCell ref="A71:B71"/>
    <mergeCell ref="A78:B78"/>
    <mergeCell ref="A81:B81"/>
    <mergeCell ref="A94:B94"/>
    <mergeCell ref="A93:B93"/>
    <mergeCell ref="A91:B91"/>
    <mergeCell ref="A95:B95"/>
    <mergeCell ref="A96:B96"/>
    <mergeCell ref="A142:B142"/>
    <mergeCell ref="A164:BW164"/>
    <mergeCell ref="A167:B167"/>
    <mergeCell ref="A169:B169"/>
    <mergeCell ref="A170:B170"/>
    <mergeCell ref="A171:B171"/>
    <mergeCell ref="A146:B146"/>
    <mergeCell ref="A147:B147"/>
    <mergeCell ref="A157:B157"/>
    <mergeCell ref="A158:B158"/>
    <mergeCell ref="A132:B132"/>
    <mergeCell ref="A110:B110"/>
    <mergeCell ref="A141:B141"/>
    <mergeCell ref="A113:B113"/>
    <mergeCell ref="A114:B114"/>
    <mergeCell ref="A115:B115"/>
    <mergeCell ref="A116:B116"/>
    <mergeCell ref="A117:B117"/>
    <mergeCell ref="A136:B136"/>
    <mergeCell ref="A137:B137"/>
    <mergeCell ref="A138:B138"/>
    <mergeCell ref="A139:B139"/>
    <mergeCell ref="A140:B140"/>
    <mergeCell ref="A133:B133"/>
    <mergeCell ref="A129:B129"/>
    <mergeCell ref="A118:B118"/>
    <mergeCell ref="A119:B119"/>
    <mergeCell ref="A120:B120"/>
    <mergeCell ref="A128:B128"/>
    <mergeCell ref="A125:B125"/>
    <mergeCell ref="A126:B126"/>
    <mergeCell ref="A127:B127"/>
    <mergeCell ref="A75:B75"/>
    <mergeCell ref="A76:B76"/>
    <mergeCell ref="A77:B77"/>
    <mergeCell ref="A80:B80"/>
    <mergeCell ref="A61:B61"/>
    <mergeCell ref="A82:B82"/>
    <mergeCell ref="A57:B57"/>
    <mergeCell ref="A58:B58"/>
    <mergeCell ref="A3:B3"/>
    <mergeCell ref="A30:B30"/>
    <mergeCell ref="A11:B11"/>
    <mergeCell ref="A12:B12"/>
    <mergeCell ref="A14:B14"/>
    <mergeCell ref="A43:B43"/>
    <mergeCell ref="A44:B44"/>
    <mergeCell ref="A47:B47"/>
    <mergeCell ref="A48:B48"/>
    <mergeCell ref="A18:B18"/>
    <mergeCell ref="A19:B19"/>
    <mergeCell ref="A21:B21"/>
    <mergeCell ref="A24:B24"/>
    <mergeCell ref="A25:B25"/>
    <mergeCell ref="A27:B27"/>
    <mergeCell ref="A28:B28"/>
    <mergeCell ref="A51:B51"/>
    <mergeCell ref="A52:B52"/>
    <mergeCell ref="A53:B53"/>
    <mergeCell ref="A56:BW56"/>
    <mergeCell ref="A54:B54"/>
    <mergeCell ref="A55:B55"/>
    <mergeCell ref="A60:B60"/>
    <mergeCell ref="A63:BW63"/>
    <mergeCell ref="A73:BW73"/>
    <mergeCell ref="A160:B160"/>
    <mergeCell ref="A161:B161"/>
    <mergeCell ref="A151:B151"/>
    <mergeCell ref="A163:BW163"/>
    <mergeCell ref="A148:BW148"/>
    <mergeCell ref="A112:B112"/>
    <mergeCell ref="A83:B83"/>
    <mergeCell ref="A105:B105"/>
    <mergeCell ref="A100:B100"/>
    <mergeCell ref="I100:BW100"/>
    <mergeCell ref="A101:B101"/>
    <mergeCell ref="I101:BW101"/>
    <mergeCell ref="A97:B97"/>
    <mergeCell ref="A98:B98"/>
    <mergeCell ref="A106:B106"/>
    <mergeCell ref="C95:F95"/>
    <mergeCell ref="A111:B111"/>
    <mergeCell ref="A84:B84"/>
    <mergeCell ref="A89:B89"/>
    <mergeCell ref="A90:B90"/>
    <mergeCell ref="A108:BW108"/>
    <mergeCell ref="A85:B85"/>
    <mergeCell ref="A86:B86"/>
    <mergeCell ref="A87:B87"/>
    <mergeCell ref="A46:B46"/>
    <mergeCell ref="A37:B37"/>
    <mergeCell ref="A40:BW40"/>
    <mergeCell ref="A41:B41"/>
    <mergeCell ref="A42:B42"/>
    <mergeCell ref="A17:BW17"/>
    <mergeCell ref="A15:B15"/>
    <mergeCell ref="C176:D176"/>
    <mergeCell ref="A166:BW166"/>
    <mergeCell ref="A174:B174"/>
    <mergeCell ref="A88:B88"/>
    <mergeCell ref="A79:B79"/>
    <mergeCell ref="A175:B175"/>
    <mergeCell ref="A159:B159"/>
    <mergeCell ref="A162:B162"/>
    <mergeCell ref="A143:B143"/>
    <mergeCell ref="A144:B144"/>
    <mergeCell ref="A145:B145"/>
    <mergeCell ref="A121:B121"/>
    <mergeCell ref="A122:B122"/>
    <mergeCell ref="A123:B123"/>
    <mergeCell ref="A124:B124"/>
    <mergeCell ref="A130:B130"/>
    <mergeCell ref="A131:B131"/>
    <mergeCell ref="A4:B4"/>
    <mergeCell ref="A9:BW9"/>
    <mergeCell ref="A13:B13"/>
    <mergeCell ref="A16:B16"/>
    <mergeCell ref="A22:B22"/>
    <mergeCell ref="A23:B23"/>
    <mergeCell ref="A38:B38"/>
    <mergeCell ref="A39:B39"/>
    <mergeCell ref="A45:B45"/>
    <mergeCell ref="A31:B31"/>
    <mergeCell ref="A20:B20"/>
    <mergeCell ref="A34:B34"/>
    <mergeCell ref="A35:B35"/>
    <mergeCell ref="A36:B36"/>
    <mergeCell ref="A7:B7"/>
  </mergeCells>
  <conditionalFormatting sqref="AB174:BW174">
    <cfRule type="expression" dxfId="36" priority="8">
      <formula>AB174="PTO DE EQUI."</formula>
    </cfRule>
  </conditionalFormatting>
  <conditionalFormatting sqref="AA174">
    <cfRule type="expression" dxfId="35" priority="6">
      <formula>AA174="PTO DE EQUI."</formula>
    </cfRule>
  </conditionalFormatting>
  <conditionalFormatting sqref="AB174:BW174">
    <cfRule type="expression" dxfId="34" priority="7">
      <formula>AB174="PTO DE EQUI."</formula>
    </cfRule>
  </conditionalFormatting>
  <conditionalFormatting sqref="C174:BW174">
    <cfRule type="expression" dxfId="33" priority="5">
      <formula>C174="PTO DE EQUI."</formula>
    </cfRule>
  </conditionalFormatting>
  <conditionalFormatting sqref="AA175:BW175">
    <cfRule type="expression" dxfId="32" priority="3">
      <formula>AA$19="PAYBACK!"</formula>
    </cfRule>
  </conditionalFormatting>
  <conditionalFormatting sqref="C175:Z175">
    <cfRule type="expression" dxfId="31" priority="2">
      <formula>C$19="PAYBACK!"</formula>
    </cfRule>
  </conditionalFormatting>
  <conditionalFormatting sqref="C178:BW178">
    <cfRule type="expression" dxfId="30" priority="4">
      <formula>B$19="PAYBACK!"</formula>
    </cfRule>
  </conditionalFormatting>
  <conditionalFormatting sqref="C175:BW175">
    <cfRule type="cellIs" dxfId="29" priority="1" operator="equal">
      <formula>"PAYBACK!"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688" r:id="rId4" name="ComboBox1">
          <controlPr defaultSize="0" autoLine="0" linkedCell="Plan3!D1" listFillRange="Plan3!C1:D210" r:id="rId5">
            <anchor moveWithCells="1">
              <from>
                <xdr:col>2</xdr:col>
                <xdr:colOff>9525</xdr:colOff>
                <xdr:row>5</xdr:row>
                <xdr:rowOff>85725</xdr:rowOff>
              </from>
              <to>
                <xdr:col>3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8688" r:id="rId4" name="ComboBox1"/>
      </mc:Fallback>
    </mc:AlternateContent>
    <mc:AlternateContent xmlns:mc="http://schemas.openxmlformats.org/markup-compatibility/2006">
      <mc:Choice Requires="x14">
        <control shapeId="8673" r:id="rId6" name="Drop Down 481">
          <controlPr locked="0" defaultSize="0" autoLine="0" autoPict="0">
            <anchor moveWithCells="1">
              <from>
                <xdr:col>0</xdr:col>
                <xdr:colOff>2428875</xdr:colOff>
                <xdr:row>63</xdr:row>
                <xdr:rowOff>142875</xdr:rowOff>
              </from>
              <to>
                <xdr:col>1</xdr:col>
                <xdr:colOff>419100</xdr:colOff>
                <xdr:row>63</xdr:row>
                <xdr:rowOff>381000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689" r:id="rId7" name="Drop Down 497">
          <controlPr defaultSize="0" autoLine="0" autoPict="0">
            <anchor moveWithCells="1">
              <from>
                <xdr:col>0</xdr:col>
                <xdr:colOff>104775</xdr:colOff>
                <xdr:row>4</xdr:row>
                <xdr:rowOff>561975</xdr:rowOff>
              </from>
              <to>
                <xdr:col>0</xdr:col>
                <xdr:colOff>1371600</xdr:colOff>
                <xdr:row>4</xdr:row>
                <xdr:rowOff>781050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690" r:id="rId8" name="Drop Down 498">
          <controlPr defaultSize="0" autoLine="0" autoPict="0">
            <anchor moveWithCells="1">
              <from>
                <xdr:col>0</xdr:col>
                <xdr:colOff>1447800</xdr:colOff>
                <xdr:row>4</xdr:row>
                <xdr:rowOff>561975</xdr:rowOff>
              </from>
              <to>
                <xdr:col>1</xdr:col>
                <xdr:colOff>66675</xdr:colOff>
                <xdr:row>4</xdr:row>
                <xdr:rowOff>781050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691" r:id="rId9" name="Button 499">
          <controlPr locked="0" defaultSize="0" print="0" autoFill="0" autoPict="0" macro="[0]!gravar">
            <anchor moveWithCells="1">
              <from>
                <xdr:col>1</xdr:col>
                <xdr:colOff>171450</xdr:colOff>
                <xdr:row>4</xdr:row>
                <xdr:rowOff>190500</xdr:rowOff>
              </from>
              <to>
                <xdr:col>1</xdr:col>
                <xdr:colOff>1238250</xdr:colOff>
                <xdr:row>4</xdr:row>
                <xdr:rowOff>428625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692" r:id="rId10" name="Button 500">
          <controlPr locked="0" defaultSize="0" print="0" autoFill="0" autoPict="0" macro="[0]!limpargravar">
            <anchor moveWithCells="1">
              <from>
                <xdr:col>1</xdr:col>
                <xdr:colOff>171450</xdr:colOff>
                <xdr:row>4</xdr:row>
                <xdr:rowOff>542925</xdr:rowOff>
              </from>
              <to>
                <xdr:col>1</xdr:col>
                <xdr:colOff>1238250</xdr:colOff>
                <xdr:row>4</xdr:row>
                <xdr:rowOff>781050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'HC''s'!$J$2:$J$3</xm:f>
          </x14:formula1>
          <xm:sqref>B99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>
    <tabColor theme="9"/>
  </sheetPr>
  <dimension ref="A1:AD237"/>
  <sheetViews>
    <sheetView showGridLines="0" showRowColHeaders="0" zoomScale="90" zoomScaleNormal="90" workbookViewId="0">
      <pane ySplit="2" topLeftCell="A3" activePane="bottomLeft" state="frozen"/>
      <selection activeCell="A2" sqref="A2"/>
      <selection pane="bottomLeft" activeCell="O80" sqref="O80"/>
    </sheetView>
  </sheetViews>
  <sheetFormatPr defaultColWidth="0" defaultRowHeight="15.75" zeroHeight="1"/>
  <cols>
    <col min="1" max="1" width="1" style="131" customWidth="1"/>
    <col min="2" max="2" width="2.7109375" style="132" customWidth="1"/>
    <col min="3" max="3" width="32.7109375" style="133" customWidth="1"/>
    <col min="4" max="4" width="15.7109375" style="133" customWidth="1"/>
    <col min="5" max="5" width="15.7109375" style="133" hidden="1" customWidth="1"/>
    <col min="6" max="6" width="15.7109375" style="133" customWidth="1"/>
    <col min="7" max="7" width="8.5703125" style="131" customWidth="1"/>
    <col min="8" max="8" width="8.28515625" style="131" customWidth="1"/>
    <col min="9" max="9" width="2.85546875" style="131" customWidth="1"/>
    <col min="10" max="10" width="3.85546875" style="131" customWidth="1"/>
    <col min="11" max="11" width="32.7109375" style="133" customWidth="1"/>
    <col min="12" max="12" width="15.7109375" style="133" customWidth="1"/>
    <col min="13" max="13" width="15.7109375" style="133" hidden="1" customWidth="1"/>
    <col min="14" max="14" width="15.7109375" style="133" customWidth="1"/>
    <col min="15" max="15" width="8.140625" style="131" customWidth="1"/>
    <col min="16" max="16" width="9" style="133" customWidth="1"/>
    <col min="17" max="17" width="1.140625" style="133" customWidth="1"/>
    <col min="18" max="18" width="4.140625" style="133" customWidth="1"/>
    <col min="19" max="19" width="4.42578125" style="133" hidden="1" customWidth="1"/>
    <col min="20" max="20" width="10" style="133" hidden="1" customWidth="1"/>
    <col min="21" max="21" width="12.42578125" style="133" hidden="1" customWidth="1"/>
    <col min="22" max="22" width="7.7109375" style="133" hidden="1" customWidth="1"/>
    <col min="23" max="23" width="2.140625" style="133" hidden="1" customWidth="1"/>
    <col min="24" max="24" width="9.140625" style="133" hidden="1" customWidth="1"/>
    <col min="25" max="25" width="4.5703125" style="133" hidden="1" customWidth="1"/>
    <col min="26" max="16384" width="9.140625" style="133" hidden="1"/>
  </cols>
  <sheetData>
    <row r="1" spans="1:21" hidden="1">
      <c r="C1" s="275">
        <v>1</v>
      </c>
      <c r="D1" s="131"/>
      <c r="E1" s="131"/>
      <c r="F1" s="131"/>
    </row>
    <row r="2" spans="1:21" ht="49.5" customHeight="1"/>
    <row r="3" spans="1:21" s="135" customFormat="1" ht="18.75">
      <c r="A3" s="134"/>
      <c r="B3" s="132"/>
      <c r="C3" s="482" t="s">
        <v>133</v>
      </c>
      <c r="D3" s="482"/>
      <c r="E3" s="482"/>
      <c r="F3" s="482"/>
      <c r="G3" s="482"/>
      <c r="H3" s="482"/>
      <c r="I3" s="482"/>
      <c r="J3" s="482"/>
      <c r="K3" s="482"/>
      <c r="L3" s="482"/>
      <c r="M3" s="482"/>
      <c r="N3" s="482"/>
      <c r="O3" s="482"/>
      <c r="P3" s="482"/>
      <c r="Q3" s="133"/>
      <c r="R3" s="133"/>
      <c r="S3" s="133"/>
      <c r="T3" s="133"/>
      <c r="U3" s="133"/>
    </row>
    <row r="4" spans="1:21" s="131" customFormat="1" ht="9.9499999999999993" customHeight="1" thickBot="1">
      <c r="B4" s="136"/>
      <c r="C4" s="131" t="s">
        <v>134</v>
      </c>
      <c r="D4" s="131" t="s">
        <v>135</v>
      </c>
      <c r="E4" s="131" t="s">
        <v>136</v>
      </c>
      <c r="K4" s="131" t="s">
        <v>137</v>
      </c>
      <c r="L4" s="131" t="s">
        <v>135</v>
      </c>
      <c r="M4" s="131" t="s">
        <v>136</v>
      </c>
      <c r="R4" s="133"/>
      <c r="S4" s="133"/>
      <c r="T4" s="133"/>
      <c r="U4" s="133"/>
    </row>
    <row r="5" spans="1:21" s="131" customFormat="1" ht="14.25" customHeight="1" thickTop="1" thickBot="1">
      <c r="B5" s="136"/>
      <c r="C5" s="477" t="s">
        <v>288</v>
      </c>
      <c r="D5" s="478"/>
      <c r="R5" s="133"/>
      <c r="S5" s="133"/>
      <c r="T5" s="133"/>
      <c r="U5" s="133"/>
    </row>
    <row r="6" spans="1:21" s="131" customFormat="1" ht="7.5" customHeight="1" thickTop="1">
      <c r="B6" s="136"/>
      <c r="R6" s="133"/>
      <c r="S6" s="133"/>
      <c r="T6" s="133"/>
      <c r="U6" s="133"/>
    </row>
    <row r="7" spans="1:21" ht="15.75" customHeight="1">
      <c r="B7" s="26"/>
      <c r="C7" s="437" t="s">
        <v>182</v>
      </c>
      <c r="D7" s="438"/>
      <c r="E7" s="438"/>
      <c r="F7" s="439"/>
      <c r="G7" s="485" t="s">
        <v>264</v>
      </c>
      <c r="H7" s="465" t="s">
        <v>265</v>
      </c>
      <c r="I7" s="141"/>
      <c r="K7" s="437" t="s">
        <v>379</v>
      </c>
      <c r="L7" s="438"/>
      <c r="M7" s="438"/>
      <c r="N7" s="438"/>
      <c r="O7" s="466" t="s">
        <v>264</v>
      </c>
      <c r="P7" s="465" t="s">
        <v>265</v>
      </c>
    </row>
    <row r="8" spans="1:21">
      <c r="B8" s="26"/>
      <c r="C8" s="27" t="s">
        <v>78</v>
      </c>
      <c r="D8" s="11" t="s">
        <v>79</v>
      </c>
      <c r="E8" s="11" t="s">
        <v>80</v>
      </c>
      <c r="F8" s="28" t="s">
        <v>81</v>
      </c>
      <c r="G8" s="485"/>
      <c r="H8" s="465"/>
      <c r="I8" s="141"/>
      <c r="K8" s="10" t="s">
        <v>78</v>
      </c>
      <c r="L8" s="11" t="s">
        <v>79</v>
      </c>
      <c r="M8" s="11" t="s">
        <v>80</v>
      </c>
      <c r="N8" s="130" t="str">
        <f>$F$8</f>
        <v>Unit</v>
      </c>
      <c r="O8" s="466"/>
      <c r="P8" s="465"/>
    </row>
    <row r="9" spans="1:21" ht="15.95" customHeight="1">
      <c r="A9" s="131" t="s">
        <v>139</v>
      </c>
      <c r="B9" s="490" t="s">
        <v>138</v>
      </c>
      <c r="C9" s="13" t="s">
        <v>82</v>
      </c>
      <c r="D9" s="137">
        <f t="shared" ref="D9:D23" si="0">ROUND((G9*$G$25)*$N$101,0)</f>
        <v>0</v>
      </c>
      <c r="E9" s="14"/>
      <c r="F9" s="15">
        <v>300</v>
      </c>
      <c r="G9" s="285">
        <v>0</v>
      </c>
      <c r="H9" s="246">
        <v>0.28999999999999998</v>
      </c>
      <c r="I9" s="141"/>
      <c r="J9" s="486" t="s">
        <v>139</v>
      </c>
      <c r="K9" s="13" t="s">
        <v>378</v>
      </c>
      <c r="L9" s="137">
        <f t="shared" ref="L9:L35" si="1">ROUND((O9*$O$37)*$N$101,0)</f>
        <v>0</v>
      </c>
      <c r="M9" s="138"/>
      <c r="N9" s="15">
        <v>245</v>
      </c>
      <c r="O9" s="331">
        <v>0</v>
      </c>
      <c r="P9" s="286">
        <v>0</v>
      </c>
    </row>
    <row r="10" spans="1:21" ht="15.95" customHeight="1">
      <c r="A10" s="131" t="s">
        <v>139</v>
      </c>
      <c r="B10" s="491"/>
      <c r="C10" s="13" t="s">
        <v>83</v>
      </c>
      <c r="D10" s="137">
        <f t="shared" si="0"/>
        <v>0</v>
      </c>
      <c r="E10" s="14"/>
      <c r="F10" s="15">
        <v>250</v>
      </c>
      <c r="G10" s="331">
        <v>0</v>
      </c>
      <c r="H10" s="246">
        <v>0.01</v>
      </c>
      <c r="I10" s="141"/>
      <c r="J10" s="487"/>
      <c r="K10" s="13" t="s">
        <v>96</v>
      </c>
      <c r="L10" s="137">
        <f t="shared" si="1"/>
        <v>0</v>
      </c>
      <c r="M10" s="138"/>
      <c r="N10" s="15">
        <v>154</v>
      </c>
      <c r="O10" s="331">
        <v>0</v>
      </c>
      <c r="P10" s="286">
        <v>0.01</v>
      </c>
    </row>
    <row r="11" spans="1:21" ht="15.95" customHeight="1">
      <c r="A11" s="131" t="s">
        <v>139</v>
      </c>
      <c r="B11" s="491"/>
      <c r="C11" s="16" t="s">
        <v>84</v>
      </c>
      <c r="D11" s="137">
        <f t="shared" si="0"/>
        <v>0</v>
      </c>
      <c r="E11" s="14"/>
      <c r="F11" s="15">
        <v>220</v>
      </c>
      <c r="G11" s="331">
        <v>0</v>
      </c>
      <c r="H11" s="246">
        <v>0.31</v>
      </c>
      <c r="I11" s="141"/>
      <c r="J11" s="487"/>
      <c r="K11" s="16" t="s">
        <v>105</v>
      </c>
      <c r="L11" s="137">
        <f t="shared" si="1"/>
        <v>0</v>
      </c>
      <c r="M11" s="138"/>
      <c r="N11" s="17">
        <v>135</v>
      </c>
      <c r="O11" s="331">
        <v>0</v>
      </c>
      <c r="P11" s="286">
        <v>0.53</v>
      </c>
    </row>
    <row r="12" spans="1:21" ht="15.95" customHeight="1">
      <c r="A12" s="131" t="s">
        <v>139</v>
      </c>
      <c r="B12" s="491"/>
      <c r="C12" s="16" t="s">
        <v>85</v>
      </c>
      <c r="D12" s="137">
        <f t="shared" si="0"/>
        <v>0</v>
      </c>
      <c r="E12" s="14"/>
      <c r="F12" s="15">
        <v>170</v>
      </c>
      <c r="G12" s="331">
        <v>0</v>
      </c>
      <c r="H12" s="246">
        <v>0.04</v>
      </c>
      <c r="I12" s="141"/>
      <c r="J12" s="487"/>
      <c r="K12" s="16" t="s">
        <v>97</v>
      </c>
      <c r="L12" s="137">
        <f t="shared" si="1"/>
        <v>0</v>
      </c>
      <c r="M12" s="138"/>
      <c r="N12" s="17">
        <v>110</v>
      </c>
      <c r="O12" s="331">
        <v>0</v>
      </c>
      <c r="P12" s="286">
        <v>0.05</v>
      </c>
    </row>
    <row r="13" spans="1:21" ht="15.95" customHeight="1">
      <c r="A13" s="131" t="s">
        <v>139</v>
      </c>
      <c r="B13" s="491"/>
      <c r="C13" s="16" t="s">
        <v>86</v>
      </c>
      <c r="D13" s="137">
        <f t="shared" si="0"/>
        <v>0</v>
      </c>
      <c r="E13" s="14"/>
      <c r="F13" s="15">
        <v>150</v>
      </c>
      <c r="G13" s="331">
        <v>0</v>
      </c>
      <c r="H13" s="246">
        <v>0.13</v>
      </c>
      <c r="I13" s="141"/>
      <c r="J13" s="487"/>
      <c r="K13" s="16" t="s">
        <v>106</v>
      </c>
      <c r="L13" s="137">
        <f t="shared" si="1"/>
        <v>0</v>
      </c>
      <c r="M13" s="138"/>
      <c r="N13" s="17">
        <v>75</v>
      </c>
      <c r="O13" s="331">
        <v>0</v>
      </c>
      <c r="P13" s="286">
        <v>0.22</v>
      </c>
    </row>
    <row r="14" spans="1:21" ht="15.95" customHeight="1">
      <c r="A14" s="131" t="s">
        <v>139</v>
      </c>
      <c r="B14" s="491"/>
      <c r="C14" s="16" t="s">
        <v>87</v>
      </c>
      <c r="D14" s="137">
        <f t="shared" si="0"/>
        <v>0</v>
      </c>
      <c r="E14" s="14"/>
      <c r="F14" s="15">
        <v>90</v>
      </c>
      <c r="G14" s="331">
        <v>0</v>
      </c>
      <c r="H14" s="246">
        <v>0.02</v>
      </c>
      <c r="I14" s="141"/>
      <c r="J14" s="487"/>
      <c r="K14" s="16" t="s">
        <v>691</v>
      </c>
      <c r="L14" s="137">
        <f t="shared" si="1"/>
        <v>0</v>
      </c>
      <c r="M14" s="138"/>
      <c r="N14" s="17">
        <v>60</v>
      </c>
      <c r="O14" s="334">
        <v>0</v>
      </c>
      <c r="P14" s="286">
        <v>0</v>
      </c>
    </row>
    <row r="15" spans="1:21" ht="15.75" customHeight="1">
      <c r="A15" s="131" t="s">
        <v>139</v>
      </c>
      <c r="B15" s="492"/>
      <c r="C15" s="16" t="s">
        <v>88</v>
      </c>
      <c r="D15" s="137">
        <f t="shared" si="0"/>
        <v>0</v>
      </c>
      <c r="E15" s="14"/>
      <c r="F15" s="15">
        <v>150</v>
      </c>
      <c r="G15" s="331">
        <v>0</v>
      </c>
      <c r="H15" s="246">
        <v>0</v>
      </c>
      <c r="I15" s="141"/>
      <c r="J15" s="487"/>
      <c r="K15" s="16" t="s">
        <v>108</v>
      </c>
      <c r="L15" s="137">
        <f t="shared" si="1"/>
        <v>0</v>
      </c>
      <c r="M15" s="138"/>
      <c r="N15" s="17">
        <v>35</v>
      </c>
      <c r="O15" s="331">
        <v>0</v>
      </c>
      <c r="P15" s="286">
        <v>0</v>
      </c>
    </row>
    <row r="16" spans="1:21" ht="15" customHeight="1">
      <c r="A16" s="131" t="s">
        <v>139</v>
      </c>
      <c r="B16" s="493" t="s">
        <v>140</v>
      </c>
      <c r="C16" s="29" t="s">
        <v>89</v>
      </c>
      <c r="D16" s="137">
        <f t="shared" si="0"/>
        <v>0</v>
      </c>
      <c r="E16" s="19"/>
      <c r="F16" s="30">
        <v>290</v>
      </c>
      <c r="G16" s="331">
        <v>0</v>
      </c>
      <c r="H16" s="246">
        <v>0.03</v>
      </c>
      <c r="I16" s="141"/>
      <c r="J16" s="487"/>
      <c r="K16" s="16" t="s">
        <v>98</v>
      </c>
      <c r="L16" s="137">
        <f t="shared" si="1"/>
        <v>0</v>
      </c>
      <c r="M16" s="138"/>
      <c r="N16" s="17">
        <v>35</v>
      </c>
      <c r="O16" s="331">
        <v>0</v>
      </c>
      <c r="P16" s="286">
        <v>0.14000000000000001</v>
      </c>
    </row>
    <row r="17" spans="1:16" ht="15" customHeight="1">
      <c r="A17" s="131" t="s">
        <v>139</v>
      </c>
      <c r="B17" s="494"/>
      <c r="C17" s="31" t="s">
        <v>90</v>
      </c>
      <c r="D17" s="137">
        <f t="shared" si="0"/>
        <v>0</v>
      </c>
      <c r="E17" s="19"/>
      <c r="F17" s="30">
        <v>220</v>
      </c>
      <c r="G17" s="331">
        <v>0</v>
      </c>
      <c r="H17" s="246">
        <v>7.0000000000000007E-2</v>
      </c>
      <c r="I17" s="141"/>
      <c r="J17" s="487"/>
      <c r="K17" s="16" t="s">
        <v>99</v>
      </c>
      <c r="L17" s="137">
        <f t="shared" si="1"/>
        <v>0</v>
      </c>
      <c r="M17" s="139"/>
      <c r="N17" s="17">
        <v>30</v>
      </c>
      <c r="O17" s="331">
        <v>0</v>
      </c>
      <c r="P17" s="286">
        <v>0</v>
      </c>
    </row>
    <row r="18" spans="1:16" ht="15" customHeight="1">
      <c r="A18" s="131" t="s">
        <v>139</v>
      </c>
      <c r="B18" s="494"/>
      <c r="C18" s="31" t="s">
        <v>91</v>
      </c>
      <c r="D18" s="137">
        <f t="shared" si="0"/>
        <v>0</v>
      </c>
      <c r="E18" s="19"/>
      <c r="F18" s="32">
        <v>190</v>
      </c>
      <c r="G18" s="331">
        <v>0</v>
      </c>
      <c r="H18" s="246">
        <v>0.04</v>
      </c>
      <c r="I18" s="141"/>
      <c r="J18" s="487"/>
      <c r="K18" s="18" t="s">
        <v>100</v>
      </c>
      <c r="L18" s="137">
        <f t="shared" si="1"/>
        <v>0</v>
      </c>
      <c r="M18" s="139"/>
      <c r="N18" s="20">
        <v>50</v>
      </c>
      <c r="O18" s="331">
        <v>0</v>
      </c>
      <c r="P18" s="286">
        <v>0</v>
      </c>
    </row>
    <row r="19" spans="1:16" ht="15" customHeight="1">
      <c r="A19" s="131" t="s">
        <v>139</v>
      </c>
      <c r="B19" s="495"/>
      <c r="C19" s="31" t="s">
        <v>92</v>
      </c>
      <c r="D19" s="137">
        <f t="shared" si="0"/>
        <v>0</v>
      </c>
      <c r="E19" s="14"/>
      <c r="F19" s="30">
        <v>90</v>
      </c>
      <c r="G19" s="331">
        <v>0</v>
      </c>
      <c r="H19" s="246">
        <v>0.02</v>
      </c>
      <c r="I19" s="141"/>
      <c r="J19" s="487"/>
      <c r="K19" s="18" t="s">
        <v>101</v>
      </c>
      <c r="L19" s="137">
        <f t="shared" si="1"/>
        <v>0</v>
      </c>
      <c r="M19" s="139"/>
      <c r="N19" s="20">
        <v>150</v>
      </c>
      <c r="O19" s="331">
        <v>0</v>
      </c>
      <c r="P19" s="286">
        <v>0</v>
      </c>
    </row>
    <row r="20" spans="1:16" ht="15" customHeight="1">
      <c r="A20" s="131" t="s">
        <v>139</v>
      </c>
      <c r="B20" s="496" t="s">
        <v>142</v>
      </c>
      <c r="C20" s="21" t="s">
        <v>93</v>
      </c>
      <c r="D20" s="137">
        <f t="shared" si="0"/>
        <v>0</v>
      </c>
      <c r="E20" s="22"/>
      <c r="F20" s="23">
        <v>280</v>
      </c>
      <c r="G20" s="331">
        <v>0</v>
      </c>
      <c r="H20" s="246">
        <v>0</v>
      </c>
      <c r="I20" s="141"/>
      <c r="J20" s="487"/>
      <c r="K20" s="18" t="s">
        <v>102</v>
      </c>
      <c r="L20" s="137">
        <f t="shared" si="1"/>
        <v>0</v>
      </c>
      <c r="M20" s="139"/>
      <c r="N20" s="20">
        <v>120</v>
      </c>
      <c r="O20" s="331">
        <v>0</v>
      </c>
      <c r="P20" s="286">
        <v>0</v>
      </c>
    </row>
    <row r="21" spans="1:16" ht="15" customHeight="1">
      <c r="A21" s="131" t="s">
        <v>139</v>
      </c>
      <c r="B21" s="497"/>
      <c r="C21" s="21" t="s">
        <v>94</v>
      </c>
      <c r="D21" s="137">
        <f t="shared" si="0"/>
        <v>0</v>
      </c>
      <c r="E21" s="22"/>
      <c r="F21" s="23">
        <v>180</v>
      </c>
      <c r="G21" s="331">
        <v>0</v>
      </c>
      <c r="H21" s="246">
        <v>0</v>
      </c>
      <c r="I21" s="141"/>
      <c r="J21" s="487"/>
      <c r="K21" s="18" t="s">
        <v>103</v>
      </c>
      <c r="L21" s="139">
        <f t="shared" si="1"/>
        <v>0</v>
      </c>
      <c r="M21" s="139"/>
      <c r="N21" s="20">
        <v>100</v>
      </c>
      <c r="O21" s="331">
        <v>0</v>
      </c>
      <c r="P21" s="286">
        <v>0</v>
      </c>
    </row>
    <row r="22" spans="1:16" ht="15" customHeight="1">
      <c r="A22" s="131" t="s">
        <v>141</v>
      </c>
      <c r="B22" s="498"/>
      <c r="C22" s="21" t="s">
        <v>95</v>
      </c>
      <c r="D22" s="137">
        <f t="shared" si="0"/>
        <v>0</v>
      </c>
      <c r="E22" s="22"/>
      <c r="F22" s="23">
        <v>100</v>
      </c>
      <c r="G22" s="331">
        <v>0</v>
      </c>
      <c r="H22" s="246">
        <v>0</v>
      </c>
      <c r="I22" s="141"/>
      <c r="J22" s="488"/>
      <c r="K22" s="18" t="s">
        <v>104</v>
      </c>
      <c r="L22" s="139">
        <f t="shared" si="1"/>
        <v>0</v>
      </c>
      <c r="M22" s="139"/>
      <c r="N22" s="20">
        <v>80</v>
      </c>
      <c r="O22" s="331">
        <v>0</v>
      </c>
      <c r="P22" s="286">
        <v>0</v>
      </c>
    </row>
    <row r="23" spans="1:16" ht="16.5" thickBot="1">
      <c r="A23" s="131" t="s">
        <v>141</v>
      </c>
      <c r="B23" s="26"/>
      <c r="C23" s="298" t="s">
        <v>377</v>
      </c>
      <c r="D23" s="299">
        <f t="shared" si="0"/>
        <v>0</v>
      </c>
      <c r="E23" s="300">
        <v>0</v>
      </c>
      <c r="F23" s="301">
        <v>40</v>
      </c>
      <c r="G23" s="331">
        <v>0</v>
      </c>
      <c r="H23" s="246">
        <v>0.04</v>
      </c>
      <c r="I23" s="141"/>
      <c r="J23" s="479" t="s">
        <v>142</v>
      </c>
      <c r="K23" s="21" t="s">
        <v>391</v>
      </c>
      <c r="L23" s="137">
        <f t="shared" si="1"/>
        <v>0</v>
      </c>
      <c r="M23" s="140"/>
      <c r="N23" s="23">
        <v>240</v>
      </c>
      <c r="O23" s="331">
        <v>0</v>
      </c>
      <c r="P23" s="286">
        <v>0</v>
      </c>
    </row>
    <row r="24" spans="1:16" ht="15">
      <c r="A24" s="131" t="s">
        <v>141</v>
      </c>
      <c r="B24"/>
      <c r="C24" s="33" t="s">
        <v>143</v>
      </c>
      <c r="D24" s="34">
        <f>SUM(D9:D22)</f>
        <v>0</v>
      </c>
      <c r="E24" s="34">
        <f>SUM(E9:E22)</f>
        <v>0</v>
      </c>
      <c r="F24" s="35"/>
      <c r="G24" s="473" t="s">
        <v>259</v>
      </c>
      <c r="H24" s="473"/>
      <c r="I24" s="141"/>
      <c r="J24" s="480"/>
      <c r="K24" s="21" t="s">
        <v>96</v>
      </c>
      <c r="L24" s="137">
        <f t="shared" si="1"/>
        <v>0</v>
      </c>
      <c r="M24" s="140"/>
      <c r="N24" s="23">
        <v>147</v>
      </c>
      <c r="O24" s="335">
        <v>0</v>
      </c>
      <c r="P24" s="286">
        <v>0</v>
      </c>
    </row>
    <row r="25" spans="1:16">
      <c r="C25" s="36" t="s">
        <v>144</v>
      </c>
      <c r="D25" s="37">
        <f>SUMPRODUCT(D9:D22,$F9:$F22)</f>
        <v>0</v>
      </c>
      <c r="E25" s="37">
        <f>SUMPRODUCT(E9:E22,$F9:$F22)</f>
        <v>0</v>
      </c>
      <c r="F25" s="38">
        <f>SUM(D25:E25)</f>
        <v>0</v>
      </c>
      <c r="G25" s="489">
        <v>0</v>
      </c>
      <c r="H25" s="489"/>
      <c r="I25" s="141"/>
      <c r="J25" s="480"/>
      <c r="K25" s="21" t="s">
        <v>105</v>
      </c>
      <c r="L25" s="137">
        <f t="shared" si="1"/>
        <v>0</v>
      </c>
      <c r="M25" s="140"/>
      <c r="N25" s="23">
        <v>158</v>
      </c>
      <c r="O25" s="335">
        <v>0</v>
      </c>
      <c r="P25" s="286">
        <v>0</v>
      </c>
    </row>
    <row r="26" spans="1:16">
      <c r="C26" s="132"/>
      <c r="D26" s="132"/>
      <c r="E26" s="132"/>
      <c r="F26" s="132"/>
      <c r="G26" s="132"/>
      <c r="H26" s="132"/>
      <c r="I26" s="141"/>
      <c r="J26" s="480"/>
      <c r="K26" s="21" t="s">
        <v>97</v>
      </c>
      <c r="L26" s="137">
        <f t="shared" si="1"/>
        <v>0</v>
      </c>
      <c r="M26" s="140"/>
      <c r="N26" s="23">
        <v>138</v>
      </c>
      <c r="O26" s="335">
        <v>0</v>
      </c>
      <c r="P26" s="286">
        <v>0</v>
      </c>
    </row>
    <row r="27" spans="1:16">
      <c r="A27" s="133"/>
      <c r="C27" s="132"/>
      <c r="D27" s="132"/>
      <c r="E27" s="132"/>
      <c r="F27" s="132"/>
      <c r="G27" s="132"/>
      <c r="H27" s="132"/>
      <c r="J27" s="480"/>
      <c r="K27" s="21" t="s">
        <v>106</v>
      </c>
      <c r="L27" s="137">
        <f t="shared" si="1"/>
        <v>0</v>
      </c>
      <c r="M27" s="140"/>
      <c r="N27" s="23">
        <v>129</v>
      </c>
      <c r="O27" s="335">
        <v>0</v>
      </c>
      <c r="P27" s="286">
        <v>0</v>
      </c>
    </row>
    <row r="28" spans="1:16">
      <c r="A28" s="133"/>
      <c r="C28" s="132"/>
      <c r="D28" s="132"/>
      <c r="E28" s="132"/>
      <c r="F28" s="132"/>
      <c r="G28" s="132"/>
      <c r="H28" s="132"/>
      <c r="J28" s="480"/>
      <c r="K28" s="21" t="s">
        <v>107</v>
      </c>
      <c r="L28" s="137">
        <f t="shared" si="1"/>
        <v>0</v>
      </c>
      <c r="M28" s="140"/>
      <c r="N28" s="23">
        <v>125</v>
      </c>
      <c r="O28" s="335">
        <v>0</v>
      </c>
      <c r="P28" s="286">
        <v>0.01</v>
      </c>
    </row>
    <row r="29" spans="1:16">
      <c r="A29" s="133"/>
      <c r="C29" s="132"/>
      <c r="D29" s="132"/>
      <c r="E29" s="132"/>
      <c r="F29" s="132"/>
      <c r="G29" s="333"/>
      <c r="H29" s="132"/>
      <c r="J29" s="480"/>
      <c r="K29" s="21" t="s">
        <v>108</v>
      </c>
      <c r="L29" s="137">
        <f t="shared" si="1"/>
        <v>0</v>
      </c>
      <c r="M29" s="140"/>
      <c r="N29" s="23">
        <v>106</v>
      </c>
      <c r="O29" s="335">
        <v>0</v>
      </c>
      <c r="P29" s="286">
        <v>0.02</v>
      </c>
    </row>
    <row r="30" spans="1:16">
      <c r="A30" s="133"/>
      <c r="C30" s="132"/>
      <c r="D30" s="132"/>
      <c r="E30" s="132"/>
      <c r="F30" s="132"/>
      <c r="G30" s="332"/>
      <c r="H30" s="132"/>
      <c r="J30" s="480"/>
      <c r="K30" s="21" t="s">
        <v>109</v>
      </c>
      <c r="L30" s="137">
        <f t="shared" si="1"/>
        <v>0</v>
      </c>
      <c r="M30" s="140"/>
      <c r="N30" s="23">
        <v>106</v>
      </c>
      <c r="O30" s="335">
        <v>0</v>
      </c>
      <c r="P30" s="286">
        <v>0</v>
      </c>
    </row>
    <row r="31" spans="1:16">
      <c r="A31" s="133"/>
      <c r="C31" s="132"/>
      <c r="D31" s="132"/>
      <c r="E31" s="132"/>
      <c r="F31" s="132"/>
      <c r="G31" s="132"/>
      <c r="H31" s="132"/>
      <c r="J31" s="480"/>
      <c r="K31" s="21" t="s">
        <v>110</v>
      </c>
      <c r="L31" s="137">
        <f t="shared" si="1"/>
        <v>0</v>
      </c>
      <c r="M31" s="140"/>
      <c r="N31" s="23">
        <v>56</v>
      </c>
      <c r="O31" s="335">
        <v>0</v>
      </c>
      <c r="P31" s="286">
        <v>0</v>
      </c>
    </row>
    <row r="32" spans="1:16">
      <c r="D32" s="132"/>
      <c r="G32" s="141"/>
      <c r="J32" s="480"/>
      <c r="K32" s="21" t="s">
        <v>111</v>
      </c>
      <c r="L32" s="137">
        <f t="shared" si="1"/>
        <v>0</v>
      </c>
      <c r="M32" s="140"/>
      <c r="N32" s="23">
        <v>151</v>
      </c>
      <c r="O32" s="335">
        <v>0</v>
      </c>
      <c r="P32" s="286">
        <v>0</v>
      </c>
    </row>
    <row r="33" spans="1:16">
      <c r="A33" s="133"/>
      <c r="B33" s="133"/>
      <c r="D33" s="132"/>
      <c r="F33" s="190"/>
      <c r="G33" s="141"/>
      <c r="J33" s="480"/>
      <c r="K33" s="21" t="s">
        <v>112</v>
      </c>
      <c r="L33" s="137">
        <f t="shared" si="1"/>
        <v>0</v>
      </c>
      <c r="M33" s="140"/>
      <c r="N33" s="23">
        <v>131</v>
      </c>
      <c r="O33" s="335">
        <v>0</v>
      </c>
      <c r="P33" s="286">
        <v>0.01</v>
      </c>
    </row>
    <row r="34" spans="1:16" ht="15">
      <c r="A34" s="133"/>
      <c r="B34" s="133"/>
      <c r="G34" s="141"/>
      <c r="J34" s="480"/>
      <c r="K34" s="21" t="s">
        <v>113</v>
      </c>
      <c r="L34" s="137">
        <f t="shared" si="1"/>
        <v>0</v>
      </c>
      <c r="M34" s="140"/>
      <c r="N34" s="23">
        <v>86</v>
      </c>
      <c r="O34" s="335">
        <v>0</v>
      </c>
      <c r="P34" s="286">
        <v>0</v>
      </c>
    </row>
    <row r="35" spans="1:16" thickBot="1">
      <c r="A35" s="133"/>
      <c r="B35" s="133"/>
      <c r="G35" s="141"/>
      <c r="H35" s="133"/>
      <c r="I35" s="133"/>
      <c r="J35" s="481"/>
      <c r="K35" s="21" t="s">
        <v>114</v>
      </c>
      <c r="L35" s="137">
        <f t="shared" si="1"/>
        <v>0</v>
      </c>
      <c r="M35" s="140"/>
      <c r="N35" s="23">
        <v>140</v>
      </c>
      <c r="O35" s="335">
        <v>0</v>
      </c>
      <c r="P35" s="286">
        <v>0.01</v>
      </c>
    </row>
    <row r="36" spans="1:16" s="131" customFormat="1" ht="16.5" thickBot="1">
      <c r="B36" s="136"/>
      <c r="C36" s="131" t="s">
        <v>145</v>
      </c>
      <c r="D36" s="131" t="s">
        <v>135</v>
      </c>
      <c r="E36" s="131" t="s">
        <v>136</v>
      </c>
      <c r="K36" s="33" t="s">
        <v>143</v>
      </c>
      <c r="L36" s="34">
        <f>SUM(L9:L34)</f>
        <v>0</v>
      </c>
      <c r="M36" s="34">
        <f>SUM(M9:M34)</f>
        <v>0</v>
      </c>
      <c r="N36" s="35"/>
      <c r="O36" s="473" t="s">
        <v>326</v>
      </c>
      <c r="P36" s="473"/>
    </row>
    <row r="37" spans="1:16" s="131" customFormat="1">
      <c r="B37" s="136"/>
      <c r="K37" s="39" t="s">
        <v>144</v>
      </c>
      <c r="L37" s="40">
        <f>SUMPRODUCT(L9:L34,$N9:$N34)</f>
        <v>0</v>
      </c>
      <c r="M37" s="40">
        <f>SUMPRODUCT(M9:M34,$N9:$N34)</f>
        <v>0</v>
      </c>
      <c r="N37" s="41">
        <f>SUM(L37:M37)</f>
        <v>0</v>
      </c>
      <c r="O37" s="474">
        <v>0</v>
      </c>
      <c r="P37" s="474"/>
    </row>
    <row r="38" spans="1:16" s="131" customFormat="1">
      <c r="B38" s="136"/>
    </row>
    <row r="39" spans="1:16" s="131" customFormat="1">
      <c r="B39" s="136"/>
    </row>
    <row r="40" spans="1:16" ht="15.75" customHeight="1">
      <c r="C40" s="437" t="s">
        <v>380</v>
      </c>
      <c r="D40" s="438"/>
      <c r="E40" s="438"/>
      <c r="F40" s="439"/>
      <c r="G40" s="466" t="s">
        <v>264</v>
      </c>
      <c r="H40" s="465" t="s">
        <v>265</v>
      </c>
      <c r="J40" s="133"/>
      <c r="K40" s="437" t="s">
        <v>381</v>
      </c>
      <c r="L40" s="438"/>
      <c r="M40" s="438"/>
      <c r="N40" s="439"/>
      <c r="O40" s="466" t="s">
        <v>264</v>
      </c>
      <c r="P40" s="465" t="s">
        <v>265</v>
      </c>
    </row>
    <row r="41" spans="1:16">
      <c r="C41" s="10" t="s">
        <v>78</v>
      </c>
      <c r="D41" s="11" t="s">
        <v>79</v>
      </c>
      <c r="E41" s="11" t="s">
        <v>80</v>
      </c>
      <c r="F41" s="12" t="str">
        <f>$F$8</f>
        <v>Unit</v>
      </c>
      <c r="G41" s="466"/>
      <c r="H41" s="465"/>
      <c r="J41" s="133"/>
      <c r="K41" s="10" t="s">
        <v>78</v>
      </c>
      <c r="L41" s="11" t="str">
        <f>D$8</f>
        <v>Real NET</v>
      </c>
      <c r="M41" s="11" t="str">
        <f>E$8</f>
        <v>Real Claro</v>
      </c>
      <c r="N41" s="12" t="str">
        <f>$F$8</f>
        <v>Unit</v>
      </c>
      <c r="O41" s="466"/>
      <c r="P41" s="465"/>
    </row>
    <row r="42" spans="1:16" ht="15" customHeight="1">
      <c r="A42" s="131" t="s">
        <v>139</v>
      </c>
      <c r="B42" s="467" t="s">
        <v>139</v>
      </c>
      <c r="C42" s="13" t="s">
        <v>115</v>
      </c>
      <c r="D42" s="137">
        <f t="shared" ref="D42:D63" si="2">ROUND((G42*$G$65)*$N$101,0)</f>
        <v>0</v>
      </c>
      <c r="E42" s="138"/>
      <c r="F42" s="15">
        <v>120</v>
      </c>
      <c r="G42" s="331">
        <v>0</v>
      </c>
      <c r="H42" s="246">
        <v>0</v>
      </c>
      <c r="J42" s="142"/>
      <c r="K42" s="13" t="s">
        <v>147</v>
      </c>
      <c r="L42" s="137">
        <f t="shared" ref="L42:L57" si="3">ROUND((O42*$O$59)*$N$101,0)</f>
        <v>0</v>
      </c>
      <c r="M42" s="138"/>
      <c r="N42" s="15">
        <v>60</v>
      </c>
      <c r="O42" s="331">
        <v>0</v>
      </c>
      <c r="P42" s="246">
        <v>0</v>
      </c>
    </row>
    <row r="43" spans="1:16" ht="15.75" customHeight="1">
      <c r="A43" s="131" t="s">
        <v>139</v>
      </c>
      <c r="B43" s="468"/>
      <c r="C43" s="13" t="s">
        <v>116</v>
      </c>
      <c r="D43" s="137">
        <f t="shared" si="2"/>
        <v>0</v>
      </c>
      <c r="E43" s="138"/>
      <c r="F43" s="15">
        <v>80</v>
      </c>
      <c r="G43" s="331">
        <v>0</v>
      </c>
      <c r="H43" s="246">
        <v>0.15</v>
      </c>
      <c r="J43" s="142"/>
      <c r="K43" s="16" t="s">
        <v>148</v>
      </c>
      <c r="L43" s="137">
        <f t="shared" si="3"/>
        <v>0</v>
      </c>
      <c r="M43" s="138"/>
      <c r="N43" s="17">
        <v>35</v>
      </c>
      <c r="O43" s="331">
        <v>0</v>
      </c>
      <c r="P43" s="246">
        <v>0</v>
      </c>
    </row>
    <row r="44" spans="1:16" ht="15.75" customHeight="1">
      <c r="A44" s="131" t="s">
        <v>139</v>
      </c>
      <c r="B44" s="468"/>
      <c r="C44" s="16" t="s">
        <v>117</v>
      </c>
      <c r="D44" s="137">
        <f t="shared" si="2"/>
        <v>0</v>
      </c>
      <c r="E44" s="138"/>
      <c r="F44" s="17">
        <v>60</v>
      </c>
      <c r="G44" s="335">
        <v>0</v>
      </c>
      <c r="H44" s="246">
        <v>0.43</v>
      </c>
      <c r="J44" s="142"/>
      <c r="K44" s="16" t="s">
        <v>149</v>
      </c>
      <c r="L44" s="137">
        <f t="shared" si="3"/>
        <v>0</v>
      </c>
      <c r="M44" s="138"/>
      <c r="N44" s="17">
        <v>35</v>
      </c>
      <c r="O44" s="335">
        <v>0</v>
      </c>
      <c r="P44" s="246">
        <v>0</v>
      </c>
    </row>
    <row r="45" spans="1:16" ht="15">
      <c r="A45" s="131" t="s">
        <v>139</v>
      </c>
      <c r="B45" s="468"/>
      <c r="C45" s="16" t="s">
        <v>118</v>
      </c>
      <c r="D45" s="137">
        <f t="shared" si="2"/>
        <v>0</v>
      </c>
      <c r="E45" s="138"/>
      <c r="F45" s="17">
        <v>35</v>
      </c>
      <c r="G45" s="335">
        <v>0</v>
      </c>
      <c r="H45" s="246">
        <v>0.35</v>
      </c>
      <c r="J45" s="142"/>
      <c r="K45" s="16" t="s">
        <v>150</v>
      </c>
      <c r="L45" s="137">
        <f t="shared" si="3"/>
        <v>0</v>
      </c>
      <c r="M45" s="138"/>
      <c r="N45" s="17">
        <v>25</v>
      </c>
      <c r="O45" s="335">
        <v>0</v>
      </c>
      <c r="P45" s="246">
        <v>0</v>
      </c>
    </row>
    <row r="46" spans="1:16" ht="15" customHeight="1">
      <c r="A46" s="131" t="s">
        <v>139</v>
      </c>
      <c r="B46" s="469"/>
      <c r="C46" s="18" t="s">
        <v>119</v>
      </c>
      <c r="D46" s="137">
        <f t="shared" si="2"/>
        <v>0</v>
      </c>
      <c r="E46" s="138"/>
      <c r="F46" s="20">
        <v>5</v>
      </c>
      <c r="G46" s="335">
        <v>0</v>
      </c>
      <c r="H46" s="246">
        <v>0</v>
      </c>
      <c r="J46" s="142"/>
      <c r="K46" s="16" t="s">
        <v>151</v>
      </c>
      <c r="L46" s="137">
        <f t="shared" si="3"/>
        <v>0</v>
      </c>
      <c r="M46" s="138"/>
      <c r="N46" s="17">
        <v>25</v>
      </c>
      <c r="O46" s="335">
        <v>0</v>
      </c>
      <c r="P46" s="246">
        <v>0</v>
      </c>
    </row>
    <row r="47" spans="1:16" ht="15" customHeight="1">
      <c r="A47" s="131" t="s">
        <v>141</v>
      </c>
      <c r="B47" s="470" t="s">
        <v>142</v>
      </c>
      <c r="C47" s="21" t="s">
        <v>687</v>
      </c>
      <c r="D47" s="137">
        <f t="shared" si="2"/>
        <v>0</v>
      </c>
      <c r="E47" s="138"/>
      <c r="F47" s="23">
        <v>789</v>
      </c>
      <c r="G47" s="335">
        <v>0</v>
      </c>
      <c r="H47" s="246">
        <v>0</v>
      </c>
      <c r="J47" s="142"/>
      <c r="K47" s="16" t="s">
        <v>152</v>
      </c>
      <c r="L47" s="137">
        <f t="shared" si="3"/>
        <v>0</v>
      </c>
      <c r="M47" s="138"/>
      <c r="N47" s="17">
        <v>15</v>
      </c>
      <c r="O47" s="335">
        <v>0</v>
      </c>
      <c r="P47" s="246">
        <v>0</v>
      </c>
    </row>
    <row r="48" spans="1:16" ht="15" customHeight="1">
      <c r="A48" s="131" t="s">
        <v>141</v>
      </c>
      <c r="B48" s="471"/>
      <c r="C48" s="21" t="s">
        <v>688</v>
      </c>
      <c r="D48" s="137">
        <f t="shared" si="2"/>
        <v>0</v>
      </c>
      <c r="E48" s="138"/>
      <c r="F48" s="23">
        <v>398</v>
      </c>
      <c r="G48" s="335">
        <v>0</v>
      </c>
      <c r="H48" s="246">
        <v>0</v>
      </c>
      <c r="J48" s="142"/>
      <c r="K48" s="16" t="s">
        <v>385</v>
      </c>
      <c r="L48" s="137">
        <f t="shared" si="3"/>
        <v>0</v>
      </c>
      <c r="M48" s="138"/>
      <c r="N48" s="17">
        <v>20</v>
      </c>
      <c r="O48" s="335">
        <v>0</v>
      </c>
      <c r="P48" s="246">
        <v>0</v>
      </c>
    </row>
    <row r="49" spans="1:16" ht="15.75" customHeight="1">
      <c r="A49" s="131" t="s">
        <v>141</v>
      </c>
      <c r="B49" s="471"/>
      <c r="C49" s="21" t="s">
        <v>120</v>
      </c>
      <c r="D49" s="137">
        <f t="shared" si="2"/>
        <v>0</v>
      </c>
      <c r="E49" s="140"/>
      <c r="F49" s="23">
        <v>249</v>
      </c>
      <c r="G49" s="335">
        <v>0</v>
      </c>
      <c r="H49" s="246">
        <v>0</v>
      </c>
      <c r="J49" s="142"/>
      <c r="K49" s="16" t="s">
        <v>386</v>
      </c>
      <c r="L49" s="137">
        <f t="shared" si="3"/>
        <v>0</v>
      </c>
      <c r="M49" s="138"/>
      <c r="N49" s="17">
        <v>7.4</v>
      </c>
      <c r="O49" s="335">
        <v>0</v>
      </c>
      <c r="P49" s="246">
        <v>0</v>
      </c>
    </row>
    <row r="50" spans="1:16" ht="15">
      <c r="A50" s="131" t="s">
        <v>141</v>
      </c>
      <c r="B50" s="471"/>
      <c r="C50" s="21" t="s">
        <v>121</v>
      </c>
      <c r="D50" s="137">
        <f t="shared" si="2"/>
        <v>0</v>
      </c>
      <c r="E50" s="138"/>
      <c r="F50" s="23">
        <v>129</v>
      </c>
      <c r="G50" s="335">
        <v>0</v>
      </c>
      <c r="H50" s="246">
        <v>0</v>
      </c>
      <c r="J50" s="142"/>
      <c r="K50" s="16" t="s">
        <v>153</v>
      </c>
      <c r="L50" s="137">
        <f t="shared" si="3"/>
        <v>0</v>
      </c>
      <c r="M50" s="138"/>
      <c r="N50" s="17">
        <v>16.2</v>
      </c>
      <c r="O50" s="335">
        <v>0</v>
      </c>
      <c r="P50" s="246">
        <v>0</v>
      </c>
    </row>
    <row r="51" spans="1:16" ht="15">
      <c r="A51" s="131" t="s">
        <v>141</v>
      </c>
      <c r="B51" s="471"/>
      <c r="C51" s="21" t="s">
        <v>689</v>
      </c>
      <c r="D51" s="137">
        <f t="shared" si="2"/>
        <v>0</v>
      </c>
      <c r="E51" s="138"/>
      <c r="F51" s="23">
        <v>533</v>
      </c>
      <c r="G51" s="335">
        <v>0</v>
      </c>
      <c r="H51" s="246">
        <v>0</v>
      </c>
      <c r="J51" s="142"/>
      <c r="K51" s="16" t="s">
        <v>154</v>
      </c>
      <c r="L51" s="137">
        <f t="shared" si="3"/>
        <v>0</v>
      </c>
      <c r="M51" s="138"/>
      <c r="N51" s="17">
        <v>30</v>
      </c>
      <c r="O51" s="335">
        <v>0</v>
      </c>
      <c r="P51" s="246">
        <v>0</v>
      </c>
    </row>
    <row r="52" spans="1:16" ht="15">
      <c r="A52" s="131" t="s">
        <v>141</v>
      </c>
      <c r="B52" s="471"/>
      <c r="C52" s="21" t="s">
        <v>690</v>
      </c>
      <c r="D52" s="137">
        <f t="shared" si="2"/>
        <v>0</v>
      </c>
      <c r="E52" s="138"/>
      <c r="F52" s="23">
        <v>269</v>
      </c>
      <c r="G52" s="335">
        <v>0</v>
      </c>
      <c r="H52" s="246">
        <v>0</v>
      </c>
      <c r="J52" s="142"/>
      <c r="K52" s="16" t="s">
        <v>155</v>
      </c>
      <c r="L52" s="137">
        <f t="shared" si="3"/>
        <v>0</v>
      </c>
      <c r="M52" s="138"/>
      <c r="N52" s="17">
        <v>10</v>
      </c>
      <c r="O52" s="335">
        <v>0</v>
      </c>
      <c r="P52" s="246">
        <v>0</v>
      </c>
    </row>
    <row r="53" spans="1:16" ht="15">
      <c r="A53" s="131" t="s">
        <v>141</v>
      </c>
      <c r="B53" s="471"/>
      <c r="C53" s="21" t="s">
        <v>122</v>
      </c>
      <c r="D53" s="137">
        <f t="shared" si="2"/>
        <v>0</v>
      </c>
      <c r="E53" s="138"/>
      <c r="F53" s="23">
        <v>168</v>
      </c>
      <c r="G53" s="335">
        <v>0</v>
      </c>
      <c r="H53" s="246">
        <v>0</v>
      </c>
      <c r="J53" s="142"/>
      <c r="K53" s="16" t="s">
        <v>156</v>
      </c>
      <c r="L53" s="137">
        <f t="shared" si="3"/>
        <v>0</v>
      </c>
      <c r="M53" s="138"/>
      <c r="N53" s="17">
        <v>17</v>
      </c>
      <c r="O53" s="335">
        <v>0</v>
      </c>
      <c r="P53" s="246">
        <v>0</v>
      </c>
    </row>
    <row r="54" spans="1:16" ht="15">
      <c r="A54" s="131" t="s">
        <v>141</v>
      </c>
      <c r="B54" s="471"/>
      <c r="C54" s="21" t="s">
        <v>123</v>
      </c>
      <c r="D54" s="137">
        <f t="shared" si="2"/>
        <v>0</v>
      </c>
      <c r="E54" s="138"/>
      <c r="F54" s="23">
        <v>78</v>
      </c>
      <c r="G54" s="335">
        <v>0</v>
      </c>
      <c r="H54" s="246">
        <v>0.02</v>
      </c>
      <c r="J54" s="142"/>
      <c r="K54" s="16" t="s">
        <v>157</v>
      </c>
      <c r="L54" s="137">
        <f t="shared" si="3"/>
        <v>0</v>
      </c>
      <c r="M54" s="138"/>
      <c r="N54" s="17">
        <v>5</v>
      </c>
      <c r="O54" s="335">
        <v>0</v>
      </c>
      <c r="P54" s="246">
        <v>0</v>
      </c>
    </row>
    <row r="55" spans="1:16" ht="15">
      <c r="A55" s="131" t="s">
        <v>141</v>
      </c>
      <c r="B55" s="471"/>
      <c r="C55" s="21" t="s">
        <v>124</v>
      </c>
      <c r="D55" s="137">
        <f t="shared" si="2"/>
        <v>0</v>
      </c>
      <c r="E55" s="138"/>
      <c r="F55" s="23">
        <v>576</v>
      </c>
      <c r="G55" s="335">
        <v>0</v>
      </c>
      <c r="H55" s="246">
        <v>0</v>
      </c>
      <c r="J55" s="142"/>
      <c r="K55" s="16" t="s">
        <v>158</v>
      </c>
      <c r="L55" s="137">
        <f t="shared" si="3"/>
        <v>0</v>
      </c>
      <c r="M55" s="138"/>
      <c r="N55" s="17">
        <v>41</v>
      </c>
      <c r="O55" s="335">
        <v>0</v>
      </c>
      <c r="P55" s="246">
        <v>0</v>
      </c>
    </row>
    <row r="56" spans="1:16" ht="15">
      <c r="A56" s="131" t="s">
        <v>141</v>
      </c>
      <c r="B56" s="471"/>
      <c r="C56" s="21" t="s">
        <v>125</v>
      </c>
      <c r="D56" s="137">
        <f t="shared" si="2"/>
        <v>0</v>
      </c>
      <c r="E56" s="138"/>
      <c r="F56" s="23">
        <v>280</v>
      </c>
      <c r="G56" s="335">
        <v>0</v>
      </c>
      <c r="H56" s="246">
        <v>0</v>
      </c>
      <c r="K56" s="16" t="s">
        <v>159</v>
      </c>
      <c r="L56" s="137">
        <f t="shared" si="3"/>
        <v>0</v>
      </c>
      <c r="M56" s="138"/>
      <c r="N56" s="17">
        <v>34.5</v>
      </c>
      <c r="O56" s="335">
        <v>0</v>
      </c>
      <c r="P56" s="246">
        <v>0</v>
      </c>
    </row>
    <row r="57" spans="1:16" thickBot="1">
      <c r="A57" s="131" t="s">
        <v>141</v>
      </c>
      <c r="B57" s="471"/>
      <c r="C57" s="21" t="s">
        <v>126</v>
      </c>
      <c r="D57" s="137">
        <f t="shared" si="2"/>
        <v>0</v>
      </c>
      <c r="E57" s="138"/>
      <c r="F57" s="23">
        <v>131</v>
      </c>
      <c r="G57" s="335">
        <v>0</v>
      </c>
      <c r="H57" s="246">
        <v>0</v>
      </c>
      <c r="K57" s="16" t="s">
        <v>160</v>
      </c>
      <c r="L57" s="137">
        <f t="shared" si="3"/>
        <v>0</v>
      </c>
      <c r="M57" s="138"/>
      <c r="N57" s="17">
        <v>10</v>
      </c>
      <c r="O57" s="335">
        <v>0</v>
      </c>
      <c r="P57" s="246">
        <v>0</v>
      </c>
    </row>
    <row r="58" spans="1:16" ht="15">
      <c r="A58" s="131" t="s">
        <v>141</v>
      </c>
      <c r="B58" s="471"/>
      <c r="C58" s="21" t="s">
        <v>127</v>
      </c>
      <c r="D58" s="137">
        <f t="shared" si="2"/>
        <v>0</v>
      </c>
      <c r="E58" s="138"/>
      <c r="F58" s="23">
        <v>62</v>
      </c>
      <c r="G58" s="335">
        <v>0</v>
      </c>
      <c r="H58" s="246">
        <v>0.01</v>
      </c>
      <c r="K58" s="33" t="s">
        <v>143</v>
      </c>
      <c r="L58" s="34">
        <f>SUM(L42:L57)</f>
        <v>0</v>
      </c>
      <c r="M58" s="34">
        <f>SUM(M42:M55)</f>
        <v>0</v>
      </c>
      <c r="N58" s="35"/>
      <c r="O58" s="473" t="s">
        <v>328</v>
      </c>
      <c r="P58" s="473"/>
    </row>
    <row r="59" spans="1:16" ht="15">
      <c r="A59" s="131" t="s">
        <v>141</v>
      </c>
      <c r="B59" s="471"/>
      <c r="C59" s="21" t="s">
        <v>128</v>
      </c>
      <c r="D59" s="137">
        <f t="shared" si="2"/>
        <v>0</v>
      </c>
      <c r="E59" s="138"/>
      <c r="F59" s="23">
        <v>375</v>
      </c>
      <c r="G59" s="335">
        <v>0</v>
      </c>
      <c r="H59" s="246">
        <v>0</v>
      </c>
      <c r="K59" s="36" t="s">
        <v>144</v>
      </c>
      <c r="L59" s="37">
        <f>SUMPRODUCT(L42:L57,$N42:$N57)</f>
        <v>0</v>
      </c>
      <c r="M59" s="37">
        <f>SUMPRODUCT(M42:M57,$N42:$N57)</f>
        <v>0</v>
      </c>
      <c r="N59" s="38">
        <f>SUM(L59:M59)</f>
        <v>0</v>
      </c>
      <c r="O59" s="474">
        <v>0</v>
      </c>
      <c r="P59" s="474"/>
    </row>
    <row r="60" spans="1:16" ht="15">
      <c r="A60" s="131" t="s">
        <v>141</v>
      </c>
      <c r="B60" s="471"/>
      <c r="C60" s="21" t="s">
        <v>129</v>
      </c>
      <c r="D60" s="137">
        <f t="shared" si="2"/>
        <v>0</v>
      </c>
      <c r="E60" s="138"/>
      <c r="F60" s="23">
        <v>185</v>
      </c>
      <c r="G60" s="335">
        <v>0</v>
      </c>
      <c r="H60" s="246">
        <v>0</v>
      </c>
      <c r="K60" s="131" t="s">
        <v>169</v>
      </c>
      <c r="L60" s="131" t="s">
        <v>135</v>
      </c>
      <c r="M60" s="131" t="s">
        <v>136</v>
      </c>
      <c r="N60" s="131"/>
      <c r="O60" s="133"/>
      <c r="P60" s="131"/>
    </row>
    <row r="61" spans="1:16" ht="15">
      <c r="A61" s="131" t="s">
        <v>141</v>
      </c>
      <c r="B61" s="471"/>
      <c r="C61" s="21" t="s">
        <v>130</v>
      </c>
      <c r="D61" s="137">
        <f t="shared" si="2"/>
        <v>0</v>
      </c>
      <c r="E61" s="138"/>
      <c r="F61" s="23">
        <v>92</v>
      </c>
      <c r="G61" s="335">
        <v>0</v>
      </c>
      <c r="H61" s="246">
        <v>0</v>
      </c>
      <c r="K61" s="131"/>
      <c r="L61" s="131"/>
      <c r="M61" s="131"/>
      <c r="N61" s="131"/>
      <c r="O61" s="133"/>
      <c r="P61" s="131"/>
    </row>
    <row r="62" spans="1:16" ht="15">
      <c r="A62" s="131" t="s">
        <v>141</v>
      </c>
      <c r="B62" s="471"/>
      <c r="C62" s="21" t="s">
        <v>131</v>
      </c>
      <c r="D62" s="137">
        <f t="shared" si="2"/>
        <v>0</v>
      </c>
      <c r="E62" s="138"/>
      <c r="F62" s="23">
        <v>47</v>
      </c>
      <c r="G62" s="335">
        <v>0</v>
      </c>
      <c r="H62" s="246">
        <v>0.04</v>
      </c>
      <c r="K62" s="437" t="s">
        <v>382</v>
      </c>
      <c r="L62" s="438"/>
      <c r="M62" s="438"/>
      <c r="N62" s="439"/>
      <c r="O62" s="466" t="s">
        <v>264</v>
      </c>
      <c r="P62" s="465" t="s">
        <v>265</v>
      </c>
    </row>
    <row r="63" spans="1:16" ht="15.75" customHeight="1" thickBot="1">
      <c r="A63" s="131" t="s">
        <v>141</v>
      </c>
      <c r="B63" s="472"/>
      <c r="C63" s="24" t="s">
        <v>132</v>
      </c>
      <c r="D63" s="137">
        <f t="shared" si="2"/>
        <v>0</v>
      </c>
      <c r="E63" s="138"/>
      <c r="F63" s="25">
        <v>60</v>
      </c>
      <c r="G63" s="335">
        <v>0</v>
      </c>
      <c r="H63" s="246">
        <v>0</v>
      </c>
      <c r="K63" s="10" t="s">
        <v>78</v>
      </c>
      <c r="L63" s="11" t="s">
        <v>79</v>
      </c>
      <c r="M63" s="11" t="s">
        <v>80</v>
      </c>
      <c r="N63" s="12" t="s">
        <v>81</v>
      </c>
      <c r="O63" s="466"/>
      <c r="P63" s="465"/>
    </row>
    <row r="64" spans="1:16">
      <c r="C64" s="33" t="s">
        <v>143</v>
      </c>
      <c r="D64" s="34">
        <f>SUM(D42:D63)</f>
        <v>0</v>
      </c>
      <c r="E64" s="34">
        <f>SUM(E42:E62)</f>
        <v>0</v>
      </c>
      <c r="F64" s="35"/>
      <c r="G64" s="473" t="s">
        <v>327</v>
      </c>
      <c r="H64" s="473"/>
      <c r="K64" s="13" t="s">
        <v>161</v>
      </c>
      <c r="L64" s="137">
        <f t="shared" ref="L64:L70" si="4">ROUND((O64*$O$72)*$N$101,0)</f>
        <v>0</v>
      </c>
      <c r="M64" s="137">
        <f t="shared" ref="M64:M70" si="5">ROUND($N$101*$O$72*O64,0)</f>
        <v>0</v>
      </c>
      <c r="N64" s="15">
        <v>15</v>
      </c>
      <c r="O64" s="331">
        <v>0</v>
      </c>
      <c r="P64" s="246">
        <v>0</v>
      </c>
    </row>
    <row r="65" spans="1:16">
      <c r="C65" s="36" t="s">
        <v>144</v>
      </c>
      <c r="D65" s="37">
        <f>SUMPRODUCT(D42:D63,$F42:$F63)</f>
        <v>0</v>
      </c>
      <c r="E65" s="37">
        <f>SUMPRODUCT(E42:E63,$F42:$F63)</f>
        <v>0</v>
      </c>
      <c r="F65" s="38">
        <f>SUM(D65:E65)</f>
        <v>0</v>
      </c>
      <c r="G65" s="474">
        <v>0</v>
      </c>
      <c r="H65" s="474"/>
      <c r="K65" s="16" t="s">
        <v>162</v>
      </c>
      <c r="L65" s="137">
        <f t="shared" si="4"/>
        <v>0</v>
      </c>
      <c r="M65" s="137">
        <f t="shared" si="5"/>
        <v>0</v>
      </c>
      <c r="N65" s="17">
        <v>66</v>
      </c>
      <c r="O65" s="331">
        <v>0</v>
      </c>
      <c r="P65" s="246">
        <v>0</v>
      </c>
    </row>
    <row r="66" spans="1:16">
      <c r="H66" s="131" t="s">
        <v>139</v>
      </c>
      <c r="K66" s="16" t="s">
        <v>163</v>
      </c>
      <c r="L66" s="137">
        <f t="shared" si="4"/>
        <v>0</v>
      </c>
      <c r="M66" s="137">
        <f t="shared" si="5"/>
        <v>0</v>
      </c>
      <c r="N66" s="17">
        <v>45</v>
      </c>
      <c r="O66" s="335">
        <v>0</v>
      </c>
      <c r="P66" s="246">
        <v>0</v>
      </c>
    </row>
    <row r="67" spans="1:16">
      <c r="H67" s="131" t="s">
        <v>139</v>
      </c>
      <c r="K67" s="16" t="s">
        <v>164</v>
      </c>
      <c r="L67" s="137">
        <f t="shared" si="4"/>
        <v>0</v>
      </c>
      <c r="M67" s="137">
        <f t="shared" si="5"/>
        <v>0</v>
      </c>
      <c r="N67" s="17">
        <v>40</v>
      </c>
      <c r="O67" s="335">
        <v>0</v>
      </c>
      <c r="P67" s="246">
        <v>0</v>
      </c>
    </row>
    <row r="68" spans="1:16">
      <c r="H68" s="131" t="s">
        <v>139</v>
      </c>
      <c r="K68" s="16" t="s">
        <v>165</v>
      </c>
      <c r="L68" s="137">
        <f t="shared" si="4"/>
        <v>0</v>
      </c>
      <c r="M68" s="137">
        <f t="shared" si="5"/>
        <v>0</v>
      </c>
      <c r="N68" s="17">
        <v>76</v>
      </c>
      <c r="O68" s="335">
        <v>0</v>
      </c>
      <c r="P68" s="246">
        <v>0</v>
      </c>
    </row>
    <row r="69" spans="1:16">
      <c r="K69" s="16" t="s">
        <v>166</v>
      </c>
      <c r="L69" s="137">
        <f t="shared" si="4"/>
        <v>0</v>
      </c>
      <c r="M69" s="137">
        <f t="shared" si="5"/>
        <v>0</v>
      </c>
      <c r="N69" s="17">
        <v>52</v>
      </c>
      <c r="O69" s="335">
        <v>0</v>
      </c>
      <c r="P69" s="246">
        <v>0</v>
      </c>
    </row>
    <row r="70" spans="1:16" ht="16.5" thickBot="1">
      <c r="K70" s="16" t="s">
        <v>167</v>
      </c>
      <c r="L70" s="137">
        <f t="shared" si="4"/>
        <v>0</v>
      </c>
      <c r="M70" s="137">
        <f t="shared" si="5"/>
        <v>0</v>
      </c>
      <c r="N70" s="17">
        <v>45</v>
      </c>
      <c r="O70" s="335">
        <v>0</v>
      </c>
      <c r="P70" s="246">
        <v>0</v>
      </c>
    </row>
    <row r="71" spans="1:16">
      <c r="K71" s="33" t="s">
        <v>143</v>
      </c>
      <c r="L71" s="34">
        <f>SUM(L64:L70)</f>
        <v>0</v>
      </c>
      <c r="M71" s="34">
        <f>SUM(M64:M70)</f>
        <v>0</v>
      </c>
      <c r="N71" s="35"/>
      <c r="O71" s="475" t="s">
        <v>329</v>
      </c>
      <c r="P71" s="476"/>
    </row>
    <row r="72" spans="1:16" s="131" customFormat="1">
      <c r="B72" s="136"/>
      <c r="C72" s="131" t="s">
        <v>168</v>
      </c>
      <c r="D72" s="131" t="s">
        <v>135</v>
      </c>
      <c r="E72" s="131" t="s">
        <v>136</v>
      </c>
      <c r="K72" s="36" t="s">
        <v>144</v>
      </c>
      <c r="L72" s="37">
        <f>SUMPRODUCT(L64:L70,$N64:$N70)</f>
        <v>0</v>
      </c>
      <c r="M72" s="37">
        <f>SUMPRODUCT(M64:M70,$N64:$N70)</f>
        <v>0</v>
      </c>
      <c r="N72" s="38">
        <f>SUM(L72:M72)</f>
        <v>0</v>
      </c>
      <c r="O72" s="483">
        <v>0</v>
      </c>
      <c r="P72" s="484"/>
    </row>
    <row r="73" spans="1:16" s="131" customFormat="1">
      <c r="B73" s="136"/>
      <c r="K73" s="143"/>
      <c r="L73" s="133"/>
      <c r="M73" s="133"/>
      <c r="N73" s="133"/>
      <c r="O73" s="133"/>
      <c r="P73" s="133"/>
    </row>
    <row r="74" spans="1:16" s="131" customFormat="1">
      <c r="B74" s="136"/>
      <c r="O74" s="133"/>
    </row>
    <row r="75" spans="1:16" s="131" customFormat="1">
      <c r="B75" s="136"/>
      <c r="O75" s="133"/>
    </row>
    <row r="76" spans="1:16" ht="15" customHeight="1">
      <c r="B76" s="133"/>
      <c r="C76" s="437" t="s">
        <v>384</v>
      </c>
      <c r="D76" s="438"/>
      <c r="E76" s="438"/>
      <c r="F76" s="439"/>
      <c r="G76" s="466" t="s">
        <v>264</v>
      </c>
      <c r="H76" s="465" t="s">
        <v>265</v>
      </c>
      <c r="J76" s="133"/>
      <c r="K76" s="437" t="s">
        <v>383</v>
      </c>
      <c r="L76" s="438"/>
      <c r="M76" s="438"/>
      <c r="N76" s="439"/>
      <c r="O76" s="466" t="s">
        <v>264</v>
      </c>
      <c r="P76" s="465" t="s">
        <v>265</v>
      </c>
    </row>
    <row r="77" spans="1:16" ht="15" customHeight="1">
      <c r="B77" s="133"/>
      <c r="C77" s="10" t="s">
        <v>78</v>
      </c>
      <c r="D77" s="11" t="s">
        <v>79</v>
      </c>
      <c r="E77" s="11" t="s">
        <v>80</v>
      </c>
      <c r="F77" s="12" t="str">
        <f>$F$8</f>
        <v>Unit</v>
      </c>
      <c r="G77" s="466"/>
      <c r="H77" s="465"/>
      <c r="J77" s="133"/>
      <c r="K77" s="10" t="s">
        <v>78</v>
      </c>
      <c r="L77" s="11" t="str">
        <f>D$8</f>
        <v>Real NET</v>
      </c>
      <c r="M77" s="11" t="str">
        <f>E$8</f>
        <v>Real Claro</v>
      </c>
      <c r="N77" s="12" t="str">
        <f>$F$8</f>
        <v>Unit</v>
      </c>
      <c r="O77" s="466"/>
      <c r="P77" s="465"/>
    </row>
    <row r="78" spans="1:16" ht="15" customHeight="1">
      <c r="A78" s="131" t="s">
        <v>139</v>
      </c>
      <c r="B78" s="131"/>
      <c r="C78" s="16" t="s">
        <v>692</v>
      </c>
      <c r="D78" s="137">
        <f t="shared" ref="D78:D89" si="6">ROUND((G78*$G$91)*$N$101,0)</f>
        <v>0</v>
      </c>
      <c r="E78" s="138"/>
      <c r="F78" s="336">
        <v>520</v>
      </c>
      <c r="G78" s="331">
        <v>0</v>
      </c>
      <c r="H78" s="246">
        <v>0</v>
      </c>
      <c r="J78" s="133"/>
      <c r="K78" s="16" t="s">
        <v>692</v>
      </c>
      <c r="L78" s="137">
        <f t="shared" ref="L78:L88" si="7">ROUND((O78*$O$91)*$N$101,0)</f>
        <v>0</v>
      </c>
      <c r="M78" s="138"/>
      <c r="N78" s="336">
        <v>260</v>
      </c>
      <c r="O78" s="331">
        <v>0</v>
      </c>
      <c r="P78" s="304">
        <v>0</v>
      </c>
    </row>
    <row r="79" spans="1:16" ht="15" customHeight="1">
      <c r="A79" s="131" t="s">
        <v>139</v>
      </c>
      <c r="B79" s="131"/>
      <c r="C79" s="16" t="s">
        <v>387</v>
      </c>
      <c r="D79" s="137">
        <f t="shared" si="6"/>
        <v>0</v>
      </c>
      <c r="E79" s="138"/>
      <c r="F79" s="336">
        <v>338</v>
      </c>
      <c r="G79" s="331">
        <v>0</v>
      </c>
      <c r="H79" s="246">
        <v>0.13</v>
      </c>
      <c r="J79" s="133"/>
      <c r="K79" s="16" t="s">
        <v>387</v>
      </c>
      <c r="L79" s="137">
        <f t="shared" si="7"/>
        <v>0</v>
      </c>
      <c r="M79" s="138"/>
      <c r="N79" s="336">
        <v>169</v>
      </c>
      <c r="O79" s="331">
        <v>0</v>
      </c>
      <c r="P79" s="304">
        <v>0</v>
      </c>
    </row>
    <row r="80" spans="1:16" ht="15" customHeight="1">
      <c r="A80" s="131" t="s">
        <v>139</v>
      </c>
      <c r="B80" s="131"/>
      <c r="C80" s="16" t="s">
        <v>170</v>
      </c>
      <c r="D80" s="137">
        <f t="shared" si="6"/>
        <v>0</v>
      </c>
      <c r="E80" s="138"/>
      <c r="F80" s="336">
        <v>234</v>
      </c>
      <c r="G80" s="335">
        <v>0</v>
      </c>
      <c r="H80" s="246">
        <v>0.08</v>
      </c>
      <c r="J80" s="133"/>
      <c r="K80" s="16" t="s">
        <v>170</v>
      </c>
      <c r="L80" s="137">
        <f t="shared" si="7"/>
        <v>0</v>
      </c>
      <c r="M80" s="138"/>
      <c r="N80" s="336">
        <v>117</v>
      </c>
      <c r="O80" s="335">
        <v>0</v>
      </c>
      <c r="P80" s="304">
        <v>7.0000000000000007E-2</v>
      </c>
    </row>
    <row r="81" spans="1:16" ht="15" customHeight="1">
      <c r="A81" s="131" t="s">
        <v>139</v>
      </c>
      <c r="B81" s="131"/>
      <c r="C81" s="16" t="s">
        <v>171</v>
      </c>
      <c r="D81" s="137">
        <f t="shared" si="6"/>
        <v>0</v>
      </c>
      <c r="E81" s="138"/>
      <c r="F81" s="336">
        <v>182</v>
      </c>
      <c r="G81" s="335">
        <v>0</v>
      </c>
      <c r="H81" s="246">
        <v>0.12</v>
      </c>
      <c r="J81" s="133"/>
      <c r="K81" s="16" t="s">
        <v>171</v>
      </c>
      <c r="L81" s="137">
        <f t="shared" si="7"/>
        <v>0</v>
      </c>
      <c r="M81" s="138"/>
      <c r="N81" s="336">
        <v>91</v>
      </c>
      <c r="O81" s="335">
        <v>0</v>
      </c>
      <c r="P81" s="304">
        <v>0.15</v>
      </c>
    </row>
    <row r="82" spans="1:16" ht="15" customHeight="1">
      <c r="A82" s="131" t="s">
        <v>139</v>
      </c>
      <c r="B82" s="131"/>
      <c r="C82" s="16" t="s">
        <v>693</v>
      </c>
      <c r="D82" s="137">
        <f t="shared" si="6"/>
        <v>0</v>
      </c>
      <c r="E82" s="138"/>
      <c r="F82" s="336">
        <v>156</v>
      </c>
      <c r="G82" s="335">
        <v>0</v>
      </c>
      <c r="H82" s="246">
        <v>0.11</v>
      </c>
      <c r="J82" s="133"/>
      <c r="K82" s="16" t="s">
        <v>693</v>
      </c>
      <c r="L82" s="137">
        <f t="shared" si="7"/>
        <v>0</v>
      </c>
      <c r="M82" s="138"/>
      <c r="N82" s="336">
        <v>78</v>
      </c>
      <c r="O82" s="335">
        <v>0</v>
      </c>
      <c r="P82" s="304">
        <v>0.14000000000000001</v>
      </c>
    </row>
    <row r="83" spans="1:16" ht="15" customHeight="1">
      <c r="A83" s="131" t="s">
        <v>139</v>
      </c>
      <c r="B83" s="131"/>
      <c r="C83" s="16" t="s">
        <v>388</v>
      </c>
      <c r="D83" s="137">
        <f t="shared" si="6"/>
        <v>0</v>
      </c>
      <c r="E83" s="138"/>
      <c r="F83" s="336">
        <v>104</v>
      </c>
      <c r="G83" s="335">
        <v>0</v>
      </c>
      <c r="H83" s="246">
        <v>0.03</v>
      </c>
      <c r="J83" s="133"/>
      <c r="K83" s="16" t="s">
        <v>388</v>
      </c>
      <c r="L83" s="137">
        <f t="shared" si="7"/>
        <v>0</v>
      </c>
      <c r="M83" s="138"/>
      <c r="N83" s="336">
        <v>52.4</v>
      </c>
      <c r="O83" s="335">
        <v>0</v>
      </c>
      <c r="P83" s="304">
        <v>0.02</v>
      </c>
    </row>
    <row r="84" spans="1:16" ht="15" customHeight="1">
      <c r="A84" s="131" t="s">
        <v>139</v>
      </c>
      <c r="B84" s="131"/>
      <c r="C84" s="16" t="s">
        <v>389</v>
      </c>
      <c r="D84" s="137">
        <f t="shared" si="6"/>
        <v>0</v>
      </c>
      <c r="E84" s="138"/>
      <c r="F84" s="336">
        <v>78</v>
      </c>
      <c r="G84" s="335">
        <v>0</v>
      </c>
      <c r="H84" s="246">
        <v>0.4</v>
      </c>
      <c r="J84" s="133"/>
      <c r="K84" s="16" t="s">
        <v>389</v>
      </c>
      <c r="L84" s="137">
        <f t="shared" si="7"/>
        <v>0</v>
      </c>
      <c r="M84" s="138"/>
      <c r="N84" s="336">
        <v>39</v>
      </c>
      <c r="O84" s="335">
        <v>0</v>
      </c>
      <c r="P84" s="304">
        <v>0.35</v>
      </c>
    </row>
    <row r="85" spans="1:16" ht="15">
      <c r="A85" s="131" t="s">
        <v>139</v>
      </c>
      <c r="B85" s="131"/>
      <c r="C85" s="16" t="s">
        <v>390</v>
      </c>
      <c r="D85" s="137">
        <f t="shared" si="6"/>
        <v>0</v>
      </c>
      <c r="E85" s="138"/>
      <c r="F85" s="336">
        <v>49</v>
      </c>
      <c r="G85" s="335">
        <v>0</v>
      </c>
      <c r="H85" s="246">
        <v>0.13</v>
      </c>
      <c r="J85" s="133"/>
      <c r="K85" s="16" t="s">
        <v>390</v>
      </c>
      <c r="L85" s="137">
        <f t="shared" si="7"/>
        <v>0</v>
      </c>
      <c r="M85" s="138"/>
      <c r="N85" s="336">
        <v>25</v>
      </c>
      <c r="O85" s="335">
        <v>0</v>
      </c>
      <c r="P85" s="304">
        <v>0.13</v>
      </c>
    </row>
    <row r="86" spans="1:16" ht="15">
      <c r="A86" s="131" t="s">
        <v>139</v>
      </c>
      <c r="B86" s="131"/>
      <c r="C86" s="16" t="s">
        <v>172</v>
      </c>
      <c r="D86" s="137">
        <f t="shared" si="6"/>
        <v>0</v>
      </c>
      <c r="E86" s="138"/>
      <c r="F86" s="336">
        <v>40</v>
      </c>
      <c r="G86" s="335">
        <v>0</v>
      </c>
      <c r="H86" s="246">
        <v>0</v>
      </c>
      <c r="J86" s="133"/>
      <c r="K86" s="16" t="s">
        <v>172</v>
      </c>
      <c r="L86" s="137">
        <f t="shared" si="7"/>
        <v>0</v>
      </c>
      <c r="M86" s="138"/>
      <c r="N86" s="336">
        <v>20</v>
      </c>
      <c r="O86" s="335">
        <v>0</v>
      </c>
      <c r="P86" s="304">
        <v>0.01</v>
      </c>
    </row>
    <row r="87" spans="1:16" ht="15">
      <c r="A87" s="131" t="s">
        <v>139</v>
      </c>
      <c r="B87" s="131"/>
      <c r="C87" s="16" t="s">
        <v>173</v>
      </c>
      <c r="D87" s="137">
        <f t="shared" si="6"/>
        <v>0</v>
      </c>
      <c r="E87" s="138"/>
      <c r="F87" s="336">
        <v>30</v>
      </c>
      <c r="G87" s="335">
        <v>0</v>
      </c>
      <c r="H87" s="246">
        <v>0</v>
      </c>
      <c r="J87" s="133"/>
      <c r="K87" s="16" t="s">
        <v>173</v>
      </c>
      <c r="L87" s="137">
        <f t="shared" si="7"/>
        <v>0</v>
      </c>
      <c r="M87" s="138"/>
      <c r="N87" s="336">
        <v>15</v>
      </c>
      <c r="O87" s="335">
        <v>0</v>
      </c>
      <c r="P87" s="304">
        <v>0</v>
      </c>
    </row>
    <row r="88" spans="1:16" thickBot="1">
      <c r="A88" s="131" t="s">
        <v>139</v>
      </c>
      <c r="B88" s="131"/>
      <c r="C88" s="16" t="s">
        <v>174</v>
      </c>
      <c r="D88" s="137">
        <f t="shared" si="6"/>
        <v>0</v>
      </c>
      <c r="E88" s="138"/>
      <c r="F88" s="336">
        <v>24</v>
      </c>
      <c r="G88" s="335">
        <v>0</v>
      </c>
      <c r="H88" s="246">
        <v>0</v>
      </c>
      <c r="J88" s="133"/>
      <c r="K88" s="16" t="s">
        <v>174</v>
      </c>
      <c r="L88" s="137">
        <f t="shared" si="7"/>
        <v>0</v>
      </c>
      <c r="M88" s="138"/>
      <c r="N88" s="336">
        <v>24</v>
      </c>
      <c r="O88" s="335">
        <v>0</v>
      </c>
      <c r="P88" s="304">
        <v>0.13</v>
      </c>
    </row>
    <row r="89" spans="1:16" hidden="1" thickBot="1">
      <c r="A89" s="131" t="s">
        <v>139</v>
      </c>
      <c r="B89" s="131"/>
      <c r="C89" s="42"/>
      <c r="D89" s="137">
        <f t="shared" si="6"/>
        <v>0</v>
      </c>
      <c r="E89" s="144"/>
      <c r="F89" s="305">
        <v>24</v>
      </c>
      <c r="G89" s="331"/>
      <c r="H89" s="246">
        <v>0</v>
      </c>
      <c r="J89" s="133"/>
      <c r="K89" s="16"/>
      <c r="L89" s="137"/>
      <c r="M89" s="138"/>
      <c r="N89" s="17"/>
      <c r="O89" s="331"/>
      <c r="P89" s="304"/>
    </row>
    <row r="90" spans="1:16" ht="15">
      <c r="B90" s="131"/>
      <c r="C90" s="43" t="s">
        <v>175</v>
      </c>
      <c r="D90" s="145"/>
      <c r="E90" s="146"/>
      <c r="F90" s="44"/>
      <c r="G90" s="473" t="s">
        <v>330</v>
      </c>
      <c r="H90" s="473"/>
      <c r="I90" s="148"/>
      <c r="J90" s="133"/>
      <c r="K90" s="33" t="s">
        <v>143</v>
      </c>
      <c r="L90" s="34">
        <f>SUM(L78:L89)</f>
        <v>0</v>
      </c>
      <c r="M90" s="34">
        <f>SUM(M78:M89)</f>
        <v>0</v>
      </c>
      <c r="N90" s="35"/>
      <c r="O90" s="473" t="s">
        <v>331</v>
      </c>
      <c r="P90" s="473"/>
    </row>
    <row r="91" spans="1:16" ht="15">
      <c r="B91" s="131"/>
      <c r="C91" s="45" t="s">
        <v>176</v>
      </c>
      <c r="D91" s="46">
        <f>D92-D90</f>
        <v>0</v>
      </c>
      <c r="E91" s="46">
        <f>E92-E90</f>
        <v>0</v>
      </c>
      <c r="F91" s="47"/>
      <c r="G91" s="489">
        <v>0</v>
      </c>
      <c r="H91" s="489"/>
      <c r="I91" s="148"/>
      <c r="J91" s="133"/>
      <c r="K91" s="36" t="s">
        <v>144</v>
      </c>
      <c r="L91" s="37">
        <f>SUMPRODUCT(L78:L89,$N78:$N89)</f>
        <v>0</v>
      </c>
      <c r="M91" s="37">
        <f>SUMPRODUCT(M78:M89,$N78:$N89)</f>
        <v>0</v>
      </c>
      <c r="N91" s="38">
        <f>SUM(L91:M91)</f>
        <v>0</v>
      </c>
      <c r="O91" s="474">
        <v>0</v>
      </c>
      <c r="P91" s="474"/>
    </row>
    <row r="92" spans="1:16" ht="15">
      <c r="B92" s="133"/>
      <c r="C92" s="48" t="s">
        <v>143</v>
      </c>
      <c r="D92" s="49">
        <f>SUM(D78:D89)</f>
        <v>0</v>
      </c>
      <c r="E92" s="49">
        <f>SUM(E78:E89)</f>
        <v>0</v>
      </c>
      <c r="F92" s="50"/>
      <c r="J92" s="133"/>
      <c r="K92" s="143" t="s">
        <v>177</v>
      </c>
    </row>
    <row r="93" spans="1:16" ht="15">
      <c r="B93" s="133"/>
      <c r="C93" s="36" t="s">
        <v>144</v>
      </c>
      <c r="D93" s="37">
        <f>SUMPRODUCT(D78:D89,$F78:$F89)</f>
        <v>0</v>
      </c>
      <c r="E93" s="37">
        <f>SUMPRODUCT(E78:E89,$F78:$F89)</f>
        <v>0</v>
      </c>
      <c r="F93" s="38">
        <f>SUM(D93:E93)</f>
        <v>0</v>
      </c>
      <c r="J93" s="133"/>
    </row>
    <row r="94" spans="1:16" ht="15">
      <c r="B94" s="133"/>
      <c r="C94" s="143" t="s">
        <v>178</v>
      </c>
    </row>
    <row r="95" spans="1:16">
      <c r="C95" s="51"/>
    </row>
    <row r="96" spans="1:16" ht="18.75" hidden="1">
      <c r="C96" s="297" t="s">
        <v>179</v>
      </c>
      <c r="D96" s="297"/>
      <c r="E96" s="297"/>
      <c r="F96" s="297"/>
      <c r="G96" s="297"/>
      <c r="H96" s="297"/>
      <c r="I96" s="297"/>
      <c r="J96" s="297"/>
      <c r="K96" s="297"/>
      <c r="L96" s="297"/>
      <c r="M96" s="297"/>
      <c r="N96" s="297"/>
      <c r="O96" s="133"/>
    </row>
    <row r="97" spans="1:30" hidden="1">
      <c r="O97" s="133"/>
    </row>
    <row r="98" spans="1:30" ht="15" hidden="1">
      <c r="B98" s="131"/>
      <c r="C98" s="437" t="s">
        <v>180</v>
      </c>
      <c r="D98" s="438"/>
      <c r="E98" s="438"/>
      <c r="F98" s="439"/>
      <c r="G98" s="133"/>
      <c r="J98" s="149"/>
      <c r="K98" s="437" t="s">
        <v>181</v>
      </c>
      <c r="L98" s="438"/>
      <c r="M98" s="438"/>
      <c r="N98" s="439"/>
      <c r="O98" s="133"/>
    </row>
    <row r="99" spans="1:30" ht="15" hidden="1">
      <c r="B99" s="131"/>
      <c r="C99" s="10"/>
      <c r="D99" s="11" t="s">
        <v>79</v>
      </c>
      <c r="E99" s="11" t="s">
        <v>80</v>
      </c>
      <c r="F99" s="12" t="s">
        <v>143</v>
      </c>
      <c r="G99" s="133"/>
      <c r="J99" s="149"/>
      <c r="K99" s="10"/>
      <c r="L99" s="11" t="s">
        <v>79</v>
      </c>
      <c r="M99" s="11" t="s">
        <v>80</v>
      </c>
      <c r="N99" s="12" t="s">
        <v>143</v>
      </c>
      <c r="O99" s="133"/>
    </row>
    <row r="100" spans="1:30" ht="15" hidden="1">
      <c r="B100" s="150"/>
      <c r="C100" s="52" t="s">
        <v>182</v>
      </c>
      <c r="D100" s="151">
        <f>SUM(D9:D22)+(D23/2)</f>
        <v>0</v>
      </c>
      <c r="E100" s="151">
        <f>E26+M71</f>
        <v>0</v>
      </c>
      <c r="F100" s="53">
        <f>SUM(D100:E100)</f>
        <v>0</v>
      </c>
      <c r="G100" s="133"/>
      <c r="J100" s="149"/>
      <c r="K100" s="13" t="s">
        <v>168</v>
      </c>
      <c r="L100" s="152">
        <f>D91</f>
        <v>0</v>
      </c>
      <c r="M100" s="152">
        <f>M71</f>
        <v>0</v>
      </c>
      <c r="N100" s="54">
        <f>SUM(L100:M100)</f>
        <v>0</v>
      </c>
      <c r="O100" s="133"/>
    </row>
    <row r="101" spans="1:30" ht="15" hidden="1">
      <c r="B101" s="150"/>
      <c r="C101" s="153"/>
      <c r="D101" s="154"/>
      <c r="E101" s="154"/>
      <c r="F101" s="155"/>
      <c r="G101" s="133"/>
      <c r="J101" s="149"/>
      <c r="K101" s="42" t="s">
        <v>183</v>
      </c>
      <c r="L101" s="156">
        <f>N101</f>
        <v>0</v>
      </c>
      <c r="M101" s="144"/>
      <c r="N101" s="55">
        <f>HLOOKUP(C1,dados,3,0)</f>
        <v>0</v>
      </c>
      <c r="O101" s="133"/>
      <c r="S101" s="131"/>
    </row>
    <row r="102" spans="1:30" ht="15" hidden="1">
      <c r="A102" s="142"/>
      <c r="B102" s="150"/>
      <c r="C102" s="456" t="s">
        <v>184</v>
      </c>
      <c r="D102" s="457"/>
      <c r="E102" s="154"/>
      <c r="F102" s="155"/>
      <c r="G102" s="133"/>
      <c r="J102" s="149"/>
      <c r="K102" s="458" t="s">
        <v>185</v>
      </c>
      <c r="L102" s="459"/>
      <c r="M102" s="459"/>
      <c r="N102" s="56">
        <f>$G$91</f>
        <v>0</v>
      </c>
      <c r="O102" s="133"/>
      <c r="S102" s="276">
        <f t="shared" ref="S102:S107" si="8">IF(B103="","",B103)</f>
        <v>0</v>
      </c>
      <c r="T102" s="157">
        <f t="shared" ref="T102:T107" si="9">IF(B103="","",D103)</f>
        <v>0</v>
      </c>
      <c r="U102" s="57" t="b">
        <f t="shared" ref="U102:U107" si="10">IF(B103="","",S102=$V$102)</f>
        <v>1</v>
      </c>
      <c r="V102" s="57">
        <f>LOOKUP(F100,$S$102:$S$110)</f>
        <v>0</v>
      </c>
      <c r="W102" s="57">
        <f>VLOOKUP(V102,$S$102:$T$110,2,0)</f>
        <v>0</v>
      </c>
    </row>
    <row r="103" spans="1:30" ht="15" hidden="1">
      <c r="A103" s="142"/>
      <c r="B103" s="191">
        <v>0</v>
      </c>
      <c r="C103" s="158" t="s">
        <v>186</v>
      </c>
      <c r="D103" s="159">
        <v>0</v>
      </c>
      <c r="E103" s="154"/>
      <c r="F103" s="155"/>
      <c r="G103" s="133"/>
      <c r="J103" s="149"/>
      <c r="K103" s="153"/>
      <c r="L103" s="154"/>
      <c r="M103" s="154"/>
      <c r="N103" s="155"/>
      <c r="O103" s="133"/>
      <c r="S103" s="276">
        <f t="shared" si="8"/>
        <v>50</v>
      </c>
      <c r="T103" s="157">
        <f t="shared" si="9"/>
        <v>0.02</v>
      </c>
      <c r="U103" s="57" t="b">
        <f t="shared" si="10"/>
        <v>0</v>
      </c>
    </row>
    <row r="104" spans="1:30" ht="15" hidden="1">
      <c r="A104" s="142"/>
      <c r="B104" s="191">
        <v>50</v>
      </c>
      <c r="C104" s="158" t="s">
        <v>187</v>
      </c>
      <c r="D104" s="159">
        <v>0.02</v>
      </c>
      <c r="E104" s="160"/>
      <c r="F104" s="155"/>
      <c r="G104" s="133"/>
      <c r="J104" s="149"/>
      <c r="K104" s="460" t="s">
        <v>188</v>
      </c>
      <c r="L104" s="461"/>
      <c r="M104" s="154"/>
      <c r="N104" s="155"/>
      <c r="O104" s="133"/>
      <c r="S104" s="276">
        <f t="shared" si="8"/>
        <v>100</v>
      </c>
      <c r="T104" s="157">
        <f t="shared" si="9"/>
        <v>0.04</v>
      </c>
      <c r="U104" s="57" t="b">
        <f t="shared" si="10"/>
        <v>0</v>
      </c>
      <c r="Z104" s="161">
        <f t="shared" ref="Z104:Z109" si="11">J105</f>
        <v>0</v>
      </c>
      <c r="AA104" s="162">
        <f t="shared" ref="AA104:AA109" si="12">L105</f>
        <v>0</v>
      </c>
      <c r="AB104" s="57" t="b">
        <f t="shared" ref="AB104:AB109" si="13">Z104=$AC$104</f>
        <v>1</v>
      </c>
      <c r="AC104" s="58">
        <f>LOOKUP(N102,$Z$104:$Z$109)</f>
        <v>0</v>
      </c>
      <c r="AD104" s="58">
        <f>VLOOKUP(AC104,$Z$104:$AA$109,2,0)</f>
        <v>0</v>
      </c>
    </row>
    <row r="105" spans="1:30" ht="15" hidden="1">
      <c r="A105" s="142"/>
      <c r="B105" s="191">
        <v>100</v>
      </c>
      <c r="C105" s="158" t="s">
        <v>189</v>
      </c>
      <c r="D105" s="159">
        <v>0.04</v>
      </c>
      <c r="E105" s="160"/>
      <c r="F105" s="155"/>
      <c r="G105" s="133"/>
      <c r="J105" s="163">
        <v>0</v>
      </c>
      <c r="K105" s="164" t="s">
        <v>190</v>
      </c>
      <c r="L105" s="165">
        <v>0</v>
      </c>
      <c r="M105" s="154"/>
      <c r="N105" s="155"/>
      <c r="O105" s="133"/>
      <c r="S105" s="276">
        <f t="shared" si="8"/>
        <v>150</v>
      </c>
      <c r="T105" s="157">
        <f t="shared" si="9"/>
        <v>0.06</v>
      </c>
      <c r="U105" s="57" t="b">
        <f t="shared" si="10"/>
        <v>0</v>
      </c>
      <c r="Z105" s="161">
        <f t="shared" si="11"/>
        <v>0.1</v>
      </c>
      <c r="AA105" s="162">
        <f t="shared" si="12"/>
        <v>0.02</v>
      </c>
      <c r="AB105" s="57" t="b">
        <f t="shared" si="13"/>
        <v>0</v>
      </c>
      <c r="AC105" s="58"/>
      <c r="AD105" s="58"/>
    </row>
    <row r="106" spans="1:30" ht="15" hidden="1">
      <c r="A106" s="142"/>
      <c r="B106" s="191">
        <v>150</v>
      </c>
      <c r="C106" s="158" t="s">
        <v>191</v>
      </c>
      <c r="D106" s="159">
        <v>0.06</v>
      </c>
      <c r="E106" s="160"/>
      <c r="F106" s="155"/>
      <c r="G106" s="133"/>
      <c r="J106" s="163">
        <v>0.1</v>
      </c>
      <c r="K106" s="164" t="s">
        <v>192</v>
      </c>
      <c r="L106" s="165">
        <v>0.02</v>
      </c>
      <c r="M106" s="166"/>
      <c r="N106" s="155"/>
      <c r="O106" s="133"/>
      <c r="S106" s="276">
        <f t="shared" si="8"/>
        <v>300</v>
      </c>
      <c r="T106" s="157">
        <f t="shared" si="9"/>
        <v>0.08</v>
      </c>
      <c r="U106" s="57" t="b">
        <f t="shared" si="10"/>
        <v>0</v>
      </c>
      <c r="Z106" s="161">
        <f t="shared" si="11"/>
        <v>0.15</v>
      </c>
      <c r="AA106" s="162">
        <f t="shared" si="12"/>
        <v>0.04</v>
      </c>
      <c r="AB106" s="57" t="b">
        <f t="shared" si="13"/>
        <v>0</v>
      </c>
      <c r="AC106" s="58"/>
      <c r="AD106" s="58"/>
    </row>
    <row r="107" spans="1:30" ht="15" hidden="1">
      <c r="A107" s="142"/>
      <c r="B107" s="191">
        <v>300</v>
      </c>
      <c r="C107" s="158" t="s">
        <v>193</v>
      </c>
      <c r="D107" s="159">
        <v>0.08</v>
      </c>
      <c r="E107" s="160"/>
      <c r="F107" s="155"/>
      <c r="G107" s="133"/>
      <c r="J107" s="163">
        <v>0.15</v>
      </c>
      <c r="K107" s="164" t="s">
        <v>194</v>
      </c>
      <c r="L107" s="165">
        <v>0.04</v>
      </c>
      <c r="M107" s="166"/>
      <c r="N107" s="155"/>
      <c r="O107" s="133"/>
      <c r="S107" s="276">
        <f t="shared" si="8"/>
        <v>500</v>
      </c>
      <c r="T107" s="157">
        <f t="shared" si="9"/>
        <v>0.13</v>
      </c>
      <c r="U107" s="57" t="b">
        <f t="shared" si="10"/>
        <v>0</v>
      </c>
      <c r="Z107" s="161">
        <f t="shared" si="11"/>
        <v>0.2</v>
      </c>
      <c r="AA107" s="162">
        <f t="shared" si="12"/>
        <v>0.06</v>
      </c>
      <c r="AB107" s="57" t="b">
        <f t="shared" si="13"/>
        <v>0</v>
      </c>
    </row>
    <row r="108" spans="1:30" ht="15" hidden="1">
      <c r="A108" s="142"/>
      <c r="B108" s="191">
        <v>500</v>
      </c>
      <c r="C108" s="167" t="s">
        <v>195</v>
      </c>
      <c r="D108" s="168">
        <v>0.13</v>
      </c>
      <c r="E108" s="160"/>
      <c r="F108" s="155"/>
      <c r="G108" s="133"/>
      <c r="J108" s="163">
        <v>0.2</v>
      </c>
      <c r="K108" s="164" t="s">
        <v>196</v>
      </c>
      <c r="L108" s="165">
        <v>0.06</v>
      </c>
      <c r="M108" s="166"/>
      <c r="N108" s="155"/>
      <c r="O108" s="133"/>
      <c r="S108" s="276"/>
      <c r="T108" s="157"/>
      <c r="U108" s="57"/>
      <c r="Z108" s="161">
        <f t="shared" si="11"/>
        <v>0.25</v>
      </c>
      <c r="AA108" s="162">
        <f t="shared" si="12"/>
        <v>0.08</v>
      </c>
      <c r="AB108" s="57" t="b">
        <f t="shared" si="13"/>
        <v>0</v>
      </c>
    </row>
    <row r="109" spans="1:30" ht="15" hidden="1">
      <c r="A109" s="142"/>
      <c r="B109" s="191"/>
      <c r="C109" s="169"/>
      <c r="D109" s="170"/>
      <c r="E109" s="160"/>
      <c r="F109" s="155"/>
      <c r="G109" s="133"/>
      <c r="J109" s="163">
        <v>0.25</v>
      </c>
      <c r="K109" s="164" t="s">
        <v>197</v>
      </c>
      <c r="L109" s="165">
        <v>0.08</v>
      </c>
      <c r="M109" s="166"/>
      <c r="N109" s="155"/>
      <c r="O109" s="133"/>
      <c r="S109" s="276"/>
      <c r="T109" s="157"/>
      <c r="U109" s="57"/>
      <c r="Z109" s="161">
        <f t="shared" si="11"/>
        <v>0.3</v>
      </c>
      <c r="AA109" s="162">
        <f t="shared" si="12"/>
        <v>0.1</v>
      </c>
      <c r="AB109" s="57" t="b">
        <f t="shared" si="13"/>
        <v>0</v>
      </c>
    </row>
    <row r="110" spans="1:30" ht="15" hidden="1">
      <c r="A110" s="142"/>
      <c r="B110" s="191"/>
      <c r="C110" s="169"/>
      <c r="D110" s="170"/>
      <c r="E110" s="160"/>
      <c r="F110" s="155"/>
      <c r="G110" s="133"/>
      <c r="J110" s="163">
        <v>0.3</v>
      </c>
      <c r="K110" s="164" t="s">
        <v>198</v>
      </c>
      <c r="L110" s="165">
        <v>0.1</v>
      </c>
      <c r="M110" s="166"/>
      <c r="N110" s="155"/>
      <c r="O110" s="133"/>
      <c r="S110" s="57"/>
      <c r="T110" s="157"/>
      <c r="U110" s="57"/>
    </row>
    <row r="111" spans="1:30" ht="15" hidden="1">
      <c r="B111" s="149"/>
      <c r="C111" s="59"/>
      <c r="D111" s="60"/>
      <c r="E111" s="154"/>
      <c r="F111" s="155"/>
      <c r="G111" s="133"/>
      <c r="K111" s="153"/>
      <c r="L111" s="154"/>
      <c r="M111" s="154"/>
      <c r="N111" s="155"/>
      <c r="O111" s="133"/>
    </row>
    <row r="112" spans="1:30" ht="15" hidden="1">
      <c r="B112" s="149"/>
      <c r="C112" s="171" t="s">
        <v>199</v>
      </c>
      <c r="D112" s="172">
        <f>VLOOKUP(LOOKUP(F100,$B$103:$B$108),$B$103:$D$108,3,0)*N124</f>
        <v>0</v>
      </c>
      <c r="E112" s="173"/>
      <c r="F112" s="174"/>
      <c r="G112" s="133"/>
      <c r="K112" s="171" t="s">
        <v>200</v>
      </c>
      <c r="L112" s="172">
        <f>VLOOKUP(LOOKUP(N102,$J$105:$J$110),$J$105:$L$110,3,0)*$N$124</f>
        <v>0</v>
      </c>
      <c r="M112" s="173"/>
      <c r="N112" s="174"/>
      <c r="O112" s="133"/>
    </row>
    <row r="113" spans="1:15" hidden="1">
      <c r="C113" s="143" t="s">
        <v>201</v>
      </c>
      <c r="K113" s="143" t="s">
        <v>201</v>
      </c>
      <c r="O113" s="133"/>
    </row>
    <row r="114" spans="1:15" hidden="1">
      <c r="K114" s="143" t="s">
        <v>202</v>
      </c>
    </row>
    <row r="115" spans="1:15" hidden="1"/>
    <row r="116" spans="1:15" ht="17.25" hidden="1">
      <c r="C116" s="437" t="s">
        <v>203</v>
      </c>
      <c r="D116" s="438"/>
      <c r="E116" s="438"/>
      <c r="F116" s="439"/>
      <c r="K116" s="462" t="s">
        <v>204</v>
      </c>
      <c r="L116" s="463"/>
      <c r="M116" s="463"/>
      <c r="N116" s="464"/>
    </row>
    <row r="117" spans="1:15" hidden="1">
      <c r="C117" s="61"/>
      <c r="D117" s="129"/>
      <c r="E117" s="440" t="s">
        <v>205</v>
      </c>
      <c r="F117" s="441"/>
      <c r="K117" s="62" t="str">
        <f>C7</f>
        <v>TV</v>
      </c>
      <c r="L117" s="63"/>
      <c r="M117" s="64"/>
      <c r="N117" s="65">
        <f>F25</f>
        <v>0</v>
      </c>
    </row>
    <row r="118" spans="1:15" hidden="1">
      <c r="C118" s="66"/>
      <c r="D118" s="67" t="s">
        <v>206</v>
      </c>
      <c r="E118" s="442"/>
      <c r="F118" s="443"/>
      <c r="J118" s="133"/>
      <c r="K118" s="62" t="str">
        <f>K7</f>
        <v>BANDA LARGA</v>
      </c>
      <c r="L118" s="63"/>
      <c r="M118" s="64"/>
      <c r="N118" s="65">
        <f>N37</f>
        <v>0</v>
      </c>
    </row>
    <row r="119" spans="1:15" hidden="1">
      <c r="C119" s="68"/>
      <c r="D119" s="69" t="s">
        <v>207</v>
      </c>
      <c r="E119" s="69"/>
      <c r="F119" s="70"/>
      <c r="J119" s="133"/>
      <c r="K119" s="62" t="str">
        <f>C40</f>
        <v>FONE</v>
      </c>
      <c r="L119" s="63"/>
      <c r="M119" s="64"/>
      <c r="N119" s="65">
        <f>F65</f>
        <v>0</v>
      </c>
    </row>
    <row r="120" spans="1:15" hidden="1">
      <c r="C120" s="71" t="s">
        <v>208</v>
      </c>
      <c r="D120" s="72" t="s">
        <v>209</v>
      </c>
      <c r="E120" s="444">
        <v>3.5000000000000003E-2</v>
      </c>
      <c r="F120" s="445"/>
      <c r="J120" s="133"/>
      <c r="K120" s="62" t="str">
        <f>K40</f>
        <v>AGREGADOS</v>
      </c>
      <c r="L120" s="63"/>
      <c r="M120" s="64"/>
      <c r="N120" s="65">
        <f>N59</f>
        <v>0</v>
      </c>
      <c r="O120" s="149"/>
    </row>
    <row r="121" spans="1:15" hidden="1">
      <c r="C121" s="73" t="s">
        <v>210</v>
      </c>
      <c r="D121" s="74" t="s">
        <v>211</v>
      </c>
      <c r="E121" s="435">
        <v>5.5E-2</v>
      </c>
      <c r="F121" s="436"/>
      <c r="J121" s="133"/>
      <c r="K121" s="62" t="str">
        <f>K62</f>
        <v>1ª RECARGA CLARO TV PRÉ-PAGO COMODATO</v>
      </c>
      <c r="L121" s="63"/>
      <c r="M121" s="64"/>
      <c r="N121" s="65">
        <f>N72</f>
        <v>0</v>
      </c>
      <c r="O121" s="133"/>
    </row>
    <row r="122" spans="1:15" hidden="1">
      <c r="C122" s="75" t="str">
        <f>IF(E118&lt;=$E$120,$C$120,IF(E118&gt;$E$121,$C$121,"NEUTRO"))</f>
        <v>BÔNUS</v>
      </c>
      <c r="D122" s="76">
        <f>IF(C122="BÔNUS",10%,"")</f>
        <v>0.1</v>
      </c>
      <c r="E122" s="450"/>
      <c r="F122" s="451"/>
      <c r="J122" s="133"/>
      <c r="K122" s="62" t="str">
        <f>C76</f>
        <v>CELULAR</v>
      </c>
      <c r="L122" s="63"/>
      <c r="M122" s="64"/>
      <c r="N122" s="65">
        <f>F93</f>
        <v>0</v>
      </c>
      <c r="O122" s="133"/>
    </row>
    <row r="123" spans="1:15" hidden="1">
      <c r="C123" s="452" t="s">
        <v>212</v>
      </c>
      <c r="D123" s="453"/>
      <c r="E123" s="454"/>
      <c r="F123" s="455"/>
      <c r="J123" s="133"/>
      <c r="K123" s="62" t="str">
        <f>K76</f>
        <v>CELULAR MIGRAÇÕES</v>
      </c>
      <c r="L123" s="63"/>
      <c r="M123" s="64"/>
      <c r="N123" s="65">
        <f>N91</f>
        <v>0</v>
      </c>
      <c r="O123" s="133"/>
    </row>
    <row r="124" spans="1:15" ht="16.5" hidden="1" thickBot="1">
      <c r="A124" s="133"/>
      <c r="B124" s="133"/>
      <c r="C124" s="131" t="s">
        <v>213</v>
      </c>
      <c r="D124" s="131" t="s">
        <v>135</v>
      </c>
      <c r="J124" s="133"/>
      <c r="K124" s="77" t="s">
        <v>214</v>
      </c>
      <c r="L124" s="78"/>
      <c r="M124" s="79"/>
      <c r="N124" s="80">
        <f>SUM(N117:N123)</f>
        <v>0</v>
      </c>
      <c r="O124" s="133"/>
    </row>
    <row r="125" spans="1:15" hidden="1">
      <c r="A125" s="133"/>
      <c r="B125" s="133"/>
      <c r="C125" s="437" t="s">
        <v>215</v>
      </c>
      <c r="D125" s="438"/>
      <c r="E125" s="438"/>
      <c r="F125" s="439"/>
      <c r="J125" s="133"/>
      <c r="K125" s="81" t="str">
        <f>C98</f>
        <v>(6.1) BÔNUS VOLUME TV</v>
      </c>
      <c r="L125" s="82"/>
      <c r="M125" s="83"/>
      <c r="N125" s="84">
        <f>D112</f>
        <v>0</v>
      </c>
      <c r="O125" s="133"/>
    </row>
    <row r="126" spans="1:15" hidden="1">
      <c r="A126" s="133"/>
      <c r="B126" s="133"/>
      <c r="C126" s="85"/>
      <c r="D126" s="86" t="s">
        <v>205</v>
      </c>
      <c r="E126" s="86" t="s">
        <v>207</v>
      </c>
      <c r="F126" s="87" t="s">
        <v>81</v>
      </c>
      <c r="J126" s="133"/>
      <c r="K126" s="62" t="str">
        <f>K98</f>
        <v>(7.1) BÔNUS CELULAR</v>
      </c>
      <c r="L126" s="63"/>
      <c r="M126" s="64"/>
      <c r="N126" s="65">
        <f>L112</f>
        <v>0</v>
      </c>
      <c r="O126" s="133"/>
    </row>
    <row r="127" spans="1:15" ht="16.5" hidden="1" thickBot="1">
      <c r="A127" s="131" t="s">
        <v>146</v>
      </c>
      <c r="B127" s="88" t="s">
        <v>213</v>
      </c>
      <c r="C127" s="175" t="s">
        <v>216</v>
      </c>
      <c r="D127" s="176">
        <f>F100</f>
        <v>0</v>
      </c>
      <c r="E127" s="177"/>
      <c r="F127" s="89">
        <v>80</v>
      </c>
      <c r="J127" s="133"/>
      <c r="K127" s="62" t="str">
        <f>C116</f>
        <v>(8.1) CHURN SAFRA NET</v>
      </c>
      <c r="L127" s="63"/>
      <c r="M127" s="64"/>
      <c r="N127" s="65">
        <f>E122</f>
        <v>0</v>
      </c>
      <c r="O127" s="133"/>
    </row>
    <row r="128" spans="1:15" hidden="1">
      <c r="A128" s="133"/>
      <c r="B128" s="133"/>
      <c r="C128" s="90" t="s">
        <v>217</v>
      </c>
      <c r="D128" s="91"/>
      <c r="E128" s="91"/>
      <c r="F128" s="92">
        <f>IF(OR(D127-E127&lt;=0,E127=""),0,D127-E127)</f>
        <v>0</v>
      </c>
      <c r="J128" s="133"/>
      <c r="K128" s="62" t="str">
        <f>C125</f>
        <v>(9.1) BÔNUS TEMPORÁRIO TV - MARCA NET + CLARO</v>
      </c>
      <c r="L128" s="63"/>
      <c r="M128" s="64"/>
      <c r="N128" s="65">
        <f>F129</f>
        <v>0</v>
      </c>
      <c r="O128" s="133"/>
    </row>
    <row r="129" spans="1:15" hidden="1">
      <c r="A129" s="133"/>
      <c r="B129" s="133"/>
      <c r="C129" s="36" t="s">
        <v>144</v>
      </c>
      <c r="D129" s="37"/>
      <c r="E129" s="37"/>
      <c r="F129" s="38">
        <f>IFERROR(F128*F127,0)</f>
        <v>0</v>
      </c>
      <c r="J129" s="133"/>
      <c r="K129" s="62" t="str">
        <f>C131</f>
        <v>(10.1) BÔNUS TEMPORÁRIO ND - MARCA NET + CLARO</v>
      </c>
      <c r="L129" s="63"/>
      <c r="M129" s="64"/>
      <c r="N129" s="65">
        <f>F135</f>
        <v>0</v>
      </c>
      <c r="O129" s="133"/>
    </row>
    <row r="130" spans="1:15" ht="16.5" hidden="1" thickBot="1">
      <c r="A130" s="133"/>
      <c r="B130" s="133"/>
      <c r="C130" s="131" t="s">
        <v>219</v>
      </c>
      <c r="D130" s="131" t="s">
        <v>135</v>
      </c>
      <c r="J130" s="133"/>
      <c r="K130" s="93" t="s">
        <v>220</v>
      </c>
      <c r="L130" s="94"/>
      <c r="M130" s="95"/>
      <c r="N130" s="96">
        <f>SUM(N124:N129)</f>
        <v>0</v>
      </c>
      <c r="O130" s="133"/>
    </row>
    <row r="131" spans="1:15" hidden="1">
      <c r="A131" s="133"/>
      <c r="B131" s="133"/>
      <c r="C131" s="437" t="s">
        <v>218</v>
      </c>
      <c r="D131" s="438"/>
      <c r="E131" s="438"/>
      <c r="F131" s="439"/>
      <c r="K131" s="62" t="str">
        <f>C137</f>
        <v>(11.1) INDICADOR ESPECIAL</v>
      </c>
      <c r="L131" s="63"/>
      <c r="M131" s="64"/>
      <c r="N131" s="65">
        <f>F141</f>
        <v>0</v>
      </c>
      <c r="O131" s="133"/>
    </row>
    <row r="132" spans="1:15" hidden="1">
      <c r="A132" s="133"/>
      <c r="B132" s="133"/>
      <c r="C132" s="85"/>
      <c r="D132" s="86" t="s">
        <v>205</v>
      </c>
      <c r="E132" s="86" t="s">
        <v>207</v>
      </c>
      <c r="F132" s="87" t="s">
        <v>81</v>
      </c>
      <c r="K132" s="97" t="s">
        <v>222</v>
      </c>
      <c r="L132" s="98"/>
      <c r="M132" s="99"/>
      <c r="N132" s="100">
        <f>SUM(N125:N129,N131)</f>
        <v>0</v>
      </c>
      <c r="O132" s="133"/>
    </row>
    <row r="133" spans="1:15" ht="16.5" hidden="1" thickBot="1">
      <c r="A133" s="131" t="s">
        <v>146</v>
      </c>
      <c r="B133" s="88" t="s">
        <v>213</v>
      </c>
      <c r="C133" s="175" t="s">
        <v>223</v>
      </c>
      <c r="D133" s="176">
        <f>N101</f>
        <v>0</v>
      </c>
      <c r="E133" s="177"/>
      <c r="F133" s="89">
        <v>20</v>
      </c>
      <c r="K133" s="62" t="s">
        <v>224</v>
      </c>
      <c r="L133" s="101"/>
      <c r="M133" s="64"/>
      <c r="N133" s="178">
        <f>F149</f>
        <v>0</v>
      </c>
      <c r="O133" s="133"/>
    </row>
    <row r="134" spans="1:15" hidden="1">
      <c r="A134" s="133"/>
      <c r="B134" s="133"/>
      <c r="C134" s="90" t="s">
        <v>217</v>
      </c>
      <c r="D134" s="91"/>
      <c r="E134" s="91"/>
      <c r="F134" s="92">
        <f>IF(OR(D133-E133&lt;=0,E133=""),0,D133-E133)</f>
        <v>0</v>
      </c>
      <c r="K134" s="62" t="s">
        <v>225</v>
      </c>
      <c r="L134" s="101"/>
      <c r="M134" s="64"/>
      <c r="N134" s="179">
        <f>F157</f>
        <v>0</v>
      </c>
      <c r="O134" s="133"/>
    </row>
    <row r="135" spans="1:15" hidden="1">
      <c r="A135" s="133"/>
      <c r="B135" s="133"/>
      <c r="C135" s="36" t="s">
        <v>144</v>
      </c>
      <c r="D135" s="37"/>
      <c r="E135" s="37"/>
      <c r="F135" s="38">
        <f>IFERROR(F134*F133,0)</f>
        <v>0</v>
      </c>
      <c r="K135" s="62" t="s">
        <v>226</v>
      </c>
      <c r="L135" s="101"/>
      <c r="M135" s="64"/>
      <c r="N135" s="179"/>
      <c r="O135" s="133"/>
    </row>
    <row r="136" spans="1:15" hidden="1">
      <c r="B136" s="133"/>
      <c r="J136" s="147"/>
      <c r="K136" s="62" t="s">
        <v>227</v>
      </c>
      <c r="L136" s="101"/>
      <c r="M136" s="64"/>
      <c r="N136" s="179"/>
      <c r="O136" s="133"/>
    </row>
    <row r="137" spans="1:15" hidden="1">
      <c r="B137" s="133"/>
      <c r="C137" s="437" t="s">
        <v>221</v>
      </c>
      <c r="D137" s="438"/>
      <c r="E137" s="438"/>
      <c r="F137" s="439"/>
      <c r="G137" s="131" t="s">
        <v>146</v>
      </c>
      <c r="H137" s="133"/>
      <c r="I137" s="133"/>
      <c r="J137" s="147"/>
      <c r="K137" s="62" t="s">
        <v>228</v>
      </c>
      <c r="L137" s="101"/>
      <c r="M137" s="64"/>
      <c r="N137" s="179"/>
      <c r="O137" s="133"/>
    </row>
    <row r="138" spans="1:15" hidden="1">
      <c r="B138" s="133"/>
      <c r="C138" s="10"/>
      <c r="D138" s="102" t="s">
        <v>205</v>
      </c>
      <c r="E138" s="102" t="s">
        <v>207</v>
      </c>
      <c r="F138" s="12" t="s">
        <v>229</v>
      </c>
      <c r="G138" s="133"/>
      <c r="H138" s="133"/>
      <c r="I138" s="133"/>
      <c r="J138" s="147"/>
      <c r="K138" s="62" t="s">
        <v>230</v>
      </c>
      <c r="L138" s="101"/>
      <c r="M138" s="64"/>
      <c r="N138" s="179"/>
      <c r="O138" s="133"/>
    </row>
    <row r="139" spans="1:15" hidden="1">
      <c r="B139" s="133"/>
      <c r="C139" s="180" t="s">
        <v>231</v>
      </c>
      <c r="D139" s="138"/>
      <c r="E139" s="138"/>
      <c r="F139" s="103">
        <v>0.03</v>
      </c>
      <c r="G139" s="133"/>
      <c r="H139" s="133"/>
      <c r="I139" s="133"/>
      <c r="J139" s="147"/>
      <c r="K139" s="62" t="s">
        <v>232</v>
      </c>
      <c r="L139" s="101"/>
      <c r="M139" s="64"/>
      <c r="N139" s="179"/>
      <c r="O139" s="133"/>
    </row>
    <row r="140" spans="1:15" hidden="1">
      <c r="B140" s="133"/>
      <c r="C140" s="181" t="s">
        <v>233</v>
      </c>
      <c r="D140" s="138"/>
      <c r="E140" s="138"/>
      <c r="F140" s="104">
        <v>0.04</v>
      </c>
      <c r="G140" s="133"/>
      <c r="H140" s="133"/>
      <c r="I140" s="133"/>
      <c r="J140" s="147"/>
      <c r="K140" s="62" t="s">
        <v>234</v>
      </c>
      <c r="L140" s="101"/>
      <c r="M140" s="64"/>
      <c r="N140" s="179"/>
      <c r="O140" s="133"/>
    </row>
    <row r="141" spans="1:15" hidden="1">
      <c r="B141" s="133"/>
      <c r="C141" s="105" t="s">
        <v>144</v>
      </c>
      <c r="D141" s="106"/>
      <c r="E141" s="106"/>
      <c r="F141" s="107">
        <f>IFERROR(IF(OR(D139="",E139=0),0,IF(D139&gt;=E139,F139*$N$130,0)),0)+IFERROR(IF(OR(D140="",E140=0),0,IF(D140&gt;=E140,F140*$N$130,0)),0)</f>
        <v>0</v>
      </c>
      <c r="G141" s="133"/>
      <c r="H141" s="133"/>
      <c r="I141" s="133"/>
      <c r="J141" s="147"/>
      <c r="K141" s="62" t="s">
        <v>235</v>
      </c>
      <c r="L141" s="101"/>
      <c r="M141" s="64"/>
      <c r="N141" s="179"/>
      <c r="O141" s="133"/>
    </row>
    <row r="142" spans="1:15" hidden="1">
      <c r="B142" s="133"/>
      <c r="C142" s="143" t="s">
        <v>236</v>
      </c>
      <c r="G142" s="133"/>
      <c r="H142" s="133"/>
      <c r="I142" s="133"/>
      <c r="J142" s="147"/>
      <c r="K142" s="62" t="s">
        <v>237</v>
      </c>
      <c r="L142" s="101"/>
      <c r="M142" s="64"/>
      <c r="N142" s="179"/>
      <c r="O142" s="133"/>
    </row>
    <row r="143" spans="1:15" hidden="1">
      <c r="A143" s="133"/>
      <c r="G143" s="133"/>
      <c r="H143" s="133"/>
      <c r="I143" s="133"/>
      <c r="J143" s="147"/>
      <c r="K143" s="62" t="s">
        <v>238</v>
      </c>
      <c r="L143" s="101"/>
      <c r="M143" s="64"/>
      <c r="N143" s="182"/>
      <c r="O143" s="133"/>
    </row>
    <row r="144" spans="1:15" hidden="1">
      <c r="A144" s="133"/>
      <c r="B144" s="133"/>
      <c r="C144" s="437" t="s">
        <v>224</v>
      </c>
      <c r="D144" s="438"/>
      <c r="E144" s="438"/>
      <c r="F144" s="439"/>
      <c r="G144" s="133"/>
      <c r="J144" s="147"/>
      <c r="K144" s="108" t="s">
        <v>239</v>
      </c>
      <c r="L144" s="109"/>
      <c r="M144" s="110"/>
      <c r="N144" s="111">
        <f>SUM(N124,N132:N143)</f>
        <v>0</v>
      </c>
      <c r="O144" s="133"/>
    </row>
    <row r="145" spans="1:15" ht="15" hidden="1">
      <c r="A145" s="133"/>
      <c r="B145" s="133"/>
      <c r="C145" s="10"/>
      <c r="D145" s="102" t="s">
        <v>205</v>
      </c>
      <c r="E145" s="102" t="s">
        <v>207</v>
      </c>
      <c r="F145" s="112" t="s">
        <v>240</v>
      </c>
      <c r="G145" s="133"/>
      <c r="J145" s="147"/>
      <c r="O145" s="133"/>
    </row>
    <row r="146" spans="1:15" ht="15" hidden="1">
      <c r="A146" s="133"/>
      <c r="B146" s="133"/>
      <c r="C146" s="180" t="s">
        <v>241</v>
      </c>
      <c r="D146" s="138"/>
      <c r="E146" s="138"/>
      <c r="F146" s="446">
        <v>1350</v>
      </c>
      <c r="G146" s="133"/>
      <c r="J146" s="147"/>
      <c r="O146" s="133"/>
    </row>
    <row r="147" spans="1:15" ht="15" hidden="1">
      <c r="A147" s="133"/>
      <c r="B147" s="133"/>
      <c r="C147" s="180" t="s">
        <v>185</v>
      </c>
      <c r="D147" s="183">
        <f>N102</f>
        <v>0</v>
      </c>
      <c r="E147" s="184"/>
      <c r="F147" s="447"/>
      <c r="G147" s="133"/>
      <c r="J147" s="147"/>
      <c r="O147" s="133"/>
    </row>
    <row r="148" spans="1:15" ht="15" hidden="1">
      <c r="A148" s="133"/>
      <c r="B148" s="133"/>
      <c r="C148" s="113" t="str">
        <f>IF(F148=1,"BLOCO DE 5 VENDAS EXCEDENTES A META","BLOCOS DE 5 VENDAS EXCEDENTES A META")</f>
        <v>BLOCOS DE 5 VENDAS EXCEDENTES A META</v>
      </c>
      <c r="D148" s="114"/>
      <c r="E148" s="115"/>
      <c r="F148" s="116">
        <f>IF(OR(E146=0,E146=""),0,IF(E147=0,IF((D146-E146)&gt;0,ROUNDDOWN((D146-E146)/5,0),0),IF(AND((D146-E146)&gt;0,D147&gt;=E147),ROUNDDOWN((D146-E146)/5,0),0)))</f>
        <v>0</v>
      </c>
      <c r="G148" s="133"/>
      <c r="J148" s="147"/>
      <c r="O148" s="133"/>
    </row>
    <row r="149" spans="1:15" ht="15" hidden="1">
      <c r="B149" s="133"/>
      <c r="C149" s="36" t="s">
        <v>144</v>
      </c>
      <c r="D149" s="37"/>
      <c r="E149" s="37"/>
      <c r="F149" s="38">
        <f>IFERROR(F148*F146,0)</f>
        <v>0</v>
      </c>
      <c r="G149" s="133"/>
      <c r="J149" s="147"/>
      <c r="O149" s="133"/>
    </row>
    <row r="150" spans="1:15" ht="15" hidden="1">
      <c r="A150" s="133"/>
      <c r="B150" s="133"/>
      <c r="G150" s="133"/>
      <c r="H150" s="133"/>
      <c r="I150" s="133"/>
      <c r="J150" s="133"/>
      <c r="O150" s="133"/>
    </row>
    <row r="151" spans="1:15" ht="15" hidden="1">
      <c r="B151" s="163">
        <v>0</v>
      </c>
      <c r="C151" s="437" t="s">
        <v>242</v>
      </c>
      <c r="D151" s="438"/>
      <c r="E151" s="438"/>
      <c r="F151" s="439"/>
      <c r="G151" s="133"/>
      <c r="J151" s="147"/>
    </row>
    <row r="152" spans="1:15" ht="15" hidden="1">
      <c r="B152" s="163">
        <v>0.10009999999999999</v>
      </c>
      <c r="C152" s="448" t="s">
        <v>243</v>
      </c>
      <c r="D152" s="449"/>
      <c r="E152" s="117" t="s">
        <v>244</v>
      </c>
      <c r="F152" s="118">
        <f>N124+N132</f>
        <v>0</v>
      </c>
      <c r="G152" s="133"/>
      <c r="J152" s="147"/>
    </row>
    <row r="153" spans="1:15" ht="15" hidden="1">
      <c r="B153" s="163">
        <v>0.30009999999999998</v>
      </c>
      <c r="C153" s="119" t="s">
        <v>245</v>
      </c>
      <c r="D153" s="120" t="s">
        <v>246</v>
      </c>
      <c r="E153" s="121" t="s">
        <v>247</v>
      </c>
      <c r="F153" s="185"/>
      <c r="G153" s="133"/>
      <c r="J153" s="147"/>
    </row>
    <row r="154" spans="1:15" ht="15" hidden="1">
      <c r="B154" s="133"/>
      <c r="C154" s="180" t="s">
        <v>248</v>
      </c>
      <c r="D154" s="186">
        <v>0</v>
      </c>
      <c r="E154" s="121" t="s">
        <v>249</v>
      </c>
      <c r="F154" s="118">
        <f>F153*F152</f>
        <v>0</v>
      </c>
      <c r="G154" s="133"/>
      <c r="J154" s="147"/>
    </row>
    <row r="155" spans="1:15" ht="15" hidden="1">
      <c r="B155" s="133"/>
      <c r="C155" s="180" t="s">
        <v>250</v>
      </c>
      <c r="D155" s="186">
        <v>-0.15</v>
      </c>
      <c r="E155" s="121" t="s">
        <v>251</v>
      </c>
      <c r="F155" s="187"/>
      <c r="G155" s="133"/>
    </row>
    <row r="156" spans="1:15" ht="15" hidden="1">
      <c r="B156" s="133"/>
      <c r="C156" s="188" t="s">
        <v>252</v>
      </c>
      <c r="D156" s="189">
        <v>-0.3</v>
      </c>
      <c r="E156" s="122" t="s">
        <v>253</v>
      </c>
      <c r="F156" s="123">
        <f>VLOOKUP(LOOKUP(F155,$B$151:$B$153),$B$151:$D$153,3,0)</f>
        <v>0</v>
      </c>
      <c r="G156" s="133"/>
    </row>
    <row r="157" spans="1:15" ht="15" hidden="1">
      <c r="B157" s="133"/>
      <c r="C157" s="105" t="s">
        <v>144</v>
      </c>
      <c r="D157" s="106"/>
      <c r="E157" s="106"/>
      <c r="F157" s="107">
        <f>F156*F154</f>
        <v>0</v>
      </c>
      <c r="G157" s="133"/>
      <c r="J157" s="133"/>
      <c r="O157" s="133"/>
    </row>
    <row r="158" spans="1:15" ht="15" hidden="1">
      <c r="B158" s="133"/>
      <c r="C158" s="143" t="s">
        <v>254</v>
      </c>
      <c r="G158" s="133"/>
      <c r="J158" s="133"/>
      <c r="O158" s="133"/>
    </row>
    <row r="159" spans="1:15" ht="15" hidden="1">
      <c r="B159" s="133"/>
      <c r="G159" s="133"/>
      <c r="J159" s="133"/>
      <c r="O159" s="133"/>
    </row>
    <row r="160" spans="1:15" ht="15" hidden="1">
      <c r="B160" s="133"/>
      <c r="G160" s="133"/>
      <c r="J160" s="133"/>
      <c r="O160" s="133"/>
    </row>
    <row r="161" spans="2:15" ht="15" hidden="1">
      <c r="B161" s="133"/>
      <c r="G161" s="133"/>
      <c r="J161" s="133"/>
      <c r="O161" s="133"/>
    </row>
    <row r="162" spans="2:15" ht="15" hidden="1">
      <c r="B162" s="133"/>
      <c r="G162" s="133"/>
      <c r="J162" s="133"/>
      <c r="O162" s="133"/>
    </row>
    <row r="163" spans="2:15" ht="15" hidden="1">
      <c r="B163" s="133"/>
      <c r="G163" s="133"/>
      <c r="J163" s="133"/>
      <c r="O163" s="133"/>
    </row>
    <row r="164" spans="2:15" ht="15" hidden="1">
      <c r="B164" s="133"/>
      <c r="G164" s="133"/>
      <c r="J164" s="133"/>
      <c r="O164" s="133"/>
    </row>
    <row r="165" spans="2:15" ht="15" hidden="1">
      <c r="B165" s="133"/>
      <c r="G165" s="133"/>
      <c r="J165" s="133"/>
      <c r="O165" s="133"/>
    </row>
    <row r="166" spans="2:15" ht="15" hidden="1">
      <c r="B166" s="133"/>
      <c r="G166" s="133"/>
      <c r="J166" s="133"/>
      <c r="O166" s="133"/>
    </row>
    <row r="167" spans="2:15" ht="15" hidden="1">
      <c r="B167" s="133"/>
      <c r="G167" s="133"/>
      <c r="J167" s="133"/>
      <c r="O167" s="133"/>
    </row>
    <row r="168" spans="2:15" ht="15" hidden="1">
      <c r="B168" s="133"/>
      <c r="G168" s="133"/>
      <c r="J168" s="133"/>
      <c r="O168" s="133"/>
    </row>
    <row r="169" spans="2:15" ht="15" hidden="1">
      <c r="B169" s="133"/>
      <c r="G169" s="133"/>
      <c r="J169" s="133"/>
      <c r="O169" s="133"/>
    </row>
    <row r="170" spans="2:15" ht="15" hidden="1">
      <c r="B170" s="133"/>
      <c r="G170" s="133"/>
      <c r="J170" s="133"/>
      <c r="O170" s="133"/>
    </row>
    <row r="171" spans="2:15" ht="15" hidden="1">
      <c r="B171" s="133"/>
      <c r="G171" s="133"/>
      <c r="J171" s="133"/>
      <c r="O171" s="133"/>
    </row>
    <row r="172" spans="2:15" ht="15" hidden="1">
      <c r="B172" s="133"/>
      <c r="G172" s="133"/>
      <c r="J172" s="133"/>
      <c r="O172" s="133"/>
    </row>
    <row r="173" spans="2:15" ht="15" hidden="1">
      <c r="B173" s="133"/>
      <c r="G173" s="133"/>
      <c r="J173" s="133"/>
      <c r="O173" s="133"/>
    </row>
    <row r="174" spans="2:15" ht="15" hidden="1">
      <c r="B174" s="133"/>
      <c r="G174" s="133"/>
      <c r="J174" s="133"/>
      <c r="O174" s="133"/>
    </row>
    <row r="175" spans="2:15" ht="15" hidden="1">
      <c r="B175" s="133"/>
      <c r="G175" s="133"/>
      <c r="J175" s="133"/>
      <c r="O175" s="133"/>
    </row>
    <row r="176" spans="2:15" ht="15" hidden="1">
      <c r="B176" s="133"/>
      <c r="G176" s="133"/>
      <c r="J176" s="133"/>
      <c r="O176" s="133"/>
    </row>
    <row r="177" spans="2:15" ht="15" hidden="1">
      <c r="B177" s="133"/>
      <c r="G177" s="133"/>
      <c r="J177" s="133"/>
      <c r="O177" s="133"/>
    </row>
    <row r="178" spans="2:15" ht="15" hidden="1">
      <c r="B178" s="133"/>
      <c r="G178" s="133"/>
      <c r="J178" s="133"/>
      <c r="O178" s="133"/>
    </row>
    <row r="179" spans="2:15" ht="15" hidden="1">
      <c r="B179" s="133"/>
      <c r="J179" s="133"/>
      <c r="O179" s="133"/>
    </row>
    <row r="180" spans="2:15" ht="15" hidden="1">
      <c r="B180" s="133"/>
    </row>
    <row r="181" spans="2:15" ht="15" hidden="1">
      <c r="B181" s="133"/>
    </row>
    <row r="182" spans="2:15" ht="15" hidden="1">
      <c r="B182" s="133"/>
    </row>
    <row r="183" spans="2:15" ht="15" hidden="1">
      <c r="B183" s="133"/>
    </row>
    <row r="184" spans="2:15" ht="15" hidden="1">
      <c r="B184" s="133"/>
    </row>
    <row r="185" spans="2:15" ht="15" hidden="1">
      <c r="B185" s="133"/>
    </row>
    <row r="186" spans="2:15" ht="15" hidden="1">
      <c r="B186" s="133"/>
    </row>
    <row r="187" spans="2:15" ht="15" hidden="1">
      <c r="B187" s="133"/>
    </row>
    <row r="188" spans="2:15" hidden="1"/>
    <row r="189" spans="2:15" hidden="1"/>
    <row r="190" spans="2:15" hidden="1"/>
    <row r="191" spans="2:15" hidden="1"/>
    <row r="192" spans="2:15" hidden="1"/>
    <row r="193" hidden="1"/>
    <row r="194" hidden="1"/>
    <row r="195" hidden="1"/>
    <row r="196" hidden="1"/>
    <row r="197" hidden="1"/>
    <row r="198" hidden="1"/>
    <row r="199" hidden="1"/>
    <row r="200" hidden="1"/>
    <row r="201" hidden="1"/>
    <row r="202" hidden="1"/>
    <row r="203" hidden="1"/>
    <row r="204" hidden="1"/>
    <row r="205" hidden="1"/>
    <row r="206" hidden="1"/>
    <row r="207" hidden="1"/>
    <row r="208" hidden="1"/>
    <row r="209" hidden="1"/>
    <row r="210" hidden="1"/>
    <row r="211" hidden="1"/>
    <row r="212" hidden="1"/>
    <row r="213" hidden="1"/>
    <row r="214" hidden="1"/>
    <row r="215" hidden="1"/>
    <row r="216" hidden="1"/>
    <row r="217" hidden="1"/>
    <row r="218" hidden="1"/>
    <row r="219" hidden="1"/>
    <row r="220" hidden="1"/>
    <row r="221" hidden="1"/>
    <row r="222" hidden="1"/>
    <row r="223" hidden="1"/>
    <row r="224" hidden="1"/>
    <row r="225" hidden="1"/>
    <row r="226" hidden="1"/>
    <row r="227" hidden="1"/>
    <row r="228" hidden="1"/>
    <row r="229" hidden="1"/>
    <row r="230" hidden="1"/>
    <row r="231" hidden="1"/>
    <row r="232" hidden="1"/>
    <row r="233" hidden="1"/>
    <row r="234" hidden="1"/>
    <row r="235" hidden="1"/>
    <row r="236" hidden="1"/>
    <row r="237" hidden="1"/>
  </sheetData>
  <sheetProtection password="C430" sheet="1" objects="1" scenarios="1" selectLockedCells="1"/>
  <mergeCells count="65">
    <mergeCell ref="B9:B15"/>
    <mergeCell ref="B16:B19"/>
    <mergeCell ref="B20:B22"/>
    <mergeCell ref="G25:H25"/>
    <mergeCell ref="G24:H24"/>
    <mergeCell ref="O91:P91"/>
    <mergeCell ref="G90:H90"/>
    <mergeCell ref="G91:H91"/>
    <mergeCell ref="G76:G77"/>
    <mergeCell ref="K76:N76"/>
    <mergeCell ref="P76:P77"/>
    <mergeCell ref="O76:O77"/>
    <mergeCell ref="C5:D5"/>
    <mergeCell ref="J23:J35"/>
    <mergeCell ref="C3:P3"/>
    <mergeCell ref="O90:P90"/>
    <mergeCell ref="O58:P58"/>
    <mergeCell ref="O59:P59"/>
    <mergeCell ref="O72:P72"/>
    <mergeCell ref="O62:O63"/>
    <mergeCell ref="C7:F7"/>
    <mergeCell ref="K7:N7"/>
    <mergeCell ref="C40:F40"/>
    <mergeCell ref="K40:N40"/>
    <mergeCell ref="G7:G8"/>
    <mergeCell ref="H7:H8"/>
    <mergeCell ref="G40:G41"/>
    <mergeCell ref="J9:J22"/>
    <mergeCell ref="P7:P8"/>
    <mergeCell ref="H40:H41"/>
    <mergeCell ref="H76:H77"/>
    <mergeCell ref="O40:O41"/>
    <mergeCell ref="B42:B46"/>
    <mergeCell ref="B47:B63"/>
    <mergeCell ref="K62:N62"/>
    <mergeCell ref="C76:F76"/>
    <mergeCell ref="O7:O8"/>
    <mergeCell ref="O36:P36"/>
    <mergeCell ref="O37:P37"/>
    <mergeCell ref="G64:H64"/>
    <mergeCell ref="G65:H65"/>
    <mergeCell ref="O71:P71"/>
    <mergeCell ref="P40:P41"/>
    <mergeCell ref="P62:P63"/>
    <mergeCell ref="K98:N98"/>
    <mergeCell ref="C102:D102"/>
    <mergeCell ref="K102:M102"/>
    <mergeCell ref="K104:L104"/>
    <mergeCell ref="C116:F116"/>
    <mergeCell ref="K116:N116"/>
    <mergeCell ref="C144:F144"/>
    <mergeCell ref="F146:F147"/>
    <mergeCell ref="C151:F151"/>
    <mergeCell ref="C152:D152"/>
    <mergeCell ref="E122:F122"/>
    <mergeCell ref="C123:D123"/>
    <mergeCell ref="E123:F123"/>
    <mergeCell ref="C125:F125"/>
    <mergeCell ref="C131:F131"/>
    <mergeCell ref="C137:F137"/>
    <mergeCell ref="E121:F121"/>
    <mergeCell ref="C98:F98"/>
    <mergeCell ref="E117:F117"/>
    <mergeCell ref="E118:F118"/>
    <mergeCell ref="E120:F120"/>
  </mergeCells>
  <conditionalFormatting sqref="T102 T105:T108">
    <cfRule type="expression" dxfId="28" priority="22">
      <formula>#REF!=TRUE</formula>
    </cfRule>
  </conditionalFormatting>
  <conditionalFormatting sqref="AA104 AA107:AA108">
    <cfRule type="expression" dxfId="27" priority="21">
      <formula>#REF!=TRUE</formula>
    </cfRule>
  </conditionalFormatting>
  <conditionalFormatting sqref="AA109">
    <cfRule type="expression" dxfId="26" priority="20">
      <formula>$W26=TRUE</formula>
    </cfRule>
  </conditionalFormatting>
  <conditionalFormatting sqref="AA105:AA106">
    <cfRule type="expression" dxfId="25" priority="19">
      <formula>#REF!=TRUE</formula>
    </cfRule>
  </conditionalFormatting>
  <conditionalFormatting sqref="C103:D110">
    <cfRule type="expression" dxfId="24" priority="23">
      <formula>$U102=TRUE</formula>
    </cfRule>
  </conditionalFormatting>
  <conditionalFormatting sqref="K105:L110">
    <cfRule type="expression" dxfId="23" priority="24">
      <formula>$AB104=TRUE</formula>
    </cfRule>
  </conditionalFormatting>
  <conditionalFormatting sqref="C104:D105 C108:D110">
    <cfRule type="expression" dxfId="22" priority="25">
      <formula>#REF!=TRUE</formula>
    </cfRule>
  </conditionalFormatting>
  <conditionalFormatting sqref="T103:T104">
    <cfRule type="expression" dxfId="21" priority="26">
      <formula>$W11=TRUE</formula>
    </cfRule>
  </conditionalFormatting>
  <conditionalFormatting sqref="C106:D107">
    <cfRule type="expression" dxfId="20" priority="27">
      <formula>$X11=TRUE</formula>
    </cfRule>
  </conditionalFormatting>
  <conditionalFormatting sqref="T110">
    <cfRule type="expression" dxfId="19" priority="28">
      <formula>$W15=TRUE</formula>
    </cfRule>
  </conditionalFormatting>
  <conditionalFormatting sqref="C146:C147">
    <cfRule type="expression" dxfId="18" priority="17">
      <formula>$U135=TRUE</formula>
    </cfRule>
  </conditionalFormatting>
  <conditionalFormatting sqref="C146:C147">
    <cfRule type="expression" dxfId="17" priority="18">
      <formula>#REF!=TRUE</formula>
    </cfRule>
  </conditionalFormatting>
  <conditionalFormatting sqref="C139:C140">
    <cfRule type="expression" dxfId="16" priority="15">
      <formula>$U127=TRUE</formula>
    </cfRule>
  </conditionalFormatting>
  <conditionalFormatting sqref="C139:C140">
    <cfRule type="expression" dxfId="15" priority="16">
      <formula>#REF!=TRUE</formula>
    </cfRule>
  </conditionalFormatting>
  <conditionalFormatting sqref="C154:C156">
    <cfRule type="expression" dxfId="14" priority="13">
      <formula>$U142=TRUE</formula>
    </cfRule>
  </conditionalFormatting>
  <conditionalFormatting sqref="C154:C156">
    <cfRule type="expression" dxfId="13" priority="14">
      <formula>#REF!=TRUE</formula>
    </cfRule>
  </conditionalFormatting>
  <conditionalFormatting sqref="D154:D156">
    <cfRule type="expression" dxfId="12" priority="11">
      <formula>$U142=TRUE</formula>
    </cfRule>
  </conditionalFormatting>
  <conditionalFormatting sqref="D154:D156">
    <cfRule type="expression" dxfId="11" priority="12">
      <formula>#REF!=TRUE</formula>
    </cfRule>
  </conditionalFormatting>
  <conditionalFormatting sqref="T109">
    <cfRule type="expression" dxfId="10" priority="29">
      <formula>$W13=TRUE</formula>
    </cfRule>
  </conditionalFormatting>
  <conditionalFormatting sqref="C127">
    <cfRule type="expression" dxfId="9" priority="9">
      <formula>$U142=TRUE</formula>
    </cfRule>
  </conditionalFormatting>
  <conditionalFormatting sqref="C127">
    <cfRule type="expression" dxfId="8" priority="10">
      <formula>#REF!=TRUE</formula>
    </cfRule>
  </conditionalFormatting>
  <conditionalFormatting sqref="C133">
    <cfRule type="expression" dxfId="7" priority="7">
      <formula>$U148=TRUE</formula>
    </cfRule>
  </conditionalFormatting>
  <conditionalFormatting sqref="C133">
    <cfRule type="expression" dxfId="6" priority="8">
      <formula>#REF!=TRUE</formula>
    </cfRule>
  </conditionalFormatting>
  <conditionalFormatting sqref="F78:F88">
    <cfRule type="cellIs" dxfId="5" priority="6" operator="equal">
      <formula>0</formula>
    </cfRule>
  </conditionalFormatting>
  <conditionalFormatting sqref="N78">
    <cfRule type="cellIs" dxfId="4" priority="5" operator="equal">
      <formula>0</formula>
    </cfRule>
  </conditionalFormatting>
  <conditionalFormatting sqref="N79">
    <cfRule type="cellIs" dxfId="3" priority="4" operator="equal">
      <formula>0</formula>
    </cfRule>
  </conditionalFormatting>
  <conditionalFormatting sqref="N80">
    <cfRule type="cellIs" dxfId="2" priority="3" operator="equal">
      <formula>0</formula>
    </cfRule>
  </conditionalFormatting>
  <conditionalFormatting sqref="N81:N83 N85:N88">
    <cfRule type="cellIs" dxfId="1" priority="2" operator="equal">
      <formula>0</formula>
    </cfRule>
  </conditionalFormatting>
  <conditionalFormatting sqref="N84">
    <cfRule type="cellIs" dxfId="0" priority="1" operator="equal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4"/>
  <dimension ref="A3:Y108"/>
  <sheetViews>
    <sheetView showGridLines="0" showRowColHeaders="0" zoomScale="85" zoomScaleNormal="85" workbookViewId="0">
      <pane ySplit="4" topLeftCell="A5" activePane="bottomLeft" state="frozen"/>
      <selection activeCell="J20" sqref="J20"/>
      <selection pane="bottomLeft" activeCell="N20" sqref="N20"/>
    </sheetView>
  </sheetViews>
  <sheetFormatPr defaultRowHeight="15"/>
  <sheetData>
    <row r="3" spans="1:4">
      <c r="A3" s="296"/>
      <c r="B3" s="296"/>
      <c r="C3" s="296"/>
      <c r="D3" s="296"/>
    </row>
    <row r="4" spans="1:4">
      <c r="A4" s="296"/>
      <c r="B4" s="296"/>
      <c r="C4" s="296"/>
      <c r="D4" s="296"/>
    </row>
    <row r="5" spans="1:4">
      <c r="A5" s="296"/>
      <c r="B5" s="296"/>
      <c r="C5" s="296"/>
      <c r="D5" s="296"/>
    </row>
    <row r="6" spans="1:4">
      <c r="A6" s="296"/>
      <c r="B6" s="296"/>
      <c r="C6" s="296"/>
      <c r="D6" s="296"/>
    </row>
    <row r="7" spans="1:4">
      <c r="A7" s="296"/>
      <c r="B7" s="296"/>
      <c r="C7" s="296"/>
      <c r="D7" s="296"/>
    </row>
    <row r="8" spans="1:4">
      <c r="A8" s="296"/>
      <c r="B8" s="296"/>
      <c r="C8" s="296"/>
      <c r="D8" s="296"/>
    </row>
    <row r="9" spans="1:4">
      <c r="A9" s="296"/>
      <c r="B9" s="296"/>
      <c r="C9" s="296"/>
      <c r="D9" s="296"/>
    </row>
    <row r="10" spans="1:4">
      <c r="A10" s="296"/>
      <c r="B10" s="296"/>
      <c r="C10" s="296"/>
      <c r="D10" s="296"/>
    </row>
    <row r="11" spans="1:4">
      <c r="A11" s="296"/>
      <c r="B11" s="296"/>
      <c r="C11" s="296"/>
      <c r="D11" s="296"/>
    </row>
    <row r="12" spans="1:4">
      <c r="A12" s="296"/>
      <c r="B12" s="296"/>
      <c r="C12" s="296"/>
      <c r="D12" s="296"/>
    </row>
    <row r="13" spans="1:4">
      <c r="A13" s="296"/>
      <c r="B13" s="296"/>
      <c r="C13" s="296"/>
      <c r="D13" s="296"/>
    </row>
    <row r="14" spans="1:4">
      <c r="A14" s="296"/>
      <c r="B14" s="296"/>
      <c r="C14" s="296"/>
      <c r="D14" s="296"/>
    </row>
    <row r="15" spans="1:4">
      <c r="A15" s="296"/>
      <c r="B15" s="296"/>
      <c r="C15" s="296"/>
      <c r="D15" s="296"/>
    </row>
    <row r="16" spans="1:4">
      <c r="A16" s="296"/>
      <c r="B16" s="296"/>
      <c r="C16" s="296"/>
      <c r="D16" s="296"/>
    </row>
    <row r="17" spans="1:4">
      <c r="A17" s="296"/>
      <c r="B17" s="296"/>
      <c r="C17" s="296"/>
      <c r="D17" s="296"/>
    </row>
    <row r="18" spans="1:4">
      <c r="A18" s="296"/>
      <c r="B18" s="296"/>
      <c r="C18" s="296"/>
      <c r="D18" s="296"/>
    </row>
    <row r="19" spans="1:4">
      <c r="A19" s="296"/>
      <c r="B19" s="296"/>
      <c r="C19" s="296"/>
      <c r="D19" s="296"/>
    </row>
    <row r="20" spans="1:4">
      <c r="A20" s="296"/>
      <c r="B20" s="296"/>
      <c r="C20" s="296"/>
      <c r="D20" s="296"/>
    </row>
    <row r="21" spans="1:4">
      <c r="A21" s="296"/>
      <c r="B21" s="296"/>
      <c r="C21" s="296"/>
      <c r="D21" s="296"/>
    </row>
    <row r="22" spans="1:4">
      <c r="A22" s="296"/>
      <c r="B22" s="296"/>
      <c r="C22" s="296"/>
      <c r="D22" s="296"/>
    </row>
    <row r="23" spans="1:4">
      <c r="A23" s="296"/>
      <c r="B23" s="296"/>
      <c r="C23" s="296"/>
      <c r="D23" s="296"/>
    </row>
    <row r="24" spans="1:4">
      <c r="A24" s="296"/>
      <c r="B24" s="296"/>
      <c r="C24" s="296"/>
      <c r="D24" s="296"/>
    </row>
    <row r="25" spans="1:4">
      <c r="A25" s="296"/>
      <c r="B25" s="296"/>
      <c r="C25" s="296"/>
      <c r="D25" s="296"/>
    </row>
    <row r="26" spans="1:4">
      <c r="A26" s="296"/>
      <c r="B26" s="296"/>
      <c r="C26" s="296"/>
      <c r="D26" s="296"/>
    </row>
    <row r="27" spans="1:4">
      <c r="A27" s="296"/>
      <c r="B27" s="296"/>
      <c r="C27" s="296"/>
      <c r="D27" s="296"/>
    </row>
    <row r="28" spans="1:4">
      <c r="A28" s="296"/>
      <c r="B28" s="296"/>
      <c r="C28" s="296"/>
      <c r="D28" s="296"/>
    </row>
    <row r="29" spans="1:4">
      <c r="A29" s="296"/>
      <c r="B29" s="296"/>
      <c r="C29" s="296"/>
      <c r="D29" s="296"/>
    </row>
    <row r="30" spans="1:4">
      <c r="A30" s="296"/>
      <c r="B30" s="296"/>
      <c r="C30" s="296"/>
      <c r="D30" s="296"/>
    </row>
    <row r="31" spans="1:4">
      <c r="A31" s="296"/>
      <c r="B31" s="296"/>
      <c r="C31" s="296"/>
      <c r="D31" s="296"/>
    </row>
    <row r="32" spans="1:4">
      <c r="A32" s="296"/>
      <c r="B32" s="296"/>
      <c r="C32" s="296"/>
      <c r="D32" s="296"/>
    </row>
    <row r="33" spans="1:4">
      <c r="A33" s="296"/>
      <c r="B33" s="296"/>
      <c r="C33" s="296"/>
      <c r="D33" s="296"/>
    </row>
    <row r="34" spans="1:4">
      <c r="A34" s="296"/>
      <c r="B34" s="296"/>
      <c r="C34" s="296"/>
      <c r="D34" s="296"/>
    </row>
    <row r="35" spans="1:4" ht="11.25" customHeight="1">
      <c r="A35" s="296"/>
      <c r="B35" s="296"/>
      <c r="C35" s="296"/>
      <c r="D35" s="296"/>
    </row>
    <row r="36" spans="1:4">
      <c r="A36" s="296"/>
      <c r="B36" s="296"/>
      <c r="C36" s="296"/>
      <c r="D36" s="296"/>
    </row>
    <row r="37" spans="1:4">
      <c r="A37" s="296"/>
      <c r="B37" s="296"/>
      <c r="C37" s="296"/>
      <c r="D37" s="296"/>
    </row>
    <row r="38" spans="1:4">
      <c r="A38" s="296"/>
      <c r="B38" s="296"/>
      <c r="C38" s="296"/>
      <c r="D38" s="296"/>
    </row>
    <row r="39" spans="1:4">
      <c r="A39" s="296"/>
      <c r="B39" s="296"/>
      <c r="C39" s="296"/>
      <c r="D39" s="296"/>
    </row>
    <row r="40" spans="1:4">
      <c r="A40" s="296"/>
      <c r="B40" s="296"/>
      <c r="C40" s="296"/>
      <c r="D40" s="296"/>
    </row>
    <row r="41" spans="1:4">
      <c r="A41" s="296"/>
      <c r="B41" s="296"/>
      <c r="C41" s="296"/>
      <c r="D41" s="296"/>
    </row>
    <row r="42" spans="1:4">
      <c r="A42" s="296"/>
      <c r="B42" s="296"/>
      <c r="C42" s="296"/>
      <c r="D42" s="296"/>
    </row>
    <row r="43" spans="1:4">
      <c r="A43" s="296"/>
      <c r="B43" s="296"/>
      <c r="C43" s="296"/>
      <c r="D43" s="296"/>
    </row>
    <row r="44" spans="1:4">
      <c r="A44" s="296"/>
      <c r="B44" s="296"/>
      <c r="C44" s="296"/>
      <c r="D44" s="296"/>
    </row>
    <row r="45" spans="1:4">
      <c r="A45" s="296"/>
      <c r="B45" s="296"/>
      <c r="C45" s="296"/>
      <c r="D45" s="296"/>
    </row>
    <row r="46" spans="1:4">
      <c r="A46" s="296"/>
      <c r="B46" s="296"/>
      <c r="C46" s="296"/>
      <c r="D46" s="296"/>
    </row>
    <row r="47" spans="1:4">
      <c r="A47" s="296"/>
      <c r="B47" s="296"/>
      <c r="C47" s="296"/>
      <c r="D47" s="296"/>
    </row>
    <row r="48" spans="1:4">
      <c r="A48" s="296"/>
      <c r="B48" s="296"/>
      <c r="C48" s="296"/>
      <c r="D48" s="296"/>
    </row>
    <row r="49" spans="1:4">
      <c r="A49" s="296"/>
      <c r="B49" s="296"/>
      <c r="C49" s="296"/>
      <c r="D49" s="296"/>
    </row>
    <row r="50" spans="1:4">
      <c r="A50" s="296"/>
      <c r="B50" s="296"/>
      <c r="C50" s="296"/>
      <c r="D50" s="296"/>
    </row>
    <row r="51" spans="1:4">
      <c r="A51" s="296"/>
      <c r="B51" s="296"/>
      <c r="C51" s="296"/>
      <c r="D51" s="296"/>
    </row>
    <row r="52" spans="1:4">
      <c r="A52" s="296"/>
      <c r="B52" s="296"/>
      <c r="C52" s="296"/>
      <c r="D52" s="296"/>
    </row>
    <row r="53" spans="1:4">
      <c r="A53" s="296"/>
      <c r="B53" s="296"/>
      <c r="C53" s="296"/>
      <c r="D53" s="296"/>
    </row>
    <row r="54" spans="1:4">
      <c r="A54" s="296"/>
      <c r="B54" s="296"/>
      <c r="C54" s="296"/>
      <c r="D54" s="296"/>
    </row>
    <row r="55" spans="1:4">
      <c r="A55" s="296"/>
      <c r="B55" s="296"/>
      <c r="C55" s="296"/>
      <c r="D55" s="296"/>
    </row>
    <row r="56" spans="1:4">
      <c r="A56" s="296"/>
      <c r="B56" s="296"/>
      <c r="C56" s="296"/>
      <c r="D56" s="296"/>
    </row>
    <row r="57" spans="1:4">
      <c r="A57" s="296"/>
      <c r="B57" s="296"/>
      <c r="C57" s="296"/>
      <c r="D57" s="296"/>
    </row>
    <row r="58" spans="1:4">
      <c r="A58" s="296"/>
      <c r="B58" s="296"/>
      <c r="C58" s="296"/>
      <c r="D58" s="296"/>
    </row>
    <row r="59" spans="1:4">
      <c r="A59" s="296"/>
      <c r="B59" s="296"/>
      <c r="C59" s="296"/>
      <c r="D59" s="296"/>
    </row>
    <row r="60" spans="1:4">
      <c r="A60" s="296"/>
      <c r="B60" s="296"/>
      <c r="C60" s="296"/>
      <c r="D60" s="296"/>
    </row>
    <row r="61" spans="1:4">
      <c r="A61" s="296"/>
      <c r="B61" s="296"/>
      <c r="C61" s="296"/>
      <c r="D61" s="296"/>
    </row>
    <row r="62" spans="1:4">
      <c r="A62" s="296"/>
      <c r="B62" s="296"/>
      <c r="C62" s="296"/>
      <c r="D62" s="296"/>
    </row>
    <row r="63" spans="1:4">
      <c r="A63" s="296"/>
      <c r="B63" s="296"/>
      <c r="C63" s="296"/>
      <c r="D63" s="296"/>
    </row>
    <row r="64" spans="1:4">
      <c r="A64" s="296"/>
      <c r="B64" s="296"/>
      <c r="C64" s="296"/>
      <c r="D64" s="296"/>
    </row>
    <row r="65" spans="1:4">
      <c r="A65" s="296"/>
      <c r="B65" s="296"/>
      <c r="C65" s="296"/>
      <c r="D65" s="296"/>
    </row>
    <row r="66" spans="1:4">
      <c r="A66" s="296"/>
      <c r="B66" s="296"/>
      <c r="C66" s="296"/>
      <c r="D66" s="296"/>
    </row>
    <row r="67" spans="1:4">
      <c r="A67" s="296"/>
      <c r="B67" s="296"/>
      <c r="C67" s="296"/>
      <c r="D67" s="296"/>
    </row>
    <row r="68" spans="1:4">
      <c r="A68" s="296"/>
      <c r="B68" s="296"/>
      <c r="C68" s="296"/>
      <c r="D68" s="296"/>
    </row>
    <row r="69" spans="1:4">
      <c r="A69" s="296"/>
      <c r="B69" s="296"/>
      <c r="C69" s="296"/>
      <c r="D69" s="296"/>
    </row>
    <row r="70" spans="1:4">
      <c r="A70" s="296"/>
      <c r="B70" s="296"/>
      <c r="C70" s="296"/>
      <c r="D70" s="296"/>
    </row>
    <row r="71" spans="1:4">
      <c r="A71" s="296"/>
      <c r="B71" s="296"/>
      <c r="C71" s="296"/>
      <c r="D71" s="296"/>
    </row>
    <row r="72" spans="1:4">
      <c r="A72" s="296"/>
      <c r="B72" s="296"/>
      <c r="C72" s="296"/>
      <c r="D72" s="296"/>
    </row>
    <row r="73" spans="1:4">
      <c r="A73" s="296"/>
      <c r="B73" s="296"/>
      <c r="C73" s="296"/>
      <c r="D73" s="296"/>
    </row>
    <row r="74" spans="1:4">
      <c r="A74" s="296"/>
      <c r="B74" s="296"/>
      <c r="C74" s="296"/>
      <c r="D74" s="296"/>
    </row>
    <row r="75" spans="1:4">
      <c r="A75" s="296"/>
      <c r="B75" s="296"/>
      <c r="C75" s="296"/>
      <c r="D75" s="296"/>
    </row>
    <row r="76" spans="1:4">
      <c r="A76" s="296"/>
      <c r="B76" s="296"/>
      <c r="C76" s="296"/>
      <c r="D76" s="296"/>
    </row>
    <row r="77" spans="1:4">
      <c r="A77" s="296"/>
      <c r="B77" s="296"/>
      <c r="C77" s="296"/>
      <c r="D77" s="296"/>
    </row>
    <row r="78" spans="1:4">
      <c r="A78" s="296"/>
      <c r="B78" s="296"/>
      <c r="C78" s="296"/>
      <c r="D78" s="296"/>
    </row>
    <row r="79" spans="1:4">
      <c r="A79" s="296"/>
      <c r="B79" s="296"/>
      <c r="C79" s="296"/>
      <c r="D79" s="296"/>
    </row>
    <row r="80" spans="1:4">
      <c r="A80" s="296"/>
      <c r="B80" s="296"/>
      <c r="C80" s="296"/>
      <c r="D80" s="296"/>
    </row>
    <row r="81" spans="1:25">
      <c r="A81" s="296"/>
      <c r="B81" s="296"/>
      <c r="C81" s="296"/>
      <c r="D81" s="296"/>
    </row>
    <row r="82" spans="1:25">
      <c r="A82" s="296"/>
      <c r="B82" s="296"/>
      <c r="C82" s="296"/>
      <c r="D82" s="296"/>
    </row>
    <row r="83" spans="1:25">
      <c r="A83" s="296"/>
      <c r="B83" s="296"/>
      <c r="C83" s="296"/>
      <c r="D83" s="296"/>
    </row>
    <row r="84" spans="1:25">
      <c r="A84" s="296"/>
      <c r="B84" s="296"/>
      <c r="C84" s="296"/>
      <c r="D84" s="296"/>
    </row>
    <row r="85" spans="1:25">
      <c r="A85" s="296"/>
      <c r="B85" s="296"/>
      <c r="C85" s="296"/>
      <c r="D85" s="296"/>
    </row>
    <row r="86" spans="1:25">
      <c r="A86" s="296"/>
      <c r="B86" s="296"/>
      <c r="C86" s="296"/>
      <c r="D86" s="296"/>
    </row>
    <row r="87" spans="1:25">
      <c r="A87" s="296"/>
      <c r="B87" s="296"/>
      <c r="C87" s="296"/>
      <c r="D87" s="296"/>
    </row>
    <row r="88" spans="1:25">
      <c r="A88" s="296"/>
      <c r="B88" s="296"/>
      <c r="C88" s="296"/>
      <c r="D88" s="296"/>
    </row>
    <row r="89" spans="1:25">
      <c r="A89" s="296"/>
      <c r="B89" s="296"/>
      <c r="C89" s="296"/>
      <c r="D89" s="296"/>
    </row>
    <row r="90" spans="1:25">
      <c r="A90" s="296"/>
      <c r="B90" s="296"/>
      <c r="C90" s="296"/>
      <c r="D90" s="296"/>
    </row>
    <row r="91" spans="1:25">
      <c r="A91" s="296"/>
      <c r="B91" s="296"/>
      <c r="C91" s="296"/>
      <c r="D91" s="296"/>
    </row>
    <row r="92" spans="1:25">
      <c r="A92" s="296"/>
      <c r="B92" s="296"/>
      <c r="C92" s="296"/>
      <c r="D92" s="296"/>
    </row>
    <row r="93" spans="1:25">
      <c r="A93" s="296"/>
      <c r="B93" s="296"/>
      <c r="C93" s="296"/>
      <c r="D93" s="296"/>
      <c r="Y93" s="124"/>
    </row>
    <row r="94" spans="1:25">
      <c r="A94" s="296"/>
      <c r="B94" s="296"/>
      <c r="C94" s="296"/>
      <c r="D94" s="296"/>
    </row>
    <row r="95" spans="1:25">
      <c r="A95" s="296"/>
      <c r="B95" s="296"/>
      <c r="C95" s="296"/>
      <c r="D95" s="296"/>
    </row>
    <row r="96" spans="1:25">
      <c r="A96" s="296"/>
      <c r="B96" s="296"/>
      <c r="C96" s="296"/>
      <c r="D96" s="296"/>
    </row>
    <row r="97" spans="1:4">
      <c r="A97" s="296"/>
      <c r="B97" s="296"/>
      <c r="C97" s="296"/>
      <c r="D97" s="296"/>
    </row>
    <row r="98" spans="1:4">
      <c r="A98" s="296"/>
      <c r="B98" s="296"/>
      <c r="C98" s="296"/>
      <c r="D98" s="296"/>
    </row>
    <row r="99" spans="1:4">
      <c r="A99" s="296"/>
      <c r="B99" s="296"/>
      <c r="C99" s="296"/>
      <c r="D99" s="296"/>
    </row>
    <row r="100" spans="1:4">
      <c r="A100" s="296"/>
      <c r="B100" s="296"/>
      <c r="C100" s="296"/>
      <c r="D100" s="296"/>
    </row>
    <row r="101" spans="1:4">
      <c r="A101" s="296"/>
      <c r="B101" s="296"/>
      <c r="C101" s="296"/>
      <c r="D101" s="296"/>
    </row>
    <row r="102" spans="1:4">
      <c r="A102" s="296"/>
      <c r="B102" s="296"/>
      <c r="C102" s="296"/>
      <c r="D102" s="296"/>
    </row>
    <row r="103" spans="1:4">
      <c r="A103" s="296"/>
      <c r="B103" s="296"/>
      <c r="C103" s="296"/>
      <c r="D103" s="296"/>
    </row>
    <row r="104" spans="1:4">
      <c r="A104" s="296"/>
      <c r="B104" s="296"/>
      <c r="C104" s="296"/>
      <c r="D104" s="296"/>
    </row>
    <row r="105" spans="1:4">
      <c r="A105" s="296"/>
      <c r="B105" s="296"/>
      <c r="C105" s="296"/>
      <c r="D105" s="296"/>
    </row>
    <row r="106" spans="1:4">
      <c r="A106" s="296"/>
      <c r="B106" s="296"/>
      <c r="C106" s="296"/>
      <c r="D106" s="296"/>
    </row>
    <row r="107" spans="1:4">
      <c r="A107" s="296"/>
      <c r="B107" s="296"/>
      <c r="C107" s="296"/>
      <c r="D107" s="296"/>
    </row>
    <row r="108" spans="1:4">
      <c r="A108" s="296"/>
      <c r="B108" s="296"/>
      <c r="C108" s="296"/>
      <c r="D108" s="296"/>
    </row>
  </sheetData>
  <sheetProtection algorithmName="SHA-512" hashValue="U06GZVcVAHL1cOGEuP2ZACBzqhleU2dQI5B7Eok3VGEFd06KB4AUADm3aBllkmFDCpfr2YfrNhBIWbcRv10rbA==" saltValue="iYjBBO8sD2S/q4pP/tUj+g==" spinCount="100000" sheet="1" objects="1" scenarios="1" selectLockedCells="1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7"/>
  <dimension ref="A1"/>
  <sheetViews>
    <sheetView showGridLines="0" showRowColHeaders="0" workbookViewId="0">
      <pane ySplit="3" topLeftCell="A4" activePane="bottomLeft" state="frozen"/>
      <selection activeCell="J20" sqref="J20"/>
      <selection pane="bottomLeft" activeCell="Q14" sqref="Q14"/>
    </sheetView>
  </sheetViews>
  <sheetFormatPr defaultRowHeight="15"/>
  <sheetData/>
  <sheetProtection password="C430" sheet="1" objects="1" scenarios="1" selectLockedCells="1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/>
  <dimension ref="A1:P210"/>
  <sheetViews>
    <sheetView workbookViewId="0">
      <selection activeCell="K25" sqref="K25"/>
    </sheetView>
  </sheetViews>
  <sheetFormatPr defaultRowHeight="15"/>
  <sheetData>
    <row r="1" spans="1:16" ht="15.75">
      <c r="A1" s="197" t="s">
        <v>2</v>
      </c>
      <c r="B1" s="328">
        <v>0</v>
      </c>
      <c r="C1" s="329" t="s">
        <v>405</v>
      </c>
      <c r="D1">
        <v>6</v>
      </c>
      <c r="I1" s="197" t="s">
        <v>2</v>
      </c>
      <c r="K1" t="s">
        <v>615</v>
      </c>
    </row>
    <row r="2" spans="1:16" ht="15.75">
      <c r="A2" s="197" t="s">
        <v>3</v>
      </c>
      <c r="B2" s="330">
        <v>1</v>
      </c>
      <c r="C2" s="329" t="s">
        <v>406</v>
      </c>
      <c r="I2" s="197" t="s">
        <v>3</v>
      </c>
      <c r="J2" t="s">
        <v>615</v>
      </c>
      <c r="K2" t="s">
        <v>616</v>
      </c>
      <c r="N2">
        <v>1</v>
      </c>
      <c r="O2" t="str">
        <f>INDEX(K:K,N2)</f>
        <v>c</v>
      </c>
      <c r="P2" t="str">
        <f>INDEX(K:K,N2)</f>
        <v>c</v>
      </c>
    </row>
    <row r="3" spans="1:16" ht="15.75">
      <c r="A3" s="197" t="s">
        <v>4</v>
      </c>
      <c r="B3" s="330">
        <v>2</v>
      </c>
      <c r="C3" s="329" t="s">
        <v>407</v>
      </c>
      <c r="I3" s="197" t="s">
        <v>4</v>
      </c>
      <c r="J3" t="s">
        <v>616</v>
      </c>
      <c r="K3" t="s">
        <v>617</v>
      </c>
      <c r="N3">
        <v>72</v>
      </c>
      <c r="P3" t="str">
        <f>INDEX(K:K,N3)</f>
        <v>bv</v>
      </c>
    </row>
    <row r="4" spans="1:16" ht="15.75">
      <c r="A4" s="197" t="s">
        <v>5</v>
      </c>
      <c r="B4" s="328">
        <v>3</v>
      </c>
      <c r="C4" s="329" t="s">
        <v>408</v>
      </c>
      <c r="I4" s="197" t="s">
        <v>5</v>
      </c>
      <c r="J4" t="s">
        <v>617</v>
      </c>
      <c r="K4" t="s">
        <v>618</v>
      </c>
      <c r="N4">
        <f>N3-N2</f>
        <v>71</v>
      </c>
    </row>
    <row r="5" spans="1:16" ht="15.75">
      <c r="A5" s="197" t="s">
        <v>6</v>
      </c>
      <c r="B5" s="330">
        <v>4</v>
      </c>
      <c r="C5" s="329" t="s">
        <v>409</v>
      </c>
      <c r="I5" s="197" t="s">
        <v>6</v>
      </c>
      <c r="J5" t="s">
        <v>618</v>
      </c>
      <c r="K5" t="s">
        <v>619</v>
      </c>
    </row>
    <row r="6" spans="1:16" ht="15.75">
      <c r="A6" s="197" t="s">
        <v>7</v>
      </c>
      <c r="B6" s="330">
        <v>5</v>
      </c>
      <c r="C6" s="329" t="s">
        <v>410</v>
      </c>
      <c r="I6" s="197" t="s">
        <v>7</v>
      </c>
      <c r="J6" t="s">
        <v>619</v>
      </c>
      <c r="K6" t="s">
        <v>620</v>
      </c>
    </row>
    <row r="7" spans="1:16" ht="15.75">
      <c r="A7" s="197" t="s">
        <v>8</v>
      </c>
      <c r="B7" s="328">
        <v>6</v>
      </c>
      <c r="C7" s="329" t="s">
        <v>411</v>
      </c>
      <c r="I7" s="197" t="s">
        <v>8</v>
      </c>
      <c r="J7" t="s">
        <v>620</v>
      </c>
      <c r="K7" t="s">
        <v>621</v>
      </c>
    </row>
    <row r="8" spans="1:16" ht="15.75">
      <c r="A8" s="197" t="s">
        <v>9</v>
      </c>
      <c r="B8" s="330">
        <v>7</v>
      </c>
      <c r="C8" s="329" t="s">
        <v>412</v>
      </c>
      <c r="I8" s="197" t="s">
        <v>9</v>
      </c>
      <c r="J8" t="s">
        <v>621</v>
      </c>
      <c r="K8" t="s">
        <v>622</v>
      </c>
    </row>
    <row r="9" spans="1:16" ht="15.75">
      <c r="A9" s="197" t="s">
        <v>10</v>
      </c>
      <c r="B9" s="330">
        <v>8</v>
      </c>
      <c r="C9" s="329" t="s">
        <v>413</v>
      </c>
      <c r="I9" s="197" t="s">
        <v>10</v>
      </c>
      <c r="J9" t="s">
        <v>622</v>
      </c>
      <c r="K9" t="s">
        <v>623</v>
      </c>
    </row>
    <row r="10" spans="1:16" ht="15.75">
      <c r="A10" s="197" t="s">
        <v>11</v>
      </c>
      <c r="B10" s="328">
        <v>9</v>
      </c>
      <c r="C10" s="329" t="s">
        <v>414</v>
      </c>
      <c r="I10" s="197" t="s">
        <v>11</v>
      </c>
      <c r="J10" t="s">
        <v>623</v>
      </c>
      <c r="K10" t="s">
        <v>624</v>
      </c>
    </row>
    <row r="11" spans="1:16" ht="15.75">
      <c r="A11" s="197" t="s">
        <v>332</v>
      </c>
      <c r="B11" s="330">
        <v>10</v>
      </c>
      <c r="C11" s="329" t="s">
        <v>415</v>
      </c>
      <c r="I11" s="197" t="s">
        <v>12</v>
      </c>
      <c r="J11" t="s">
        <v>624</v>
      </c>
      <c r="K11" t="s">
        <v>625</v>
      </c>
    </row>
    <row r="12" spans="1:16" ht="15.75">
      <c r="A12" s="197"/>
      <c r="B12" s="330">
        <v>11</v>
      </c>
      <c r="C12" s="329" t="s">
        <v>416</v>
      </c>
      <c r="I12" s="197" t="s">
        <v>13</v>
      </c>
      <c r="J12" t="s">
        <v>625</v>
      </c>
      <c r="K12" t="s">
        <v>626</v>
      </c>
    </row>
    <row r="13" spans="1:16" ht="15.75">
      <c r="A13" s="197"/>
      <c r="B13" s="328">
        <v>12</v>
      </c>
      <c r="C13" s="329" t="s">
        <v>417</v>
      </c>
      <c r="I13" s="197" t="s">
        <v>14</v>
      </c>
      <c r="J13" t="s">
        <v>626</v>
      </c>
      <c r="K13" t="s">
        <v>627</v>
      </c>
    </row>
    <row r="14" spans="1:16" ht="15.75">
      <c r="A14" s="197"/>
      <c r="B14" s="330">
        <v>13</v>
      </c>
      <c r="C14" s="329" t="s">
        <v>418</v>
      </c>
      <c r="I14" s="197" t="s">
        <v>15</v>
      </c>
      <c r="J14" t="s">
        <v>627</v>
      </c>
      <c r="K14" t="s">
        <v>628</v>
      </c>
    </row>
    <row r="15" spans="1:16" ht="15.75">
      <c r="A15" s="197"/>
      <c r="B15" s="330">
        <v>14</v>
      </c>
      <c r="C15" s="329" t="s">
        <v>419</v>
      </c>
      <c r="I15" s="197" t="s">
        <v>16</v>
      </c>
      <c r="J15" t="s">
        <v>628</v>
      </c>
      <c r="K15" t="s">
        <v>629</v>
      </c>
    </row>
    <row r="16" spans="1:16" ht="15.75">
      <c r="A16" s="197"/>
      <c r="B16" s="328">
        <v>15</v>
      </c>
      <c r="C16" s="329" t="s">
        <v>420</v>
      </c>
      <c r="I16" s="197" t="s">
        <v>17</v>
      </c>
      <c r="J16" t="s">
        <v>629</v>
      </c>
      <c r="K16" t="s">
        <v>630</v>
      </c>
    </row>
    <row r="17" spans="1:11" ht="15.75">
      <c r="A17" s="197"/>
      <c r="B17" s="330">
        <v>16</v>
      </c>
      <c r="C17" s="329" t="s">
        <v>421</v>
      </c>
      <c r="I17" s="197" t="s">
        <v>18</v>
      </c>
      <c r="J17" t="s">
        <v>630</v>
      </c>
      <c r="K17" t="s">
        <v>631</v>
      </c>
    </row>
    <row r="18" spans="1:11" ht="15.75">
      <c r="A18" s="197"/>
      <c r="B18" s="330">
        <v>17</v>
      </c>
      <c r="C18" s="329" t="s">
        <v>422</v>
      </c>
      <c r="I18" s="197" t="s">
        <v>19</v>
      </c>
      <c r="J18" t="s">
        <v>631</v>
      </c>
      <c r="K18" t="s">
        <v>632</v>
      </c>
    </row>
    <row r="19" spans="1:11" ht="15.75">
      <c r="A19" s="197"/>
      <c r="B19" s="328">
        <v>18</v>
      </c>
      <c r="C19" s="329" t="s">
        <v>423</v>
      </c>
      <c r="I19" s="197" t="s">
        <v>20</v>
      </c>
      <c r="J19" t="s">
        <v>632</v>
      </c>
      <c r="K19" t="s">
        <v>633</v>
      </c>
    </row>
    <row r="20" spans="1:11" ht="15.75">
      <c r="A20" s="197"/>
      <c r="B20" s="330">
        <v>19</v>
      </c>
      <c r="C20" s="329" t="s">
        <v>424</v>
      </c>
      <c r="I20" s="197" t="s">
        <v>21</v>
      </c>
      <c r="J20" t="s">
        <v>633</v>
      </c>
      <c r="K20" t="s">
        <v>634</v>
      </c>
    </row>
    <row r="21" spans="1:11" ht="15.75">
      <c r="A21" s="197"/>
      <c r="B21" s="330">
        <v>20</v>
      </c>
      <c r="C21" s="329" t="s">
        <v>425</v>
      </c>
      <c r="I21" s="197" t="s">
        <v>22</v>
      </c>
      <c r="J21" t="s">
        <v>634</v>
      </c>
      <c r="K21" t="s">
        <v>635</v>
      </c>
    </row>
    <row r="22" spans="1:11" ht="15.75">
      <c r="A22" s="197"/>
      <c r="B22" s="328">
        <v>21</v>
      </c>
      <c r="C22" s="329" t="s">
        <v>426</v>
      </c>
      <c r="I22" s="197" t="s">
        <v>23</v>
      </c>
      <c r="J22" t="s">
        <v>635</v>
      </c>
      <c r="K22" t="s">
        <v>636</v>
      </c>
    </row>
    <row r="23" spans="1:11" ht="15.75">
      <c r="A23" s="197"/>
      <c r="B23" s="330">
        <v>22</v>
      </c>
      <c r="C23" s="329" t="s">
        <v>427</v>
      </c>
      <c r="I23" s="197" t="s">
        <v>24</v>
      </c>
      <c r="J23" t="s">
        <v>636</v>
      </c>
      <c r="K23" t="s">
        <v>637</v>
      </c>
    </row>
    <row r="24" spans="1:11" ht="15.75">
      <c r="A24" s="197"/>
      <c r="B24" s="330">
        <v>23</v>
      </c>
      <c r="C24" s="329" t="s">
        <v>428</v>
      </c>
      <c r="I24" s="197" t="s">
        <v>25</v>
      </c>
      <c r="J24" t="s">
        <v>637</v>
      </c>
      <c r="K24" t="s">
        <v>638</v>
      </c>
    </row>
    <row r="25" spans="1:11" ht="15.75">
      <c r="A25" s="197"/>
      <c r="B25" s="328">
        <v>24</v>
      </c>
      <c r="C25" s="329" t="s">
        <v>429</v>
      </c>
      <c r="I25" s="197" t="s">
        <v>26</v>
      </c>
      <c r="J25" t="s">
        <v>638</v>
      </c>
      <c r="K25" t="s">
        <v>639</v>
      </c>
    </row>
    <row r="26" spans="1:11" ht="15.75">
      <c r="A26" s="197"/>
      <c r="B26" s="330">
        <v>25</v>
      </c>
      <c r="C26" s="329" t="s">
        <v>430</v>
      </c>
      <c r="I26" s="197" t="s">
        <v>27</v>
      </c>
      <c r="J26" t="s">
        <v>639</v>
      </c>
      <c r="K26" t="s">
        <v>640</v>
      </c>
    </row>
    <row r="27" spans="1:11" ht="15.75">
      <c r="A27" s="197"/>
      <c r="B27" s="330">
        <v>26</v>
      </c>
      <c r="C27" s="329" t="s">
        <v>431</v>
      </c>
      <c r="I27" s="197" t="s">
        <v>28</v>
      </c>
      <c r="J27" t="s">
        <v>640</v>
      </c>
      <c r="K27" t="s">
        <v>641</v>
      </c>
    </row>
    <row r="28" spans="1:11" ht="15.75">
      <c r="A28" s="197"/>
      <c r="B28" s="328">
        <v>27</v>
      </c>
      <c r="C28" s="329" t="s">
        <v>432</v>
      </c>
      <c r="I28" s="197" t="s">
        <v>29</v>
      </c>
      <c r="J28" t="s">
        <v>641</v>
      </c>
      <c r="K28" t="s">
        <v>642</v>
      </c>
    </row>
    <row r="29" spans="1:11" ht="15.75">
      <c r="A29" s="197"/>
      <c r="B29" s="330">
        <v>28</v>
      </c>
      <c r="C29" s="329" t="s">
        <v>433</v>
      </c>
      <c r="I29" s="197" t="s">
        <v>30</v>
      </c>
      <c r="J29" t="s">
        <v>642</v>
      </c>
      <c r="K29" t="s">
        <v>643</v>
      </c>
    </row>
    <row r="30" spans="1:11" ht="15.75">
      <c r="A30" s="197"/>
      <c r="B30" s="330">
        <v>29</v>
      </c>
      <c r="C30" s="329" t="s">
        <v>434</v>
      </c>
      <c r="I30" s="197" t="s">
        <v>31</v>
      </c>
      <c r="J30" t="s">
        <v>643</v>
      </c>
      <c r="K30" t="s">
        <v>644</v>
      </c>
    </row>
    <row r="31" spans="1:11" ht="15.75">
      <c r="A31" s="197"/>
      <c r="B31" s="328">
        <v>30</v>
      </c>
      <c r="C31" s="329" t="s">
        <v>435</v>
      </c>
      <c r="I31" s="197" t="s">
        <v>32</v>
      </c>
      <c r="J31" t="s">
        <v>644</v>
      </c>
      <c r="K31" t="s">
        <v>645</v>
      </c>
    </row>
    <row r="32" spans="1:11" ht="15.75">
      <c r="A32" s="197"/>
      <c r="B32" s="330">
        <v>31</v>
      </c>
      <c r="C32" s="329" t="s">
        <v>436</v>
      </c>
      <c r="I32" s="197" t="s">
        <v>33</v>
      </c>
      <c r="J32" t="s">
        <v>645</v>
      </c>
      <c r="K32" t="s">
        <v>646</v>
      </c>
    </row>
    <row r="33" spans="1:11" ht="15.75">
      <c r="A33" s="197"/>
      <c r="B33" s="330">
        <v>32</v>
      </c>
      <c r="C33" s="329" t="s">
        <v>437</v>
      </c>
      <c r="I33" s="197" t="s">
        <v>34</v>
      </c>
      <c r="J33" t="s">
        <v>646</v>
      </c>
      <c r="K33" t="s">
        <v>647</v>
      </c>
    </row>
    <row r="34" spans="1:11" ht="15.75">
      <c r="A34" s="197"/>
      <c r="B34" s="328">
        <v>33</v>
      </c>
      <c r="C34" s="329" t="s">
        <v>438</v>
      </c>
      <c r="I34" s="197" t="s">
        <v>35</v>
      </c>
      <c r="J34" t="s">
        <v>647</v>
      </c>
      <c r="K34" t="s">
        <v>648</v>
      </c>
    </row>
    <row r="35" spans="1:11" ht="15.75">
      <c r="A35" s="197"/>
      <c r="B35" s="330">
        <v>34</v>
      </c>
      <c r="C35" s="329" t="s">
        <v>439</v>
      </c>
      <c r="I35" s="197" t="s">
        <v>36</v>
      </c>
      <c r="J35" t="s">
        <v>648</v>
      </c>
      <c r="K35" t="s">
        <v>649</v>
      </c>
    </row>
    <row r="36" spans="1:11" ht="15.75">
      <c r="A36" s="197"/>
      <c r="B36" s="330">
        <v>35</v>
      </c>
      <c r="C36" s="329" t="s">
        <v>440</v>
      </c>
      <c r="I36" s="197" t="s">
        <v>37</v>
      </c>
      <c r="J36" t="s">
        <v>649</v>
      </c>
      <c r="K36" t="s">
        <v>650</v>
      </c>
    </row>
    <row r="37" spans="1:11" ht="15.75">
      <c r="A37" s="197"/>
      <c r="B37" s="328">
        <v>36</v>
      </c>
      <c r="C37" s="329" t="s">
        <v>441</v>
      </c>
      <c r="I37" s="197" t="s">
        <v>38</v>
      </c>
      <c r="J37" t="s">
        <v>650</v>
      </c>
      <c r="K37" t="s">
        <v>651</v>
      </c>
    </row>
    <row r="38" spans="1:11" ht="15.75">
      <c r="A38" s="197"/>
      <c r="B38" s="330">
        <v>37</v>
      </c>
      <c r="C38" s="329" t="s">
        <v>442</v>
      </c>
      <c r="I38" s="197" t="s">
        <v>39</v>
      </c>
      <c r="J38" t="s">
        <v>651</v>
      </c>
      <c r="K38" t="s">
        <v>652</v>
      </c>
    </row>
    <row r="39" spans="1:11" ht="15.75">
      <c r="A39" s="197"/>
      <c r="B39" s="330">
        <v>38</v>
      </c>
      <c r="C39" s="329" t="s">
        <v>443</v>
      </c>
      <c r="I39" s="197" t="s">
        <v>40</v>
      </c>
      <c r="J39" t="s">
        <v>652</v>
      </c>
      <c r="K39" t="s">
        <v>653</v>
      </c>
    </row>
    <row r="40" spans="1:11" ht="15.75">
      <c r="A40" s="197"/>
      <c r="B40" s="328">
        <v>39</v>
      </c>
      <c r="C40" s="329" t="s">
        <v>444</v>
      </c>
      <c r="I40" s="197" t="s">
        <v>41</v>
      </c>
      <c r="J40" t="s">
        <v>653</v>
      </c>
      <c r="K40" t="s">
        <v>654</v>
      </c>
    </row>
    <row r="41" spans="1:11" ht="15.75">
      <c r="A41" s="197"/>
      <c r="B41" s="330">
        <v>40</v>
      </c>
      <c r="C41" s="329" t="s">
        <v>445</v>
      </c>
      <c r="I41" s="197" t="s">
        <v>42</v>
      </c>
      <c r="J41" t="s">
        <v>654</v>
      </c>
      <c r="K41" t="s">
        <v>655</v>
      </c>
    </row>
    <row r="42" spans="1:11" ht="15.75">
      <c r="A42" s="197"/>
      <c r="B42" s="330">
        <v>41</v>
      </c>
      <c r="C42" s="329" t="s">
        <v>446</v>
      </c>
      <c r="I42" s="197" t="s">
        <v>43</v>
      </c>
      <c r="J42" t="s">
        <v>655</v>
      </c>
      <c r="K42" t="s">
        <v>656</v>
      </c>
    </row>
    <row r="43" spans="1:11" ht="15.75">
      <c r="A43" s="197"/>
      <c r="B43" s="328">
        <v>42</v>
      </c>
      <c r="C43" s="329" t="s">
        <v>447</v>
      </c>
      <c r="I43" s="197" t="s">
        <v>44</v>
      </c>
      <c r="J43" t="s">
        <v>656</v>
      </c>
      <c r="K43" t="s">
        <v>657</v>
      </c>
    </row>
    <row r="44" spans="1:11" ht="15.75">
      <c r="A44" s="197"/>
      <c r="B44" s="330">
        <v>43</v>
      </c>
      <c r="C44" s="329" t="s">
        <v>448</v>
      </c>
      <c r="I44" s="197" t="s">
        <v>45</v>
      </c>
      <c r="J44" t="s">
        <v>657</v>
      </c>
      <c r="K44" t="s">
        <v>658</v>
      </c>
    </row>
    <row r="45" spans="1:11" ht="15.75">
      <c r="A45" s="197"/>
      <c r="B45" s="330">
        <v>44</v>
      </c>
      <c r="C45" s="329" t="s">
        <v>449</v>
      </c>
      <c r="I45" s="197" t="s">
        <v>46</v>
      </c>
      <c r="J45" t="s">
        <v>658</v>
      </c>
      <c r="K45" t="s">
        <v>659</v>
      </c>
    </row>
    <row r="46" spans="1:11" ht="15.75">
      <c r="A46" s="197"/>
      <c r="B46" s="328">
        <v>45</v>
      </c>
      <c r="C46" s="329" t="s">
        <v>450</v>
      </c>
      <c r="I46" s="197" t="s">
        <v>47</v>
      </c>
      <c r="J46" t="s">
        <v>659</v>
      </c>
      <c r="K46" t="s">
        <v>660</v>
      </c>
    </row>
    <row r="47" spans="1:11" ht="15.75">
      <c r="A47" s="197"/>
      <c r="B47" s="330">
        <v>46</v>
      </c>
      <c r="C47" s="329" t="s">
        <v>451</v>
      </c>
      <c r="I47" s="197" t="s">
        <v>48</v>
      </c>
      <c r="J47" t="s">
        <v>660</v>
      </c>
      <c r="K47" t="s">
        <v>661</v>
      </c>
    </row>
    <row r="48" spans="1:11" ht="15.75">
      <c r="A48" s="197"/>
      <c r="B48" s="330">
        <v>47</v>
      </c>
      <c r="C48" s="329" t="s">
        <v>452</v>
      </c>
      <c r="I48" s="197" t="s">
        <v>49</v>
      </c>
      <c r="J48" t="s">
        <v>661</v>
      </c>
      <c r="K48" t="s">
        <v>662</v>
      </c>
    </row>
    <row r="49" spans="1:11" ht="15.75">
      <c r="A49" s="197"/>
      <c r="B49" s="328">
        <v>48</v>
      </c>
      <c r="C49" s="329" t="s">
        <v>453</v>
      </c>
      <c r="I49" s="197" t="s">
        <v>50</v>
      </c>
      <c r="J49" t="s">
        <v>662</v>
      </c>
      <c r="K49" t="s">
        <v>663</v>
      </c>
    </row>
    <row r="50" spans="1:11" ht="15.75">
      <c r="A50" s="197"/>
      <c r="B50" s="330">
        <v>49</v>
      </c>
      <c r="C50" s="329" t="s">
        <v>454</v>
      </c>
      <c r="I50" s="197" t="s">
        <v>51</v>
      </c>
      <c r="J50" t="s">
        <v>663</v>
      </c>
      <c r="K50" t="s">
        <v>664</v>
      </c>
    </row>
    <row r="51" spans="1:11" ht="15.75">
      <c r="A51" s="197"/>
      <c r="B51" s="330">
        <v>50</v>
      </c>
      <c r="C51" s="329" t="s">
        <v>455</v>
      </c>
      <c r="I51" s="197" t="s">
        <v>52</v>
      </c>
      <c r="J51" t="s">
        <v>664</v>
      </c>
      <c r="K51" t="s">
        <v>665</v>
      </c>
    </row>
    <row r="52" spans="1:11" ht="15.75">
      <c r="A52" s="197"/>
      <c r="B52" s="328">
        <v>51</v>
      </c>
      <c r="C52" s="329" t="s">
        <v>456</v>
      </c>
      <c r="I52" s="197" t="s">
        <v>53</v>
      </c>
      <c r="J52" t="s">
        <v>665</v>
      </c>
      <c r="K52" t="s">
        <v>666</v>
      </c>
    </row>
    <row r="53" spans="1:11" ht="15.75">
      <c r="A53" s="197"/>
      <c r="B53" s="330">
        <v>52</v>
      </c>
      <c r="C53" s="329" t="s">
        <v>457</v>
      </c>
      <c r="I53" s="197" t="s">
        <v>54</v>
      </c>
      <c r="J53" t="s">
        <v>666</v>
      </c>
      <c r="K53" t="s">
        <v>667</v>
      </c>
    </row>
    <row r="54" spans="1:11" ht="15.75">
      <c r="A54" s="197"/>
      <c r="B54" s="330">
        <v>53</v>
      </c>
      <c r="C54" s="329" t="s">
        <v>458</v>
      </c>
      <c r="I54" s="197" t="s">
        <v>55</v>
      </c>
      <c r="J54" t="s">
        <v>667</v>
      </c>
      <c r="K54" t="s">
        <v>668</v>
      </c>
    </row>
    <row r="55" spans="1:11" ht="15.75">
      <c r="A55" s="197"/>
      <c r="B55" s="328">
        <v>54</v>
      </c>
      <c r="C55" s="329" t="s">
        <v>459</v>
      </c>
      <c r="I55" s="197" t="s">
        <v>56</v>
      </c>
      <c r="J55" t="s">
        <v>668</v>
      </c>
      <c r="K55" t="s">
        <v>669</v>
      </c>
    </row>
    <row r="56" spans="1:11" ht="15.75">
      <c r="A56" s="197"/>
      <c r="B56" s="330">
        <v>55</v>
      </c>
      <c r="C56" s="329" t="s">
        <v>460</v>
      </c>
      <c r="I56" s="197" t="s">
        <v>57</v>
      </c>
      <c r="J56" t="s">
        <v>669</v>
      </c>
      <c r="K56" t="s">
        <v>670</v>
      </c>
    </row>
    <row r="57" spans="1:11" ht="15.75">
      <c r="A57" s="197"/>
      <c r="B57" s="330">
        <v>56</v>
      </c>
      <c r="C57" s="329" t="s">
        <v>461</v>
      </c>
      <c r="I57" s="197" t="s">
        <v>58</v>
      </c>
      <c r="J57" t="s">
        <v>670</v>
      </c>
      <c r="K57" t="s">
        <v>671</v>
      </c>
    </row>
    <row r="58" spans="1:11" ht="15.75">
      <c r="A58" s="197"/>
      <c r="B58" s="328">
        <v>57</v>
      </c>
      <c r="C58" s="329" t="s">
        <v>462</v>
      </c>
      <c r="I58" s="197" t="s">
        <v>59</v>
      </c>
      <c r="J58" t="s">
        <v>671</v>
      </c>
      <c r="K58" t="s">
        <v>672</v>
      </c>
    </row>
    <row r="59" spans="1:11" ht="15.75">
      <c r="A59" s="197"/>
      <c r="B59" s="330">
        <v>58</v>
      </c>
      <c r="C59" s="329" t="s">
        <v>463</v>
      </c>
      <c r="I59" s="197" t="s">
        <v>60</v>
      </c>
      <c r="J59" t="s">
        <v>672</v>
      </c>
      <c r="K59" t="s">
        <v>673</v>
      </c>
    </row>
    <row r="60" spans="1:11" ht="15.75">
      <c r="A60" s="197"/>
      <c r="B60" s="330">
        <v>59</v>
      </c>
      <c r="C60" s="329" t="s">
        <v>464</v>
      </c>
      <c r="I60" s="197" t="s">
        <v>61</v>
      </c>
      <c r="J60" t="s">
        <v>673</v>
      </c>
      <c r="K60" t="s">
        <v>674</v>
      </c>
    </row>
    <row r="61" spans="1:11" ht="15.75">
      <c r="A61" s="197"/>
      <c r="B61" s="328">
        <v>60</v>
      </c>
      <c r="C61" s="329" t="s">
        <v>465</v>
      </c>
      <c r="I61" s="197" t="s">
        <v>62</v>
      </c>
      <c r="J61" t="s">
        <v>674</v>
      </c>
      <c r="K61" t="s">
        <v>675</v>
      </c>
    </row>
    <row r="62" spans="1:11" ht="15.75">
      <c r="A62" s="197"/>
      <c r="B62" s="330">
        <v>61</v>
      </c>
      <c r="C62" s="329" t="s">
        <v>466</v>
      </c>
      <c r="I62" s="197" t="s">
        <v>63</v>
      </c>
      <c r="J62" t="s">
        <v>675</v>
      </c>
      <c r="K62" t="s">
        <v>676</v>
      </c>
    </row>
    <row r="63" spans="1:11" ht="15.75">
      <c r="A63" s="197"/>
      <c r="B63" s="330">
        <v>62</v>
      </c>
      <c r="C63" s="329" t="s">
        <v>467</v>
      </c>
      <c r="I63" s="197" t="s">
        <v>64</v>
      </c>
      <c r="J63" t="s">
        <v>676</v>
      </c>
      <c r="K63" t="s">
        <v>677</v>
      </c>
    </row>
    <row r="64" spans="1:11" ht="15.75">
      <c r="A64" s="197"/>
      <c r="B64" s="328">
        <v>63</v>
      </c>
      <c r="C64" s="329" t="s">
        <v>468</v>
      </c>
      <c r="I64" s="197" t="s">
        <v>65</v>
      </c>
      <c r="J64" t="s">
        <v>677</v>
      </c>
      <c r="K64" t="s">
        <v>678</v>
      </c>
    </row>
    <row r="65" spans="1:11" ht="15.75">
      <c r="A65" s="197"/>
      <c r="B65" s="330">
        <v>64</v>
      </c>
      <c r="C65" s="329" t="s">
        <v>469</v>
      </c>
      <c r="I65" s="197" t="s">
        <v>66</v>
      </c>
      <c r="J65" t="s">
        <v>678</v>
      </c>
      <c r="K65" t="s">
        <v>679</v>
      </c>
    </row>
    <row r="66" spans="1:11" ht="15.75">
      <c r="A66" s="197"/>
      <c r="B66" s="330">
        <v>65</v>
      </c>
      <c r="C66" s="329" t="s">
        <v>470</v>
      </c>
      <c r="I66" s="197" t="s">
        <v>67</v>
      </c>
      <c r="J66" t="s">
        <v>679</v>
      </c>
      <c r="K66" t="s">
        <v>680</v>
      </c>
    </row>
    <row r="67" spans="1:11" ht="15.75">
      <c r="A67" s="197"/>
      <c r="B67" s="328">
        <v>66</v>
      </c>
      <c r="C67" s="329" t="s">
        <v>471</v>
      </c>
      <c r="I67" s="197" t="s">
        <v>68</v>
      </c>
      <c r="J67" t="s">
        <v>680</v>
      </c>
      <c r="K67" t="s">
        <v>681</v>
      </c>
    </row>
    <row r="68" spans="1:11" ht="15.75">
      <c r="A68" s="197"/>
      <c r="B68" s="330">
        <v>67</v>
      </c>
      <c r="C68" s="329" t="s">
        <v>472</v>
      </c>
      <c r="I68" s="197" t="s">
        <v>69</v>
      </c>
      <c r="J68" t="s">
        <v>681</v>
      </c>
      <c r="K68" t="s">
        <v>682</v>
      </c>
    </row>
    <row r="69" spans="1:11" ht="15.75">
      <c r="A69" s="197"/>
      <c r="B69" s="330">
        <v>68</v>
      </c>
      <c r="C69" s="329" t="s">
        <v>473</v>
      </c>
      <c r="I69" s="197" t="s">
        <v>70</v>
      </c>
      <c r="J69" t="s">
        <v>682</v>
      </c>
      <c r="K69" t="s">
        <v>683</v>
      </c>
    </row>
    <row r="70" spans="1:11" ht="15.75">
      <c r="A70" s="197"/>
      <c r="B70" s="328">
        <v>69</v>
      </c>
      <c r="C70" s="329" t="s">
        <v>474</v>
      </c>
      <c r="I70" s="197" t="s">
        <v>71</v>
      </c>
      <c r="J70" t="s">
        <v>683</v>
      </c>
      <c r="K70" t="s">
        <v>684</v>
      </c>
    </row>
    <row r="71" spans="1:11" ht="15.75">
      <c r="A71" s="197"/>
      <c r="B71" s="330">
        <v>70</v>
      </c>
      <c r="C71" s="329" t="s">
        <v>475</v>
      </c>
      <c r="I71" s="197" t="s">
        <v>72</v>
      </c>
      <c r="J71" t="s">
        <v>684</v>
      </c>
      <c r="K71" t="s">
        <v>685</v>
      </c>
    </row>
    <row r="72" spans="1:11" ht="15.75">
      <c r="A72" s="197"/>
      <c r="B72" s="330">
        <v>71</v>
      </c>
      <c r="C72" s="329" t="s">
        <v>476</v>
      </c>
      <c r="I72" s="197" t="s">
        <v>73</v>
      </c>
      <c r="J72" t="s">
        <v>685</v>
      </c>
      <c r="K72" t="s">
        <v>686</v>
      </c>
    </row>
    <row r="73" spans="1:11" ht="15.75">
      <c r="A73" s="197"/>
      <c r="B73" s="328">
        <v>72</v>
      </c>
      <c r="C73" s="329" t="s">
        <v>477</v>
      </c>
    </row>
    <row r="74" spans="1:11">
      <c r="B74" s="330">
        <v>73</v>
      </c>
      <c r="C74" s="329" t="s">
        <v>478</v>
      </c>
    </row>
    <row r="75" spans="1:11">
      <c r="B75" s="330">
        <v>74</v>
      </c>
      <c r="C75" s="329" t="s">
        <v>479</v>
      </c>
    </row>
    <row r="76" spans="1:11">
      <c r="B76" s="328">
        <v>75</v>
      </c>
      <c r="C76" s="329" t="s">
        <v>480</v>
      </c>
    </row>
    <row r="77" spans="1:11">
      <c r="B77" s="330">
        <v>76</v>
      </c>
      <c r="C77" s="329" t="s">
        <v>481</v>
      </c>
    </row>
    <row r="78" spans="1:11">
      <c r="B78" s="330">
        <v>77</v>
      </c>
      <c r="C78" s="329" t="s">
        <v>482</v>
      </c>
    </row>
    <row r="79" spans="1:11">
      <c r="B79" s="328">
        <v>78</v>
      </c>
      <c r="C79" s="329" t="s">
        <v>483</v>
      </c>
    </row>
    <row r="80" spans="1:11">
      <c r="B80" s="330">
        <v>79</v>
      </c>
      <c r="C80" s="329" t="s">
        <v>484</v>
      </c>
    </row>
    <row r="81" spans="2:3">
      <c r="B81" s="330">
        <v>80</v>
      </c>
      <c r="C81" s="329" t="s">
        <v>485</v>
      </c>
    </row>
    <row r="82" spans="2:3">
      <c r="B82" s="328">
        <v>81</v>
      </c>
      <c r="C82" s="329" t="s">
        <v>486</v>
      </c>
    </row>
    <row r="83" spans="2:3">
      <c r="B83" s="330">
        <v>82</v>
      </c>
      <c r="C83" s="329" t="s">
        <v>487</v>
      </c>
    </row>
    <row r="84" spans="2:3">
      <c r="B84" s="330">
        <v>83</v>
      </c>
      <c r="C84" s="329" t="s">
        <v>488</v>
      </c>
    </row>
    <row r="85" spans="2:3">
      <c r="B85" s="328">
        <v>84</v>
      </c>
      <c r="C85" s="329" t="s">
        <v>489</v>
      </c>
    </row>
    <row r="86" spans="2:3">
      <c r="B86" s="330">
        <v>85</v>
      </c>
      <c r="C86" s="329" t="s">
        <v>490</v>
      </c>
    </row>
    <row r="87" spans="2:3">
      <c r="B87" s="330">
        <v>86</v>
      </c>
      <c r="C87" s="329" t="s">
        <v>491</v>
      </c>
    </row>
    <row r="88" spans="2:3">
      <c r="B88" s="328">
        <v>87</v>
      </c>
      <c r="C88" s="329" t="s">
        <v>492</v>
      </c>
    </row>
    <row r="89" spans="2:3">
      <c r="B89" s="330">
        <v>88</v>
      </c>
      <c r="C89" s="329" t="s">
        <v>493</v>
      </c>
    </row>
    <row r="90" spans="2:3">
      <c r="B90" s="330">
        <v>89</v>
      </c>
      <c r="C90" s="329" t="s">
        <v>494</v>
      </c>
    </row>
    <row r="91" spans="2:3">
      <c r="B91" s="328">
        <v>90</v>
      </c>
      <c r="C91" s="329" t="s">
        <v>495</v>
      </c>
    </row>
    <row r="92" spans="2:3">
      <c r="B92" s="330">
        <v>91</v>
      </c>
      <c r="C92" s="329" t="s">
        <v>496</v>
      </c>
    </row>
    <row r="93" spans="2:3">
      <c r="B93" s="330">
        <v>92</v>
      </c>
      <c r="C93" s="329" t="s">
        <v>497</v>
      </c>
    </row>
    <row r="94" spans="2:3">
      <c r="B94" s="328">
        <v>93</v>
      </c>
      <c r="C94" s="329" t="s">
        <v>498</v>
      </c>
    </row>
    <row r="95" spans="2:3">
      <c r="B95" s="330">
        <v>94</v>
      </c>
      <c r="C95" s="329" t="s">
        <v>499</v>
      </c>
    </row>
    <row r="96" spans="2:3">
      <c r="B96" s="330">
        <v>95</v>
      </c>
      <c r="C96" s="329" t="s">
        <v>500</v>
      </c>
    </row>
    <row r="97" spans="2:3">
      <c r="B97" s="328">
        <v>96</v>
      </c>
      <c r="C97" s="329" t="s">
        <v>501</v>
      </c>
    </row>
    <row r="98" spans="2:3">
      <c r="B98" s="330">
        <v>97</v>
      </c>
      <c r="C98" s="329" t="s">
        <v>502</v>
      </c>
    </row>
    <row r="99" spans="2:3">
      <c r="B99" s="330">
        <v>98</v>
      </c>
      <c r="C99" s="329" t="s">
        <v>503</v>
      </c>
    </row>
    <row r="100" spans="2:3">
      <c r="B100" s="328">
        <v>99</v>
      </c>
      <c r="C100" s="329" t="s">
        <v>504</v>
      </c>
    </row>
    <row r="101" spans="2:3">
      <c r="B101" s="330">
        <v>100</v>
      </c>
      <c r="C101" s="329" t="s">
        <v>505</v>
      </c>
    </row>
    <row r="102" spans="2:3">
      <c r="B102" s="330">
        <v>101</v>
      </c>
      <c r="C102" s="329" t="s">
        <v>506</v>
      </c>
    </row>
    <row r="103" spans="2:3">
      <c r="B103" s="328">
        <v>102</v>
      </c>
      <c r="C103" s="329" t="s">
        <v>507</v>
      </c>
    </row>
    <row r="104" spans="2:3">
      <c r="B104" s="330">
        <v>103</v>
      </c>
      <c r="C104" s="329" t="s">
        <v>508</v>
      </c>
    </row>
    <row r="105" spans="2:3">
      <c r="B105" s="330">
        <v>104</v>
      </c>
      <c r="C105" s="329" t="s">
        <v>509</v>
      </c>
    </row>
    <row r="106" spans="2:3">
      <c r="B106" s="328">
        <v>105</v>
      </c>
      <c r="C106" s="329" t="s">
        <v>510</v>
      </c>
    </row>
    <row r="107" spans="2:3">
      <c r="B107" s="330">
        <v>106</v>
      </c>
      <c r="C107" s="329" t="s">
        <v>511</v>
      </c>
    </row>
    <row r="108" spans="2:3">
      <c r="B108" s="330">
        <v>107</v>
      </c>
      <c r="C108" s="329" t="s">
        <v>512</v>
      </c>
    </row>
    <row r="109" spans="2:3">
      <c r="B109" s="328">
        <v>108</v>
      </c>
      <c r="C109" s="329" t="s">
        <v>513</v>
      </c>
    </row>
    <row r="110" spans="2:3">
      <c r="B110" s="330">
        <v>109</v>
      </c>
      <c r="C110" s="329" t="s">
        <v>514</v>
      </c>
    </row>
    <row r="111" spans="2:3">
      <c r="B111" s="330">
        <v>110</v>
      </c>
      <c r="C111" s="329" t="s">
        <v>515</v>
      </c>
    </row>
    <row r="112" spans="2:3">
      <c r="B112" s="328">
        <v>111</v>
      </c>
      <c r="C112" s="329" t="s">
        <v>516</v>
      </c>
    </row>
    <row r="113" spans="2:3">
      <c r="B113" s="330">
        <v>112</v>
      </c>
      <c r="C113" s="329" t="s">
        <v>517</v>
      </c>
    </row>
    <row r="114" spans="2:3">
      <c r="B114" s="330">
        <v>113</v>
      </c>
      <c r="C114" s="329" t="s">
        <v>518</v>
      </c>
    </row>
    <row r="115" spans="2:3">
      <c r="B115" s="328">
        <v>114</v>
      </c>
      <c r="C115" s="329" t="s">
        <v>519</v>
      </c>
    </row>
    <row r="116" spans="2:3">
      <c r="B116" s="330">
        <v>115</v>
      </c>
      <c r="C116" s="329" t="s">
        <v>520</v>
      </c>
    </row>
    <row r="117" spans="2:3">
      <c r="B117" s="330">
        <v>116</v>
      </c>
      <c r="C117" s="329" t="s">
        <v>521</v>
      </c>
    </row>
    <row r="118" spans="2:3">
      <c r="B118" s="328">
        <v>117</v>
      </c>
      <c r="C118" s="329" t="s">
        <v>522</v>
      </c>
    </row>
    <row r="119" spans="2:3">
      <c r="B119" s="330">
        <v>118</v>
      </c>
      <c r="C119" s="329" t="s">
        <v>523</v>
      </c>
    </row>
    <row r="120" spans="2:3">
      <c r="B120" s="330">
        <v>119</v>
      </c>
      <c r="C120" s="329" t="s">
        <v>524</v>
      </c>
    </row>
    <row r="121" spans="2:3">
      <c r="B121" s="328">
        <v>120</v>
      </c>
      <c r="C121" s="329" t="s">
        <v>525</v>
      </c>
    </row>
    <row r="122" spans="2:3">
      <c r="B122" s="330">
        <v>121</v>
      </c>
      <c r="C122" s="329" t="s">
        <v>526</v>
      </c>
    </row>
    <row r="123" spans="2:3">
      <c r="B123" s="330">
        <v>122</v>
      </c>
      <c r="C123" s="329" t="s">
        <v>527</v>
      </c>
    </row>
    <row r="124" spans="2:3">
      <c r="B124" s="328">
        <v>123</v>
      </c>
      <c r="C124" s="329" t="s">
        <v>528</v>
      </c>
    </row>
    <row r="125" spans="2:3">
      <c r="B125" s="330">
        <v>124</v>
      </c>
      <c r="C125" s="329" t="s">
        <v>529</v>
      </c>
    </row>
    <row r="126" spans="2:3">
      <c r="B126" s="330">
        <v>125</v>
      </c>
      <c r="C126" s="329" t="s">
        <v>530</v>
      </c>
    </row>
    <row r="127" spans="2:3">
      <c r="B127" s="328">
        <v>126</v>
      </c>
      <c r="C127" s="329" t="s">
        <v>531</v>
      </c>
    </row>
    <row r="128" spans="2:3">
      <c r="B128" s="330">
        <v>127</v>
      </c>
      <c r="C128" s="329" t="s">
        <v>532</v>
      </c>
    </row>
    <row r="129" spans="2:3">
      <c r="B129" s="330">
        <v>128</v>
      </c>
      <c r="C129" s="329" t="s">
        <v>533</v>
      </c>
    </row>
    <row r="130" spans="2:3">
      <c r="B130" s="328">
        <v>129</v>
      </c>
      <c r="C130" s="329" t="s">
        <v>534</v>
      </c>
    </row>
    <row r="131" spans="2:3">
      <c r="B131" s="330">
        <v>130</v>
      </c>
      <c r="C131" s="329" t="s">
        <v>535</v>
      </c>
    </row>
    <row r="132" spans="2:3">
      <c r="B132" s="330">
        <v>131</v>
      </c>
      <c r="C132" s="329" t="s">
        <v>536</v>
      </c>
    </row>
    <row r="133" spans="2:3">
      <c r="B133" s="328">
        <v>132</v>
      </c>
      <c r="C133" s="329" t="s">
        <v>537</v>
      </c>
    </row>
    <row r="134" spans="2:3">
      <c r="B134" s="330">
        <v>133</v>
      </c>
      <c r="C134" s="329" t="s">
        <v>538</v>
      </c>
    </row>
    <row r="135" spans="2:3">
      <c r="B135" s="330">
        <v>134</v>
      </c>
      <c r="C135" s="329" t="s">
        <v>539</v>
      </c>
    </row>
    <row r="136" spans="2:3">
      <c r="B136" s="328">
        <v>135</v>
      </c>
      <c r="C136" s="329" t="s">
        <v>540</v>
      </c>
    </row>
    <row r="137" spans="2:3">
      <c r="B137" s="330">
        <v>136</v>
      </c>
      <c r="C137" s="329" t="s">
        <v>541</v>
      </c>
    </row>
    <row r="138" spans="2:3">
      <c r="B138" s="330">
        <v>137</v>
      </c>
      <c r="C138" s="329" t="s">
        <v>542</v>
      </c>
    </row>
    <row r="139" spans="2:3">
      <c r="B139" s="328">
        <v>138</v>
      </c>
      <c r="C139" s="329" t="s">
        <v>543</v>
      </c>
    </row>
    <row r="140" spans="2:3">
      <c r="B140" s="330">
        <v>139</v>
      </c>
      <c r="C140" s="329" t="s">
        <v>544</v>
      </c>
    </row>
    <row r="141" spans="2:3">
      <c r="B141" s="330">
        <v>140</v>
      </c>
      <c r="C141" s="329" t="s">
        <v>545</v>
      </c>
    </row>
    <row r="142" spans="2:3">
      <c r="B142" s="328">
        <v>141</v>
      </c>
      <c r="C142" s="329" t="s">
        <v>546</v>
      </c>
    </row>
    <row r="143" spans="2:3">
      <c r="B143" s="330">
        <v>142</v>
      </c>
      <c r="C143" s="329" t="s">
        <v>547</v>
      </c>
    </row>
    <row r="144" spans="2:3">
      <c r="B144" s="330">
        <v>143</v>
      </c>
      <c r="C144" s="329" t="s">
        <v>548</v>
      </c>
    </row>
    <row r="145" spans="2:3">
      <c r="B145" s="328">
        <v>144</v>
      </c>
      <c r="C145" s="329" t="s">
        <v>549</v>
      </c>
    </row>
    <row r="146" spans="2:3">
      <c r="B146" s="330">
        <v>145</v>
      </c>
      <c r="C146" s="329" t="s">
        <v>550</v>
      </c>
    </row>
    <row r="147" spans="2:3">
      <c r="B147" s="330">
        <v>146</v>
      </c>
      <c r="C147" s="329" t="s">
        <v>551</v>
      </c>
    </row>
    <row r="148" spans="2:3">
      <c r="B148" s="328">
        <v>147</v>
      </c>
      <c r="C148" s="329" t="s">
        <v>552</v>
      </c>
    </row>
    <row r="149" spans="2:3">
      <c r="B149" s="330">
        <v>148</v>
      </c>
      <c r="C149" s="329" t="s">
        <v>553</v>
      </c>
    </row>
    <row r="150" spans="2:3">
      <c r="B150" s="330">
        <v>149</v>
      </c>
      <c r="C150" s="329" t="s">
        <v>554</v>
      </c>
    </row>
    <row r="151" spans="2:3">
      <c r="B151" s="328">
        <v>150</v>
      </c>
      <c r="C151" s="329" t="s">
        <v>555</v>
      </c>
    </row>
    <row r="152" spans="2:3">
      <c r="B152" s="330">
        <v>151</v>
      </c>
      <c r="C152" s="329" t="s">
        <v>556</v>
      </c>
    </row>
    <row r="153" spans="2:3">
      <c r="B153" s="330">
        <v>152</v>
      </c>
      <c r="C153" s="329" t="s">
        <v>557</v>
      </c>
    </row>
    <row r="154" spans="2:3">
      <c r="B154" s="328">
        <v>153</v>
      </c>
      <c r="C154" s="329" t="s">
        <v>558</v>
      </c>
    </row>
    <row r="155" spans="2:3">
      <c r="B155" s="330">
        <v>154</v>
      </c>
      <c r="C155" s="329" t="s">
        <v>559</v>
      </c>
    </row>
    <row r="156" spans="2:3">
      <c r="B156" s="330">
        <v>155</v>
      </c>
      <c r="C156" s="329" t="s">
        <v>560</v>
      </c>
    </row>
    <row r="157" spans="2:3">
      <c r="B157" s="328">
        <v>156</v>
      </c>
      <c r="C157" s="329" t="s">
        <v>561</v>
      </c>
    </row>
    <row r="158" spans="2:3">
      <c r="B158" s="330">
        <v>157</v>
      </c>
      <c r="C158" s="329" t="s">
        <v>562</v>
      </c>
    </row>
    <row r="159" spans="2:3">
      <c r="B159" s="330">
        <v>158</v>
      </c>
      <c r="C159" s="329" t="s">
        <v>563</v>
      </c>
    </row>
    <row r="160" spans="2:3">
      <c r="B160" s="328">
        <v>159</v>
      </c>
      <c r="C160" s="329" t="s">
        <v>564</v>
      </c>
    </row>
    <row r="161" spans="2:3">
      <c r="B161" s="330">
        <v>160</v>
      </c>
      <c r="C161" s="329" t="s">
        <v>565</v>
      </c>
    </row>
    <row r="162" spans="2:3">
      <c r="B162" s="330">
        <v>161</v>
      </c>
      <c r="C162" s="329" t="s">
        <v>566</v>
      </c>
    </row>
    <row r="163" spans="2:3">
      <c r="B163" s="328">
        <v>162</v>
      </c>
      <c r="C163" s="329" t="s">
        <v>567</v>
      </c>
    </row>
    <row r="164" spans="2:3">
      <c r="B164" s="330">
        <v>163</v>
      </c>
      <c r="C164" s="329" t="s">
        <v>568</v>
      </c>
    </row>
    <row r="165" spans="2:3">
      <c r="B165" s="330">
        <v>164</v>
      </c>
      <c r="C165" s="329" t="s">
        <v>569</v>
      </c>
    </row>
    <row r="166" spans="2:3">
      <c r="B166" s="328">
        <v>165</v>
      </c>
      <c r="C166" s="329" t="s">
        <v>570</v>
      </c>
    </row>
    <row r="167" spans="2:3">
      <c r="B167" s="330">
        <v>166</v>
      </c>
      <c r="C167" s="329" t="s">
        <v>571</v>
      </c>
    </row>
    <row r="168" spans="2:3">
      <c r="B168" s="330">
        <v>167</v>
      </c>
      <c r="C168" s="329" t="s">
        <v>572</v>
      </c>
    </row>
    <row r="169" spans="2:3">
      <c r="B169" s="328">
        <v>168</v>
      </c>
      <c r="C169" s="329" t="s">
        <v>573</v>
      </c>
    </row>
    <row r="170" spans="2:3">
      <c r="B170" s="330">
        <v>169</v>
      </c>
      <c r="C170" s="329" t="s">
        <v>574</v>
      </c>
    </row>
    <row r="171" spans="2:3">
      <c r="B171" s="330">
        <v>170</v>
      </c>
      <c r="C171" s="329" t="s">
        <v>575</v>
      </c>
    </row>
    <row r="172" spans="2:3">
      <c r="B172" s="328">
        <v>171</v>
      </c>
      <c r="C172" s="329" t="s">
        <v>576</v>
      </c>
    </row>
    <row r="173" spans="2:3">
      <c r="B173" s="330">
        <v>172</v>
      </c>
      <c r="C173" s="329" t="s">
        <v>577</v>
      </c>
    </row>
    <row r="174" spans="2:3">
      <c r="B174" s="330">
        <v>173</v>
      </c>
      <c r="C174" s="329" t="s">
        <v>578</v>
      </c>
    </row>
    <row r="175" spans="2:3">
      <c r="B175" s="328">
        <v>174</v>
      </c>
      <c r="C175" s="329" t="s">
        <v>579</v>
      </c>
    </row>
    <row r="176" spans="2:3">
      <c r="B176" s="330">
        <v>175</v>
      </c>
      <c r="C176" s="329" t="s">
        <v>580</v>
      </c>
    </row>
    <row r="177" spans="2:3">
      <c r="B177" s="330">
        <v>176</v>
      </c>
      <c r="C177" s="329" t="s">
        <v>581</v>
      </c>
    </row>
    <row r="178" spans="2:3">
      <c r="B178" s="328">
        <v>177</v>
      </c>
      <c r="C178" s="329" t="s">
        <v>582</v>
      </c>
    </row>
    <row r="179" spans="2:3">
      <c r="B179" s="330">
        <v>178</v>
      </c>
      <c r="C179" s="329" t="s">
        <v>583</v>
      </c>
    </row>
    <row r="180" spans="2:3">
      <c r="B180" s="330">
        <v>179</v>
      </c>
      <c r="C180" s="329" t="s">
        <v>584</v>
      </c>
    </row>
    <row r="181" spans="2:3">
      <c r="B181" s="328">
        <v>180</v>
      </c>
      <c r="C181" s="329" t="s">
        <v>585</v>
      </c>
    </row>
    <row r="182" spans="2:3">
      <c r="B182" s="330">
        <v>181</v>
      </c>
      <c r="C182" s="329" t="s">
        <v>586</v>
      </c>
    </row>
    <row r="183" spans="2:3">
      <c r="B183" s="330">
        <v>182</v>
      </c>
      <c r="C183" s="329" t="s">
        <v>587</v>
      </c>
    </row>
    <row r="184" spans="2:3">
      <c r="B184" s="328">
        <v>183</v>
      </c>
      <c r="C184" s="329" t="s">
        <v>588</v>
      </c>
    </row>
    <row r="185" spans="2:3">
      <c r="B185" s="330">
        <v>184</v>
      </c>
      <c r="C185" s="329" t="s">
        <v>589</v>
      </c>
    </row>
    <row r="186" spans="2:3">
      <c r="B186" s="330">
        <v>185</v>
      </c>
      <c r="C186" s="329" t="s">
        <v>590</v>
      </c>
    </row>
    <row r="187" spans="2:3">
      <c r="B187" s="328">
        <v>186</v>
      </c>
      <c r="C187" s="329" t="s">
        <v>591</v>
      </c>
    </row>
    <row r="188" spans="2:3">
      <c r="B188" s="330">
        <v>187</v>
      </c>
      <c r="C188" s="329" t="s">
        <v>592</v>
      </c>
    </row>
    <row r="189" spans="2:3">
      <c r="B189" s="330">
        <v>188</v>
      </c>
      <c r="C189" s="329" t="s">
        <v>593</v>
      </c>
    </row>
    <row r="190" spans="2:3">
      <c r="B190" s="328">
        <v>189</v>
      </c>
      <c r="C190" s="329" t="s">
        <v>594</v>
      </c>
    </row>
    <row r="191" spans="2:3">
      <c r="B191" s="330">
        <v>190</v>
      </c>
      <c r="C191" s="329" t="s">
        <v>595</v>
      </c>
    </row>
    <row r="192" spans="2:3">
      <c r="B192" s="330">
        <v>191</v>
      </c>
      <c r="C192" s="329" t="s">
        <v>596</v>
      </c>
    </row>
    <row r="193" spans="2:3">
      <c r="B193" s="328">
        <v>192</v>
      </c>
      <c r="C193" s="329" t="s">
        <v>597</v>
      </c>
    </row>
    <row r="194" spans="2:3">
      <c r="B194" s="330">
        <v>193</v>
      </c>
      <c r="C194" s="329" t="s">
        <v>598</v>
      </c>
    </row>
    <row r="195" spans="2:3">
      <c r="B195" s="330">
        <v>194</v>
      </c>
      <c r="C195" s="329" t="s">
        <v>599</v>
      </c>
    </row>
    <row r="196" spans="2:3">
      <c r="B196" s="328">
        <v>195</v>
      </c>
      <c r="C196" s="329" t="s">
        <v>600</v>
      </c>
    </row>
    <row r="197" spans="2:3">
      <c r="B197" s="330">
        <v>196</v>
      </c>
      <c r="C197" s="329" t="s">
        <v>601</v>
      </c>
    </row>
    <row r="198" spans="2:3">
      <c r="B198" s="330">
        <v>197</v>
      </c>
      <c r="C198" s="329" t="s">
        <v>602</v>
      </c>
    </row>
    <row r="199" spans="2:3">
      <c r="B199" s="328">
        <v>198</v>
      </c>
      <c r="C199" s="329" t="s">
        <v>603</v>
      </c>
    </row>
    <row r="200" spans="2:3">
      <c r="B200" s="330">
        <v>199</v>
      </c>
      <c r="C200" s="329" t="s">
        <v>604</v>
      </c>
    </row>
    <row r="201" spans="2:3">
      <c r="B201" s="330">
        <v>200</v>
      </c>
      <c r="C201" s="329" t="s">
        <v>605</v>
      </c>
    </row>
    <row r="202" spans="2:3">
      <c r="B202" s="328">
        <v>201</v>
      </c>
      <c r="C202" s="329" t="s">
        <v>606</v>
      </c>
    </row>
    <row r="203" spans="2:3">
      <c r="B203" s="330">
        <v>202</v>
      </c>
      <c r="C203" s="329" t="s">
        <v>607</v>
      </c>
    </row>
    <row r="204" spans="2:3">
      <c r="B204" s="330">
        <v>203</v>
      </c>
      <c r="C204" s="329" t="s">
        <v>608</v>
      </c>
    </row>
    <row r="205" spans="2:3">
      <c r="B205" s="328">
        <v>204</v>
      </c>
      <c r="C205" s="329" t="s">
        <v>609</v>
      </c>
    </row>
    <row r="206" spans="2:3">
      <c r="B206" s="330">
        <v>205</v>
      </c>
      <c r="C206" s="329" t="s">
        <v>610</v>
      </c>
    </row>
    <row r="207" spans="2:3">
      <c r="B207" s="330">
        <v>206</v>
      </c>
      <c r="C207" s="329" t="s">
        <v>611</v>
      </c>
    </row>
    <row r="208" spans="2:3">
      <c r="B208" s="328">
        <v>207</v>
      </c>
      <c r="C208" s="329" t="s">
        <v>612</v>
      </c>
    </row>
    <row r="209" spans="2:3">
      <c r="B209" s="330">
        <v>208</v>
      </c>
      <c r="C209" s="329" t="s">
        <v>613</v>
      </c>
    </row>
    <row r="210" spans="2:3">
      <c r="B210" s="330">
        <v>209</v>
      </c>
      <c r="C210" s="329" t="s">
        <v>614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2</vt:i4>
      </vt:variant>
    </vt:vector>
  </HeadingPairs>
  <TitlesOfParts>
    <vt:vector size="10" baseType="lpstr">
      <vt:lpstr>HC's</vt:lpstr>
      <vt:lpstr>CAPA</vt:lpstr>
      <vt:lpstr>Instruções</vt:lpstr>
      <vt:lpstr>Simulação_DRE</vt:lpstr>
      <vt:lpstr>AJUSTE DE MIX</vt:lpstr>
      <vt:lpstr>Passo a Passo</vt:lpstr>
      <vt:lpstr>Glossário</vt:lpstr>
      <vt:lpstr>Plan3</vt:lpstr>
      <vt:lpstr>dados</vt:lpstr>
      <vt:lpstr>tdados</vt:lpstr>
    </vt:vector>
  </TitlesOfParts>
  <Company>NET S/A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Josue da Rocha Gomes</dc:creator>
  <cp:lastModifiedBy>Daniel Ruas De Almeida</cp:lastModifiedBy>
  <dcterms:created xsi:type="dcterms:W3CDTF">2017-11-09T16:20:54Z</dcterms:created>
  <dcterms:modified xsi:type="dcterms:W3CDTF">2018-12-05T22:00:55Z</dcterms:modified>
</cp:coreProperties>
</file>