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360" yWindow="105" windowWidth="9720" windowHeight="5985" tabRatio="799" activeTab="1"/>
  </bookViews>
  <sheets>
    <sheet name="RESULTADOS" sheetId="1" r:id="rId1"/>
    <sheet name="ENT. DE DADOS" sheetId="2" r:id="rId2"/>
  </sheets>
  <calcPr calcId="124519"/>
</workbook>
</file>

<file path=xl/calcChain.xml><?xml version="1.0" encoding="utf-8"?>
<calcChain xmlns="http://schemas.openxmlformats.org/spreadsheetml/2006/main">
  <c r="C5" i="1"/>
  <c r="C6"/>
  <c r="B10"/>
  <c r="C10"/>
  <c r="D10"/>
  <c r="E10"/>
  <c r="F10"/>
  <c r="G10"/>
  <c r="H10"/>
  <c r="I10"/>
  <c r="J10"/>
  <c r="K10"/>
  <c r="L10"/>
  <c r="M10"/>
  <c r="N10"/>
  <c r="O10"/>
  <c r="B11"/>
  <c r="C11"/>
  <c r="D11"/>
  <c r="E11"/>
  <c r="F11"/>
  <c r="G11"/>
  <c r="H11"/>
  <c r="I11"/>
  <c r="J11"/>
  <c r="K11"/>
  <c r="L11"/>
  <c r="M11"/>
  <c r="N11"/>
  <c r="O11"/>
  <c r="B12"/>
  <c r="C12"/>
  <c r="D12"/>
  <c r="E12"/>
  <c r="F12"/>
  <c r="G12"/>
  <c r="H12"/>
  <c r="I12"/>
  <c r="J12"/>
  <c r="K12"/>
  <c r="L12"/>
  <c r="M12"/>
  <c r="N12"/>
  <c r="O12"/>
  <c r="B13"/>
  <c r="C13"/>
  <c r="D13"/>
  <c r="E13"/>
  <c r="F13"/>
  <c r="G13"/>
  <c r="H13"/>
  <c r="I13"/>
  <c r="J13"/>
  <c r="K13"/>
  <c r="L13"/>
  <c r="M13"/>
  <c r="N13"/>
  <c r="O13"/>
  <c r="B14"/>
  <c r="C14"/>
  <c r="D14"/>
  <c r="E14"/>
  <c r="F14"/>
  <c r="G14"/>
  <c r="H14"/>
  <c r="I14"/>
  <c r="J14"/>
  <c r="K14"/>
  <c r="L14"/>
  <c r="M14"/>
  <c r="N14"/>
  <c r="O14"/>
  <c r="B15"/>
  <c r="C15"/>
  <c r="D15"/>
  <c r="E15"/>
  <c r="F15"/>
  <c r="G15"/>
  <c r="H15"/>
  <c r="I15"/>
  <c r="J15"/>
  <c r="K15"/>
  <c r="L15"/>
  <c r="M15"/>
  <c r="N15"/>
  <c r="O15"/>
  <c r="B16"/>
  <c r="C16"/>
  <c r="D16"/>
  <c r="E16"/>
  <c r="F16"/>
  <c r="G16"/>
  <c r="H16"/>
  <c r="I16"/>
  <c r="J16"/>
  <c r="K16"/>
  <c r="L16"/>
  <c r="M16"/>
  <c r="N16"/>
  <c r="O16"/>
  <c r="B17"/>
  <c r="C17"/>
  <c r="D17"/>
  <c r="E17"/>
  <c r="F17"/>
  <c r="G17"/>
  <c r="H17"/>
  <c r="I17"/>
  <c r="J17"/>
  <c r="K17"/>
  <c r="L17"/>
  <c r="M17"/>
  <c r="N17"/>
  <c r="O17"/>
  <c r="B18"/>
  <c r="C18"/>
  <c r="D18"/>
  <c r="E18"/>
  <c r="F18"/>
  <c r="G18"/>
  <c r="H18"/>
  <c r="I18"/>
  <c r="J18"/>
  <c r="K18"/>
  <c r="L18"/>
  <c r="M18"/>
  <c r="N18"/>
  <c r="O18"/>
  <c r="B19"/>
  <c r="C19"/>
  <c r="D19"/>
  <c r="E19"/>
  <c r="F19"/>
  <c r="G19"/>
  <c r="H19"/>
  <c r="I19"/>
  <c r="J19"/>
  <c r="K19"/>
  <c r="L19"/>
  <c r="M19"/>
  <c r="N19"/>
  <c r="O19"/>
  <c r="B20"/>
  <c r="C20"/>
  <c r="D20"/>
  <c r="E20"/>
  <c r="F20"/>
  <c r="G20"/>
  <c r="H20"/>
  <c r="I20"/>
  <c r="J20"/>
  <c r="K20"/>
  <c r="L20"/>
  <c r="M20"/>
  <c r="N20"/>
  <c r="O20"/>
  <c r="B21"/>
  <c r="C21"/>
  <c r="D21"/>
  <c r="E21"/>
  <c r="F21"/>
  <c r="G21"/>
  <c r="H21"/>
  <c r="I21"/>
  <c r="J21"/>
  <c r="K21"/>
  <c r="L21"/>
  <c r="M21"/>
  <c r="N21"/>
  <c r="O21"/>
  <c r="B22"/>
  <c r="C22"/>
  <c r="D22"/>
  <c r="E22"/>
  <c r="F22"/>
  <c r="G22"/>
  <c r="H22"/>
  <c r="I22"/>
  <c r="J22"/>
  <c r="K22"/>
  <c r="L22"/>
  <c r="M22"/>
  <c r="N22"/>
  <c r="O22"/>
  <c r="B23"/>
  <c r="C23"/>
  <c r="D23"/>
  <c r="E23"/>
  <c r="F23"/>
  <c r="G23"/>
  <c r="H23"/>
  <c r="I23"/>
  <c r="J23"/>
  <c r="K23"/>
  <c r="L23"/>
  <c r="M23"/>
  <c r="N23"/>
  <c r="O23"/>
  <c r="B24"/>
  <c r="C24"/>
  <c r="D24"/>
  <c r="E24"/>
  <c r="F24"/>
  <c r="G24"/>
  <c r="H24"/>
  <c r="I24"/>
  <c r="J24"/>
  <c r="K24"/>
  <c r="L24"/>
  <c r="M24"/>
  <c r="N24"/>
  <c r="O24"/>
  <c r="B25"/>
  <c r="C25"/>
  <c r="D25"/>
  <c r="E25"/>
  <c r="F25"/>
  <c r="G25"/>
  <c r="H25"/>
  <c r="I25"/>
  <c r="J25"/>
  <c r="K25"/>
  <c r="L25"/>
  <c r="M25"/>
  <c r="N25"/>
  <c r="O25"/>
  <c r="B26"/>
  <c r="C26"/>
  <c r="D26"/>
  <c r="E26"/>
  <c r="F26"/>
  <c r="G26"/>
  <c r="H26"/>
  <c r="I26"/>
  <c r="J26"/>
  <c r="K26"/>
  <c r="L26"/>
  <c r="M26"/>
  <c r="N26"/>
  <c r="O26"/>
  <c r="B27"/>
  <c r="C27"/>
  <c r="D27"/>
  <c r="E27"/>
  <c r="F27"/>
  <c r="G27"/>
  <c r="H27"/>
  <c r="I27"/>
  <c r="J27"/>
  <c r="K27"/>
  <c r="L27"/>
  <c r="M27"/>
  <c r="N27"/>
  <c r="O27"/>
  <c r="B28"/>
  <c r="C28"/>
  <c r="D28"/>
  <c r="E28"/>
  <c r="F28"/>
  <c r="G28"/>
  <c r="H28"/>
  <c r="I28"/>
  <c r="J28"/>
  <c r="K28"/>
  <c r="L28"/>
  <c r="M28"/>
  <c r="N28"/>
  <c r="O28"/>
  <c r="B29"/>
  <c r="C29"/>
  <c r="D29"/>
  <c r="E29"/>
  <c r="F29"/>
  <c r="G29"/>
  <c r="H29"/>
  <c r="I29"/>
  <c r="J29"/>
  <c r="K29"/>
  <c r="L29"/>
  <c r="M29"/>
  <c r="N29"/>
  <c r="O29"/>
  <c r="B30"/>
  <c r="C30"/>
  <c r="D30"/>
  <c r="E30"/>
  <c r="F30"/>
  <c r="G30"/>
  <c r="H30"/>
  <c r="I30"/>
  <c r="J30"/>
  <c r="K30"/>
  <c r="L30"/>
  <c r="M30"/>
  <c r="N30"/>
  <c r="O30"/>
  <c r="B31"/>
  <c r="C31"/>
  <c r="D31"/>
  <c r="E31"/>
  <c r="F31"/>
  <c r="G31"/>
  <c r="H31"/>
  <c r="I31"/>
  <c r="J31"/>
  <c r="K31"/>
  <c r="L31"/>
  <c r="M31"/>
  <c r="N31"/>
  <c r="O31"/>
  <c r="B32"/>
  <c r="C32"/>
  <c r="D32"/>
  <c r="E32"/>
  <c r="F32"/>
  <c r="G32"/>
  <c r="H32"/>
  <c r="I32"/>
  <c r="J32"/>
  <c r="K32"/>
  <c r="L32"/>
  <c r="M32"/>
  <c r="N32"/>
  <c r="O32"/>
  <c r="B33"/>
  <c r="C33"/>
  <c r="D33"/>
  <c r="E33"/>
  <c r="F33"/>
  <c r="G33"/>
  <c r="H33"/>
  <c r="I33"/>
  <c r="J33"/>
  <c r="K33"/>
  <c r="L33"/>
  <c r="M33"/>
  <c r="N33"/>
  <c r="O33"/>
  <c r="B34"/>
  <c r="C34"/>
  <c r="D34"/>
  <c r="E34"/>
  <c r="F34"/>
  <c r="G34"/>
  <c r="H34"/>
  <c r="I34"/>
  <c r="J34"/>
  <c r="K34"/>
  <c r="L34"/>
  <c r="M34"/>
  <c r="N34"/>
  <c r="O34"/>
  <c r="B35"/>
  <c r="C35"/>
  <c r="D35"/>
  <c r="E35"/>
  <c r="F35"/>
  <c r="G35"/>
  <c r="H35"/>
  <c r="I35"/>
  <c r="J35"/>
  <c r="K35"/>
  <c r="L35"/>
  <c r="M35"/>
  <c r="N35"/>
  <c r="O35"/>
  <c r="B36"/>
  <c r="C36"/>
  <c r="D36"/>
  <c r="E36"/>
  <c r="F36"/>
  <c r="G36"/>
  <c r="H36"/>
  <c r="I36"/>
  <c r="J36"/>
  <c r="K36"/>
  <c r="L36"/>
  <c r="M36"/>
  <c r="N36"/>
  <c r="O36"/>
  <c r="B37"/>
  <c r="C37"/>
  <c r="D37"/>
  <c r="E37"/>
  <c r="F37"/>
  <c r="G37"/>
  <c r="H37"/>
  <c r="I37"/>
  <c r="J37"/>
  <c r="K37"/>
  <c r="L37"/>
  <c r="M37"/>
  <c r="N37"/>
  <c r="O37"/>
  <c r="B38"/>
  <c r="C38"/>
  <c r="D38"/>
  <c r="E38"/>
  <c r="F38"/>
  <c r="G38"/>
  <c r="H38"/>
  <c r="I38"/>
  <c r="J38"/>
  <c r="K38"/>
  <c r="L38"/>
  <c r="M38"/>
  <c r="N38"/>
  <c r="O38"/>
  <c r="B39"/>
  <c r="C39"/>
  <c r="D39"/>
  <c r="E39"/>
  <c r="F39"/>
  <c r="G39"/>
  <c r="H39"/>
  <c r="I39"/>
  <c r="J39"/>
  <c r="K39"/>
  <c r="L39"/>
  <c r="M39"/>
  <c r="N39"/>
  <c r="O39"/>
  <c r="B40"/>
  <c r="C40"/>
  <c r="D40"/>
  <c r="E40"/>
  <c r="F40"/>
  <c r="G40"/>
  <c r="H40"/>
  <c r="I40"/>
  <c r="J40"/>
  <c r="K40"/>
  <c r="L40"/>
  <c r="M40"/>
  <c r="N40"/>
  <c r="O40"/>
  <c r="B41"/>
  <c r="C41"/>
  <c r="D41"/>
  <c r="E41"/>
  <c r="F41"/>
  <c r="G41"/>
  <c r="H41"/>
  <c r="I41"/>
  <c r="J41"/>
  <c r="K41"/>
  <c r="L41"/>
  <c r="M41"/>
  <c r="N41"/>
  <c r="O41"/>
  <c r="B42"/>
  <c r="C42"/>
  <c r="D42"/>
  <c r="E42"/>
  <c r="F42"/>
  <c r="G42"/>
  <c r="H42"/>
  <c r="I42"/>
  <c r="J42"/>
  <c r="K42"/>
  <c r="L42"/>
  <c r="M42"/>
  <c r="N42"/>
  <c r="O42"/>
  <c r="B43"/>
  <c r="C43"/>
  <c r="D43"/>
  <c r="E43"/>
  <c r="F43"/>
  <c r="G43"/>
  <c r="H43"/>
  <c r="I43"/>
  <c r="J43"/>
  <c r="K43"/>
  <c r="L43"/>
  <c r="M43"/>
  <c r="N43"/>
  <c r="O43"/>
  <c r="B44"/>
  <c r="C44"/>
  <c r="D44"/>
  <c r="E44"/>
  <c r="F44"/>
  <c r="G44"/>
  <c r="H44"/>
  <c r="I44"/>
  <c r="J44"/>
  <c r="K44"/>
  <c r="L44"/>
  <c r="M44"/>
  <c r="N44"/>
  <c r="O44"/>
  <c r="B45"/>
  <c r="C45"/>
  <c r="D45"/>
  <c r="E45"/>
  <c r="F45"/>
  <c r="G45"/>
  <c r="H45"/>
  <c r="I45"/>
  <c r="J45"/>
  <c r="K45"/>
  <c r="L45"/>
  <c r="M45"/>
  <c r="N45"/>
  <c r="O45"/>
  <c r="B46"/>
  <c r="C46"/>
  <c r="D46"/>
  <c r="E46"/>
  <c r="F46"/>
  <c r="G46"/>
  <c r="H46"/>
  <c r="I46"/>
  <c r="J46"/>
  <c r="K46"/>
  <c r="L46"/>
  <c r="M46"/>
  <c r="N46"/>
  <c r="O46"/>
  <c r="B47"/>
  <c r="C47"/>
  <c r="D47"/>
  <c r="E47"/>
  <c r="F47"/>
  <c r="G47"/>
  <c r="H47"/>
  <c r="I47"/>
  <c r="J47"/>
  <c r="K47"/>
  <c r="L47"/>
  <c r="M47"/>
  <c r="N47"/>
  <c r="O47"/>
  <c r="B48"/>
  <c r="C48"/>
  <c r="D48"/>
  <c r="E48"/>
  <c r="F48"/>
  <c r="G48"/>
  <c r="H48"/>
  <c r="I48"/>
  <c r="J48"/>
  <c r="K48"/>
  <c r="L48"/>
  <c r="M48"/>
  <c r="N48"/>
  <c r="O48"/>
  <c r="B49"/>
  <c r="C49"/>
  <c r="D49"/>
  <c r="E49"/>
  <c r="F49"/>
  <c r="G49"/>
  <c r="H49"/>
  <c r="I49"/>
  <c r="J49"/>
  <c r="K49"/>
  <c r="L49"/>
  <c r="M49"/>
  <c r="N49"/>
  <c r="O49"/>
  <c r="B50"/>
  <c r="C50"/>
  <c r="D50"/>
  <c r="E50"/>
  <c r="F50"/>
  <c r="G50"/>
  <c r="H50"/>
  <c r="I50"/>
  <c r="J50"/>
  <c r="K50"/>
  <c r="L50"/>
  <c r="M50"/>
  <c r="N50"/>
  <c r="O50"/>
  <c r="B51"/>
  <c r="C51"/>
  <c r="D51"/>
  <c r="E51"/>
  <c r="F51"/>
  <c r="G51"/>
  <c r="H51"/>
  <c r="I51"/>
  <c r="J51"/>
  <c r="K51"/>
  <c r="L51"/>
  <c r="M51"/>
  <c r="N51"/>
  <c r="O51"/>
  <c r="B52"/>
  <c r="C52"/>
  <c r="D52"/>
  <c r="E52"/>
  <c r="E61" s="1"/>
  <c r="F52"/>
  <c r="G52"/>
  <c r="G61" s="1"/>
  <c r="H52"/>
  <c r="I52"/>
  <c r="I61" s="1"/>
  <c r="J52"/>
  <c r="K52"/>
  <c r="K61" s="1"/>
  <c r="L52"/>
  <c r="M52"/>
  <c r="M61" s="1"/>
  <c r="N52"/>
  <c r="O52"/>
  <c r="B53"/>
  <c r="C53"/>
  <c r="D53"/>
  <c r="E53"/>
  <c r="F53"/>
  <c r="G53"/>
  <c r="H53"/>
  <c r="I53"/>
  <c r="J53"/>
  <c r="K53"/>
  <c r="L53"/>
  <c r="M53"/>
  <c r="N53"/>
  <c r="O53"/>
  <c r="B54"/>
  <c r="C54"/>
  <c r="D54"/>
  <c r="E54"/>
  <c r="F54"/>
  <c r="G54"/>
  <c r="H54"/>
  <c r="I54"/>
  <c r="J54"/>
  <c r="K54"/>
  <c r="L54"/>
  <c r="M54"/>
  <c r="N54"/>
  <c r="O54"/>
  <c r="B55"/>
  <c r="C55"/>
  <c r="D55"/>
  <c r="E55"/>
  <c r="F55"/>
  <c r="G55"/>
  <c r="H55"/>
  <c r="I55"/>
  <c r="J55"/>
  <c r="K55"/>
  <c r="L55"/>
  <c r="M55"/>
  <c r="N55"/>
  <c r="O55"/>
  <c r="B56"/>
  <c r="C56"/>
  <c r="D56"/>
  <c r="E56"/>
  <c r="F56"/>
  <c r="G56"/>
  <c r="H56"/>
  <c r="I56"/>
  <c r="J56"/>
  <c r="K56"/>
  <c r="L56"/>
  <c r="M56"/>
  <c r="N56"/>
  <c r="O56"/>
  <c r="B57"/>
  <c r="C57"/>
  <c r="D57"/>
  <c r="E57"/>
  <c r="F57"/>
  <c r="G57"/>
  <c r="H57"/>
  <c r="I57"/>
  <c r="J57"/>
  <c r="K57"/>
  <c r="L57"/>
  <c r="M57"/>
  <c r="N57"/>
  <c r="O57"/>
  <c r="B58"/>
  <c r="C58"/>
  <c r="D58"/>
  <c r="E58"/>
  <c r="F58"/>
  <c r="G58"/>
  <c r="H58"/>
  <c r="I58"/>
  <c r="J58"/>
  <c r="K58"/>
  <c r="L58"/>
  <c r="M58"/>
  <c r="N58"/>
  <c r="O58"/>
  <c r="B59"/>
  <c r="C59"/>
  <c r="D59"/>
  <c r="E59"/>
  <c r="F59"/>
  <c r="G59"/>
  <c r="H59"/>
  <c r="I59"/>
  <c r="J59"/>
  <c r="K59"/>
  <c r="L59"/>
  <c r="M59"/>
  <c r="N59"/>
  <c r="O59"/>
  <c r="F60"/>
  <c r="H60"/>
  <c r="J60"/>
  <c r="L60"/>
  <c r="F61"/>
  <c r="H61"/>
  <c r="J61"/>
  <c r="L61"/>
  <c r="F62"/>
  <c r="H62"/>
  <c r="J62"/>
  <c r="L62"/>
  <c r="E63"/>
  <c r="F63"/>
  <c r="G63"/>
  <c r="H63"/>
  <c r="I63"/>
  <c r="J63"/>
  <c r="K63"/>
  <c r="L63"/>
  <c r="M63"/>
  <c r="M62" l="1"/>
  <c r="K62"/>
  <c r="G62"/>
  <c r="I62"/>
  <c r="E62"/>
  <c r="M60"/>
  <c r="K60"/>
  <c r="I60"/>
  <c r="G60"/>
  <c r="E60"/>
</calcChain>
</file>

<file path=xl/sharedStrings.xml><?xml version="1.0" encoding="utf-8"?>
<sst xmlns="http://schemas.openxmlformats.org/spreadsheetml/2006/main" count="333" uniqueCount="65">
  <si>
    <t>Número:</t>
  </si>
  <si>
    <t>NÚMERO:</t>
  </si>
  <si>
    <t>Obs.:</t>
  </si>
  <si>
    <t>Data</t>
  </si>
  <si>
    <t>Média</t>
  </si>
  <si>
    <t>-</t>
  </si>
  <si>
    <t>Origem:</t>
  </si>
  <si>
    <t>ORIGEM:</t>
  </si>
  <si>
    <t>RNC</t>
  </si>
  <si>
    <t>Ferro</t>
  </si>
  <si>
    <t>Origem</t>
  </si>
  <si>
    <t>Analista</t>
  </si>
  <si>
    <t>F1</t>
  </si>
  <si>
    <t>Cloreto</t>
  </si>
  <si>
    <t>VG (mL)</t>
  </si>
  <si>
    <t>Vam. (mL)</t>
  </si>
  <si>
    <t>Dureza</t>
  </si>
  <si>
    <t>Sulfito</t>
  </si>
  <si>
    <t>Alcalinidade</t>
  </si>
  <si>
    <t>Abs (am)</t>
  </si>
  <si>
    <t>Abs (Padrão)</t>
  </si>
  <si>
    <t>Sílica</t>
  </si>
  <si>
    <t>F2</t>
  </si>
  <si>
    <t>pH</t>
  </si>
  <si>
    <t>Condutividade</t>
  </si>
  <si>
    <t>Molibidato</t>
  </si>
  <si>
    <t>Molibid.</t>
  </si>
  <si>
    <t>Alcalin.</t>
  </si>
  <si>
    <t>Condut.</t>
  </si>
  <si>
    <t>RESULTADOS DE ANÁLISES DE ÁGUA DA CALDEIRA</t>
  </si>
  <si>
    <r>
      <t>SiO</t>
    </r>
    <r>
      <rPr>
        <b/>
        <vertAlign val="subscript"/>
        <sz val="9"/>
        <color indexed="8"/>
        <rFont val="Arial"/>
        <family val="2"/>
      </rPr>
      <t>2</t>
    </r>
  </si>
  <si>
    <r>
      <t>m</t>
    </r>
    <r>
      <rPr>
        <sz val="9"/>
        <color indexed="8"/>
        <rFont val="Arial"/>
        <family val="2"/>
      </rPr>
      <t>S/cm</t>
    </r>
  </si>
  <si>
    <t xml:space="preserve">         1-RQ-304-027/00</t>
  </si>
  <si>
    <t>Fator</t>
  </si>
  <si>
    <t>1-IT-304-006</t>
  </si>
  <si>
    <t>1-IT-304-007</t>
  </si>
  <si>
    <t>1-IT-304-008</t>
  </si>
  <si>
    <t>1-IT-304-009</t>
  </si>
  <si>
    <t>Valor mínimo</t>
  </si>
  <si>
    <t>Valor máximo</t>
  </si>
  <si>
    <t>Desvio padrão</t>
  </si>
  <si>
    <t>mg/L</t>
  </si>
  <si>
    <t>1-IT-304-005</t>
  </si>
  <si>
    <t>1-IT-304-018</t>
  </si>
  <si>
    <t>1-IT-304-020</t>
  </si>
  <si>
    <t>1-IT-304-024</t>
  </si>
  <si>
    <t>1-IT-304-022</t>
  </si>
  <si>
    <t>1-IT-304-011</t>
  </si>
  <si>
    <t>1-IT-304-023</t>
  </si>
  <si>
    <t>1-IT-304-019</t>
  </si>
  <si>
    <t>1-IT-304-025</t>
  </si>
  <si>
    <t>20 - 40</t>
  </si>
  <si>
    <t>200 - 400</t>
  </si>
  <si>
    <t>3 max.</t>
  </si>
  <si>
    <t>180 max.</t>
  </si>
  <si>
    <t>10,5 - 11,5</t>
  </si>
  <si>
    <t>3500 max.</t>
  </si>
  <si>
    <t>1,65 - 3,30</t>
  </si>
  <si>
    <t>300 max.</t>
  </si>
  <si>
    <t>CN-1</t>
  </si>
  <si>
    <t>WALTER</t>
  </si>
  <si>
    <t>CN-2</t>
  </si>
  <si>
    <t>JONATAS</t>
  </si>
  <si>
    <t>CN-3</t>
  </si>
  <si>
    <t>ROGERIO</t>
  </si>
</sst>
</file>

<file path=xl/styles.xml><?xml version="1.0" encoding="utf-8"?>
<styleSheet xmlns="http://schemas.openxmlformats.org/spreadsheetml/2006/main">
  <numFmts count="6">
    <numFmt numFmtId="204" formatCode="0.0000"/>
    <numFmt numFmtId="205" formatCode="0.0"/>
    <numFmt numFmtId="206" formatCode="0.000"/>
    <numFmt numFmtId="211" formatCode="d\-mmm\-yy"/>
    <numFmt numFmtId="214" formatCode="dd\ /\ mmm\ /\ yy"/>
    <numFmt numFmtId="215" formatCode="#\ ???/???"/>
  </numFmts>
  <fonts count="2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63"/>
      <name val="Arial"/>
      <family val="2"/>
    </font>
    <font>
      <b/>
      <sz val="14"/>
      <color indexed="63"/>
      <name val="Arial"/>
      <family val="2"/>
    </font>
    <font>
      <b/>
      <sz val="10"/>
      <color indexed="63"/>
      <name val="Arial"/>
      <family val="2"/>
    </font>
    <font>
      <sz val="14"/>
      <color indexed="63"/>
      <name val="Arial"/>
      <family val="2"/>
    </font>
    <font>
      <b/>
      <sz val="9"/>
      <color indexed="8"/>
      <name val="Arial"/>
      <family val="2"/>
    </font>
    <font>
      <b/>
      <vertAlign val="subscript"/>
      <sz val="9"/>
      <color indexed="8"/>
      <name val="Arial"/>
      <family val="2"/>
    </font>
    <font>
      <sz val="9"/>
      <color indexed="8"/>
      <name val="Symbol"/>
      <family val="1"/>
      <charset val="2"/>
    </font>
    <font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2" fontId="6" fillId="2" borderId="2" xfId="0" applyNumberFormat="1" applyFont="1" applyFill="1" applyBorder="1" applyAlignment="1" applyProtection="1">
      <alignment horizontal="center" vertical="center" shrinkToFit="1"/>
      <protection locked="0"/>
    </xf>
    <xf numFmtId="204" fontId="6" fillId="2" borderId="2" xfId="0" applyNumberFormat="1" applyFont="1" applyFill="1" applyBorder="1" applyAlignment="1" applyProtection="1">
      <alignment horizontal="center" vertical="center" shrinkToFit="1"/>
      <protection locked="0"/>
    </xf>
    <xf numFmtId="214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206" fontId="6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 applyProtection="1"/>
    <xf numFmtId="0" fontId="3" fillId="0" borderId="0" xfId="0" applyFont="1" applyProtection="1"/>
    <xf numFmtId="0" fontId="6" fillId="0" borderId="0" xfId="0" applyFont="1" applyProtection="1"/>
    <xf numFmtId="0" fontId="14" fillId="0" borderId="0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Protection="1"/>
    <xf numFmtId="0" fontId="0" fillId="0" borderId="0" xfId="0" applyBorder="1" applyProtection="1"/>
    <xf numFmtId="0" fontId="0" fillId="0" borderId="0" xfId="0" applyFill="1" applyBorder="1" applyProtection="1"/>
    <xf numFmtId="0" fontId="1" fillId="0" borderId="0" xfId="0" applyFont="1" applyAlignment="1" applyProtection="1">
      <alignment horizontal="left" vertical="top" shrinkToFit="1"/>
    </xf>
    <xf numFmtId="0" fontId="1" fillId="0" borderId="0" xfId="0" applyFont="1" applyProtection="1"/>
    <xf numFmtId="0" fontId="15" fillId="0" borderId="0" xfId="0" applyFont="1" applyProtection="1"/>
    <xf numFmtId="0" fontId="8" fillId="3" borderId="3" xfId="0" applyFont="1" applyFill="1" applyBorder="1" applyAlignment="1" applyProtection="1">
      <alignment horizontal="center" vertical="center" shrinkToFit="1"/>
    </xf>
    <xf numFmtId="0" fontId="13" fillId="0" borderId="0" xfId="0" applyFont="1" applyProtection="1"/>
    <xf numFmtId="1" fontId="9" fillId="0" borderId="0" xfId="0" applyNumberFormat="1" applyFont="1" applyAlignment="1" applyProtection="1">
      <alignment horizontal="center" vertical="center" shrinkToFit="1"/>
    </xf>
    <xf numFmtId="211" fontId="8" fillId="0" borderId="3" xfId="0" applyNumberFormat="1" applyFont="1" applyFill="1" applyBorder="1" applyAlignment="1" applyProtection="1">
      <alignment horizontal="center" vertical="center" shrinkToFit="1"/>
    </xf>
    <xf numFmtId="1" fontId="8" fillId="0" borderId="3" xfId="0" applyNumberFormat="1" applyFont="1" applyFill="1" applyBorder="1" applyAlignment="1" applyProtection="1">
      <alignment horizontal="center" vertical="center" shrinkToFit="1"/>
    </xf>
    <xf numFmtId="205" fontId="8" fillId="0" borderId="3" xfId="0" applyNumberFormat="1" applyFont="1" applyBorder="1" applyAlignment="1" applyProtection="1">
      <alignment horizontal="center" vertical="center" shrinkToFit="1"/>
    </xf>
    <xf numFmtId="49" fontId="2" fillId="3" borderId="3" xfId="0" applyNumberFormat="1" applyFont="1" applyFill="1" applyBorder="1" applyAlignment="1" applyProtection="1">
      <alignment horizontal="center" vertical="center" shrinkToFit="1"/>
    </xf>
    <xf numFmtId="1" fontId="0" fillId="0" borderId="3" xfId="0" applyNumberFormat="1" applyFill="1" applyBorder="1" applyAlignment="1" applyProtection="1">
      <alignment horizontal="center" shrinkToFit="1"/>
    </xf>
    <xf numFmtId="0" fontId="5" fillId="0" borderId="0" xfId="0" applyFont="1" applyProtection="1"/>
    <xf numFmtId="2" fontId="15" fillId="0" borderId="0" xfId="0" applyNumberFormat="1" applyFont="1" applyProtection="1"/>
    <xf numFmtId="2" fontId="1" fillId="0" borderId="0" xfId="0" applyNumberFormat="1" applyFont="1" applyProtection="1"/>
    <xf numFmtId="0" fontId="9" fillId="0" borderId="0" xfId="0" applyFont="1" applyAlignment="1" applyProtection="1">
      <alignment horizontal="center" vertical="center" shrinkToFit="1"/>
    </xf>
    <xf numFmtId="205" fontId="12" fillId="0" borderId="3" xfId="0" applyNumberFormat="1" applyFont="1" applyBorder="1" applyAlignment="1" applyProtection="1">
      <alignment horizontal="center" vertical="center" shrinkToFit="1"/>
    </xf>
    <xf numFmtId="2" fontId="4" fillId="0" borderId="0" xfId="0" applyNumberFormat="1" applyFont="1" applyBorder="1" applyAlignment="1" applyProtection="1">
      <alignment horizontal="center" vertical="center" shrinkToFit="1"/>
    </xf>
    <xf numFmtId="0" fontId="2" fillId="0" borderId="0" xfId="0" applyFont="1" applyBorder="1" applyProtection="1"/>
    <xf numFmtId="0" fontId="1" fillId="0" borderId="0" xfId="0" applyFont="1" applyBorder="1" applyAlignment="1" applyProtection="1"/>
    <xf numFmtId="0" fontId="2" fillId="0" borderId="0" xfId="0" applyFont="1" applyProtection="1"/>
    <xf numFmtId="205" fontId="6" fillId="2" borderId="2" xfId="0" applyNumberFormat="1" applyFont="1" applyFill="1" applyBorder="1" applyAlignment="1" applyProtection="1">
      <alignment horizontal="center" vertical="center" shrinkToFit="1"/>
      <protection locked="0"/>
    </xf>
    <xf numFmtId="2" fontId="10" fillId="0" borderId="3" xfId="0" applyNumberFormat="1" applyFont="1" applyBorder="1" applyAlignment="1" applyProtection="1">
      <alignment horizontal="center" vertical="center" shrinkToFit="1"/>
    </xf>
    <xf numFmtId="2" fontId="6" fillId="2" borderId="0" xfId="0" applyNumberFormat="1" applyFont="1" applyFill="1" applyBorder="1" applyAlignment="1" applyProtection="1">
      <alignment horizontal="center" vertical="center" shrinkToFit="1"/>
      <protection locked="0"/>
    </xf>
    <xf numFmtId="0" fontId="17" fillId="3" borderId="3" xfId="0" applyFont="1" applyFill="1" applyBorder="1" applyAlignment="1" applyProtection="1">
      <alignment horizontal="center" vertical="center" shrinkToFit="1"/>
    </xf>
    <xf numFmtId="205" fontId="8" fillId="3" borderId="3" xfId="0" applyNumberFormat="1" applyFont="1" applyFill="1" applyBorder="1" applyAlignment="1" applyProtection="1">
      <alignment horizontal="center" vertical="center" shrinkToFit="1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215" fontId="0" fillId="0" borderId="0" xfId="0" applyNumberFormat="1" applyProtection="1">
      <protection locked="0"/>
    </xf>
    <xf numFmtId="214" fontId="0" fillId="0" borderId="0" xfId="0" applyNumberFormat="1" applyProtection="1">
      <protection locked="0"/>
    </xf>
    <xf numFmtId="204" fontId="6" fillId="4" borderId="4" xfId="0" applyNumberFormat="1" applyFont="1" applyFill="1" applyBorder="1" applyAlignment="1" applyProtection="1">
      <alignment horizontal="center" vertical="center" shrinkToFit="1"/>
      <protection hidden="1"/>
    </xf>
    <xf numFmtId="204" fontId="6" fillId="4" borderId="3" xfId="0" applyNumberFormat="1" applyFont="1" applyFill="1" applyBorder="1" applyAlignment="1" applyProtection="1">
      <alignment horizontal="center" vertical="center" shrinkToFit="1"/>
      <protection hidden="1"/>
    </xf>
    <xf numFmtId="206" fontId="0" fillId="0" borderId="0" xfId="0" applyNumberFormat="1" applyProtection="1">
      <protection locked="0"/>
    </xf>
    <xf numFmtId="206" fontId="6" fillId="2" borderId="0" xfId="0" applyNumberFormat="1" applyFont="1" applyFill="1" applyBorder="1" applyAlignment="1" applyProtection="1">
      <alignment horizontal="center" vertical="center" shrinkToFit="1"/>
      <protection locked="0"/>
    </xf>
    <xf numFmtId="20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19" fillId="3" borderId="3" xfId="0" applyFont="1" applyFill="1" applyBorder="1" applyAlignment="1" applyProtection="1">
      <alignment horizontal="center" vertical="center" shrinkToFit="1"/>
    </xf>
    <xf numFmtId="205" fontId="6" fillId="2" borderId="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Fill="1" applyProtection="1">
      <protection locked="0"/>
    </xf>
    <xf numFmtId="2" fontId="6" fillId="0" borderId="2" xfId="0" applyNumberFormat="1" applyFont="1" applyFill="1" applyBorder="1" applyAlignment="1" applyProtection="1">
      <alignment horizontal="center" vertical="center" shrinkToFit="1"/>
      <protection locked="0"/>
    </xf>
    <xf numFmtId="205" fontId="6" fillId="0" borderId="2" xfId="0" applyNumberFormat="1" applyFont="1" applyFill="1" applyBorder="1" applyAlignment="1" applyProtection="1">
      <alignment horizontal="center" vertical="center" shrinkToFit="1"/>
      <protection locked="0"/>
    </xf>
    <xf numFmtId="205" fontId="6" fillId="0" borderId="0" xfId="0" applyNumberFormat="1" applyFont="1" applyFill="1" applyBorder="1" applyAlignment="1" applyProtection="1">
      <alignment horizontal="center" vertical="center" shrinkToFit="1"/>
      <protection locked="0"/>
    </xf>
    <xf numFmtId="2" fontId="0" fillId="0" borderId="0" xfId="0" applyNumberFormat="1" applyFill="1" applyProtection="1">
      <protection locked="0"/>
    </xf>
    <xf numFmtId="205" fontId="0" fillId="0" borderId="0" xfId="0" applyNumberFormat="1" applyFill="1" applyProtection="1">
      <protection locked="0"/>
    </xf>
    <xf numFmtId="206" fontId="6" fillId="0" borderId="2" xfId="0" applyNumberFormat="1" applyFont="1" applyFill="1" applyBorder="1" applyAlignment="1" applyProtection="1">
      <alignment horizontal="center" vertical="center" shrinkToFit="1"/>
      <protection locked="0"/>
    </xf>
    <xf numFmtId="206" fontId="6" fillId="0" borderId="0" xfId="0" applyNumberFormat="1" applyFont="1" applyFill="1" applyBorder="1" applyAlignment="1" applyProtection="1">
      <alignment horizontal="center" vertical="center" shrinkToFit="1"/>
      <protection locked="0"/>
    </xf>
    <xf numFmtId="2" fontId="6" fillId="0" borderId="0" xfId="0" applyNumberFormat="1" applyFont="1" applyFill="1" applyBorder="1" applyAlignment="1" applyProtection="1">
      <alignment horizontal="center" vertical="center" shrinkToFit="1"/>
      <protection locked="0"/>
    </xf>
    <xf numFmtId="1" fontId="2" fillId="3" borderId="3" xfId="0" applyNumberFormat="1" applyFont="1" applyFill="1" applyBorder="1" applyAlignment="1" applyProtection="1">
      <alignment horizontal="center" vertical="center" shrinkToFit="1"/>
    </xf>
    <xf numFmtId="0" fontId="0" fillId="0" borderId="0" xfId="0" applyAlignment="1" applyProtection="1">
      <alignment horizontal="center"/>
      <protection hidden="1"/>
    </xf>
    <xf numFmtId="49" fontId="1" fillId="0" borderId="0" xfId="0" applyNumberFormat="1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0" fillId="3" borderId="3" xfId="0" applyFont="1" applyFill="1" applyBorder="1" applyAlignment="1" applyProtection="1">
      <alignment horizontal="center" vertical="center" shrinkToFit="1"/>
    </xf>
    <xf numFmtId="1" fontId="11" fillId="0" borderId="3" xfId="0" applyNumberFormat="1" applyFont="1" applyFill="1" applyBorder="1" applyAlignment="1" applyProtection="1">
      <alignment horizontal="center" vertical="center" shrinkToFit="1"/>
    </xf>
    <xf numFmtId="0" fontId="1" fillId="0" borderId="9" xfId="0" applyFont="1" applyBorder="1" applyAlignment="1" applyProtection="1">
      <alignment horizontal="center" vertical="top" shrinkToFit="1"/>
    </xf>
    <xf numFmtId="0" fontId="1" fillId="0" borderId="15" xfId="0" applyFont="1" applyBorder="1" applyAlignment="1" applyProtection="1">
      <alignment horizontal="center" vertical="top" shrinkToFit="1"/>
    </xf>
    <xf numFmtId="0" fontId="1" fillId="0" borderId="0" xfId="0" applyFont="1" applyBorder="1" applyAlignment="1" applyProtection="1">
      <alignment horizontal="center" vertical="top" shrinkToFit="1"/>
    </xf>
    <xf numFmtId="0" fontId="4" fillId="3" borderId="10" xfId="0" applyFont="1" applyFill="1" applyBorder="1" applyAlignment="1" applyProtection="1">
      <alignment horizontal="center" vertical="center" shrinkToFit="1"/>
    </xf>
    <xf numFmtId="0" fontId="4" fillId="3" borderId="11" xfId="0" applyFont="1" applyFill="1" applyBorder="1" applyAlignment="1" applyProtection="1">
      <alignment horizontal="center" vertical="center" shrinkToFit="1"/>
    </xf>
    <xf numFmtId="0" fontId="4" fillId="3" borderId="12" xfId="0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 applyProtection="1">
      <alignment horizontal="right"/>
    </xf>
    <xf numFmtId="0" fontId="7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 shrinkToFit="1"/>
    </xf>
    <xf numFmtId="0" fontId="0" fillId="3" borderId="13" xfId="0" applyFill="1" applyBorder="1" applyAlignment="1" applyProtection="1">
      <alignment horizontal="center" vertical="center" shrinkToFit="1"/>
    </xf>
    <xf numFmtId="0" fontId="0" fillId="3" borderId="0" xfId="0" applyFill="1" applyBorder="1" applyAlignment="1" applyProtection="1">
      <alignment horizontal="center" vertical="center" shrinkToFit="1"/>
    </xf>
    <xf numFmtId="0" fontId="0" fillId="3" borderId="14" xfId="0" applyFill="1" applyBorder="1" applyAlignment="1" applyProtection="1">
      <alignment horizontal="center" vertical="center" shrinkToFit="1"/>
    </xf>
    <xf numFmtId="0" fontId="0" fillId="3" borderId="9" xfId="0" applyFill="1" applyBorder="1" applyAlignment="1" applyProtection="1">
      <alignment horizontal="center" vertical="center" shrinkToFit="1"/>
    </xf>
    <xf numFmtId="0" fontId="0" fillId="3" borderId="15" xfId="0" applyFill="1" applyBorder="1" applyAlignment="1" applyProtection="1">
      <alignment horizontal="center" vertical="center" shrinkToFit="1"/>
    </xf>
    <xf numFmtId="2" fontId="4" fillId="3" borderId="10" xfId="0" applyNumberFormat="1" applyFont="1" applyFill="1" applyBorder="1" applyAlignment="1" applyProtection="1">
      <alignment horizontal="center" vertical="center" shrinkToFit="1"/>
    </xf>
    <xf numFmtId="2" fontId="4" fillId="3" borderId="11" xfId="0" applyNumberFormat="1" applyFont="1" applyFill="1" applyBorder="1" applyAlignment="1" applyProtection="1">
      <alignment horizontal="center" vertical="center" shrinkToFit="1"/>
    </xf>
    <xf numFmtId="2" fontId="4" fillId="3" borderId="12" xfId="0" applyNumberFormat="1" applyFont="1" applyFill="1" applyBorder="1" applyAlignment="1" applyProtection="1">
      <alignment horizontal="center" vertical="center" shrinkToFit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1" fillId="4" borderId="11" xfId="0" applyFont="1" applyFill="1" applyBorder="1" applyAlignment="1" applyProtection="1">
      <alignment horizontal="center" vertical="center" wrapText="1"/>
      <protection hidden="1"/>
    </xf>
    <xf numFmtId="0" fontId="1" fillId="4" borderId="12" xfId="0" applyFont="1" applyFill="1" applyBorder="1" applyAlignment="1" applyProtection="1">
      <alignment horizontal="center" vertical="center" wrapText="1"/>
      <protection hidden="1"/>
    </xf>
    <xf numFmtId="0" fontId="1" fillId="4" borderId="10" xfId="0" applyFont="1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1" fillId="4" borderId="12" xfId="0" applyFont="1" applyFill="1" applyBorder="1" applyAlignment="1" applyProtection="1">
      <alignment horizontal="center" vertical="center" shrinkToFit="1"/>
      <protection hidden="1"/>
    </xf>
    <xf numFmtId="0" fontId="1" fillId="4" borderId="20" xfId="0" applyFont="1" applyFill="1" applyBorder="1" applyAlignment="1" applyProtection="1">
      <alignment horizontal="center" shrinkToFit="1"/>
      <protection hidden="1"/>
    </xf>
    <xf numFmtId="0" fontId="1" fillId="4" borderId="2" xfId="0" applyFont="1" applyFill="1" applyBorder="1" applyAlignment="1" applyProtection="1">
      <alignment horizontal="center" shrinkToFit="1"/>
      <protection hidden="1"/>
    </xf>
    <xf numFmtId="215" fontId="1" fillId="4" borderId="20" xfId="0" applyNumberFormat="1" applyFont="1" applyFill="1" applyBorder="1" applyAlignment="1" applyProtection="1">
      <alignment horizontal="center" shrinkToFit="1"/>
      <protection hidden="1"/>
    </xf>
    <xf numFmtId="215" fontId="1" fillId="4" borderId="2" xfId="0" applyNumberFormat="1" applyFont="1" applyFill="1" applyBorder="1" applyAlignment="1" applyProtection="1">
      <alignment horizontal="center" shrinkToFit="1"/>
      <protection hidden="1"/>
    </xf>
    <xf numFmtId="214" fontId="1" fillId="4" borderId="20" xfId="0" applyNumberFormat="1" applyFont="1" applyFill="1" applyBorder="1" applyAlignment="1" applyProtection="1">
      <alignment horizontal="center" shrinkToFit="1"/>
      <protection hidden="1"/>
    </xf>
    <xf numFmtId="214" fontId="1" fillId="4" borderId="2" xfId="0" applyNumberFormat="1" applyFont="1" applyFill="1" applyBorder="1" applyAlignment="1" applyProtection="1">
      <alignment horizontal="center" shrinkToFit="1"/>
      <protection hidden="1"/>
    </xf>
    <xf numFmtId="0" fontId="1" fillId="4" borderId="3" xfId="0" applyFont="1" applyFill="1" applyBorder="1" applyAlignment="1" applyProtection="1">
      <alignment horizontal="center" vertical="center" wrapText="1"/>
      <protection hidden="1"/>
    </xf>
    <xf numFmtId="0" fontId="1" fillId="4" borderId="6" xfId="0" applyFont="1" applyFill="1" applyBorder="1" applyAlignment="1" applyProtection="1">
      <alignment horizontal="center" vertical="center" wrapText="1"/>
      <protection hidden="1"/>
    </xf>
    <xf numFmtId="0" fontId="1" fillId="4" borderId="0" xfId="0" applyFont="1" applyFill="1" applyBorder="1" applyAlignment="1" applyProtection="1">
      <alignment horizontal="center" vertical="center" wrapText="1"/>
      <protection hidden="1"/>
    </xf>
    <xf numFmtId="0" fontId="1" fillId="4" borderId="9" xfId="0" applyFont="1" applyFill="1" applyBorder="1" applyAlignment="1" applyProtection="1">
      <alignment horizontal="center" vertical="center" wrapText="1"/>
      <protection hidden="1"/>
    </xf>
    <xf numFmtId="0" fontId="1" fillId="4" borderId="21" xfId="0" applyFont="1" applyFill="1" applyBorder="1" applyAlignment="1" applyProtection="1">
      <alignment horizontal="center" vertical="center" wrapText="1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16" fontId="1" fillId="2" borderId="16" xfId="0" applyNumberFormat="1" applyFont="1" applyFill="1" applyBorder="1" applyAlignment="1" applyProtection="1">
      <alignment horizontal="center" vertical="center" shrinkToFit="1"/>
      <protection locked="0"/>
    </xf>
    <xf numFmtId="16" fontId="1" fillId="2" borderId="17" xfId="0" applyNumberFormat="1" applyFont="1" applyFill="1" applyBorder="1" applyAlignment="1" applyProtection="1">
      <alignment horizontal="center" vertical="center" shrinkToFit="1"/>
      <protection locked="0"/>
    </xf>
    <xf numFmtId="0" fontId="5" fillId="4" borderId="18" xfId="0" applyFont="1" applyFill="1" applyBorder="1" applyAlignment="1" applyProtection="1">
      <alignment horizontal="center" vertical="center" shrinkToFit="1"/>
      <protection hidden="1"/>
    </xf>
    <xf numFmtId="0" fontId="5" fillId="4" borderId="19" xfId="0" applyFont="1" applyFill="1" applyBorder="1" applyAlignment="1" applyProtection="1">
      <alignment horizontal="center" vertical="center" shrinkToFit="1"/>
      <protection hidden="1"/>
    </xf>
    <xf numFmtId="49" fontId="1" fillId="2" borderId="1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9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0</xdr:rowOff>
    </xdr:from>
    <xdr:to>
      <xdr:col>3</xdr:col>
      <xdr:colOff>371475</xdr:colOff>
      <xdr:row>4</xdr:row>
      <xdr:rowOff>0</xdr:rowOff>
    </xdr:to>
    <xdr:sp macro="" textlink="">
      <xdr:nvSpPr>
        <xdr:cNvPr id="11267" name="Text Box 3"/>
        <xdr:cNvSpPr txBox="1">
          <a:spLocks noChangeArrowheads="1"/>
        </xdr:cNvSpPr>
      </xdr:nvSpPr>
      <xdr:spPr bwMode="auto">
        <a:xfrm>
          <a:off x="504825" y="619125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PAN-AMERICANA S.A.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INDUSTRIAS QUÍMICAS</a:t>
          </a:r>
        </a:p>
      </xdr:txBody>
    </xdr:sp>
    <xdr:clientData/>
  </xdr:twoCellAnchor>
  <xdr:twoCellAnchor>
    <xdr:from>
      <xdr:col>1</xdr:col>
      <xdr:colOff>66675</xdr:colOff>
      <xdr:row>0</xdr:row>
      <xdr:rowOff>38100</xdr:rowOff>
    </xdr:from>
    <xdr:to>
      <xdr:col>4</xdr:col>
      <xdr:colOff>409575</xdr:colOff>
      <xdr:row>3</xdr:row>
      <xdr:rowOff>0</xdr:rowOff>
    </xdr:to>
    <xdr:grpSp>
      <xdr:nvGrpSpPr>
        <xdr:cNvPr id="11301" name="Group 37"/>
        <xdr:cNvGrpSpPr>
          <a:grpSpLocks/>
        </xdr:cNvGrpSpPr>
      </xdr:nvGrpSpPr>
      <xdr:grpSpPr bwMode="auto">
        <a:xfrm>
          <a:off x="76200" y="38100"/>
          <a:ext cx="1943100" cy="533400"/>
          <a:chOff x="8" y="4"/>
          <a:chExt cx="204" cy="56"/>
        </a:xfrm>
      </xdr:grpSpPr>
      <xdr:pic>
        <xdr:nvPicPr>
          <xdr:cNvPr id="1129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8" y="4"/>
            <a:ext cx="39" cy="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296" name="Text Box 2"/>
          <xdr:cNvSpPr txBox="1">
            <a:spLocks noChangeArrowheads="1"/>
          </xdr:cNvSpPr>
        </xdr:nvSpPr>
        <xdr:spPr bwMode="auto">
          <a:xfrm>
            <a:off x="53" y="15"/>
            <a:ext cx="131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pt-BR" sz="800" b="1" i="0" strike="noStrike">
                <a:solidFill>
                  <a:srgbClr val="800000"/>
                </a:solidFill>
                <a:latin typeface="Arial"/>
                <a:cs typeface="Arial"/>
              </a:rPr>
              <a:t>PAN-AMERICANA S.A.</a:t>
            </a:r>
            <a:endParaRPr lang="pt-BR" sz="800" b="0" i="0" strike="noStrike">
              <a:solidFill>
                <a:srgbClr val="FF0000"/>
              </a:solidFill>
              <a:latin typeface="Arial"/>
              <a:cs typeface="Arial"/>
            </a:endParaRPr>
          </a:p>
          <a:p>
            <a:pPr algn="l" rtl="1">
              <a:defRPr sz="1000"/>
            </a:pPr>
            <a:r>
              <a:rPr lang="pt-BR" sz="800" b="0" i="0" strike="noStrike">
                <a:solidFill>
                  <a:srgbClr val="000000"/>
                </a:solidFill>
                <a:latin typeface="Arial"/>
                <a:cs typeface="Arial"/>
              </a:rPr>
              <a:t>INDUSTRIAS QUÍMICAS</a:t>
            </a:r>
          </a:p>
        </xdr:txBody>
      </xdr:sp>
      <xdr:pic>
        <xdr:nvPicPr>
          <xdr:cNvPr id="11298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72" y="9"/>
            <a:ext cx="40" cy="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5536"/>
  <sheetViews>
    <sheetView showGridLines="0" workbookViewId="0">
      <selection activeCell="H10" sqref="H10"/>
    </sheetView>
  </sheetViews>
  <sheetFormatPr defaultColWidth="0" defaultRowHeight="12.75" zeroHeight="1"/>
  <cols>
    <col min="1" max="1" width="0.140625" style="13" customWidth="1"/>
    <col min="2" max="4" width="8" style="13" customWidth="1"/>
    <col min="5" max="12" width="7" style="13" customWidth="1"/>
    <col min="13" max="15" width="7" style="8" customWidth="1"/>
    <col min="16" max="16" width="0.85546875" style="8" customWidth="1"/>
    <col min="17" max="17" width="0.85546875" style="9" customWidth="1"/>
    <col min="18" max="18" width="0.28515625" style="20" customWidth="1"/>
    <col min="19" max="20" width="5.28515625" style="20" hidden="1" customWidth="1"/>
    <col min="21" max="16384" width="0" style="13" hidden="1"/>
  </cols>
  <sheetData>
    <row r="1" spans="1:27" s="7" customFormat="1" ht="15" customHeight="1">
      <c r="B1" s="81"/>
      <c r="C1" s="81"/>
      <c r="D1" s="81"/>
      <c r="E1" s="82"/>
      <c r="F1" s="75" t="s">
        <v>29</v>
      </c>
      <c r="G1" s="76"/>
      <c r="H1" s="76"/>
      <c r="I1" s="76"/>
      <c r="J1" s="76"/>
      <c r="K1" s="76"/>
      <c r="L1" s="76"/>
      <c r="M1" s="76"/>
      <c r="N1" s="76"/>
      <c r="O1" s="76"/>
      <c r="P1" s="8"/>
      <c r="Q1" s="9"/>
      <c r="R1" s="10"/>
      <c r="S1" s="11"/>
      <c r="T1" s="11"/>
      <c r="U1" s="12"/>
      <c r="V1" s="12"/>
      <c r="W1" s="12"/>
      <c r="X1" s="12"/>
      <c r="Y1" s="12"/>
      <c r="Z1" s="12"/>
      <c r="AA1" s="12"/>
    </row>
    <row r="2" spans="1:27" ht="15" customHeight="1">
      <c r="B2" s="83"/>
      <c r="C2" s="83"/>
      <c r="D2" s="83"/>
      <c r="E2" s="84"/>
      <c r="F2" s="77"/>
      <c r="G2" s="78"/>
      <c r="H2" s="78"/>
      <c r="I2" s="78"/>
      <c r="J2" s="78"/>
      <c r="K2" s="78"/>
      <c r="L2" s="78"/>
      <c r="M2" s="78"/>
      <c r="N2" s="78"/>
      <c r="O2" s="78"/>
      <c r="R2" s="10"/>
      <c r="S2" s="11"/>
      <c r="T2" s="11"/>
      <c r="U2" s="14"/>
      <c r="V2" s="14"/>
      <c r="W2" s="14"/>
      <c r="X2" s="14"/>
      <c r="Y2" s="14"/>
      <c r="Z2" s="14"/>
      <c r="AA2" s="14"/>
    </row>
    <row r="3" spans="1:27" ht="15" customHeight="1">
      <c r="B3" s="85"/>
      <c r="C3" s="85"/>
      <c r="D3" s="85"/>
      <c r="E3" s="86"/>
      <c r="F3" s="79"/>
      <c r="G3" s="80"/>
      <c r="H3" s="80"/>
      <c r="I3" s="80"/>
      <c r="J3" s="80"/>
      <c r="K3" s="80"/>
      <c r="L3" s="80"/>
      <c r="M3" s="80"/>
      <c r="N3" s="80"/>
      <c r="O3" s="80"/>
      <c r="R3" s="10"/>
      <c r="S3" s="11"/>
      <c r="T3" s="11"/>
      <c r="U3" s="14"/>
      <c r="V3" s="14"/>
      <c r="W3" s="14"/>
      <c r="X3" s="14"/>
      <c r="Y3" s="14"/>
      <c r="Z3" s="14"/>
      <c r="AA3" s="14"/>
    </row>
    <row r="4" spans="1:27" ht="3.75" customHeight="1">
      <c r="B4" s="15"/>
      <c r="C4" s="15"/>
      <c r="R4" s="10"/>
      <c r="S4" s="11"/>
      <c r="T4" s="11"/>
      <c r="U4" s="14"/>
      <c r="V4" s="14"/>
      <c r="W4" s="14"/>
      <c r="X4" s="14"/>
      <c r="Y4" s="14"/>
      <c r="Z4" s="14"/>
      <c r="AA4" s="14"/>
    </row>
    <row r="5" spans="1:27" ht="15" customHeight="1">
      <c r="B5" s="16" t="s">
        <v>0</v>
      </c>
      <c r="C5" s="70" t="str">
        <f>UPPER('ENT. DE DADOS'!C1)</f>
        <v/>
      </c>
      <c r="D5" s="70"/>
      <c r="R5" s="10"/>
      <c r="S5" s="11"/>
      <c r="T5" s="11"/>
      <c r="U5" s="14"/>
      <c r="V5" s="14"/>
      <c r="W5" s="14"/>
      <c r="X5" s="14"/>
      <c r="Y5" s="14"/>
      <c r="Z5" s="14"/>
      <c r="AA5" s="14"/>
    </row>
    <row r="6" spans="1:27" s="17" customFormat="1" ht="15" customHeight="1">
      <c r="B6" s="16" t="s">
        <v>6</v>
      </c>
      <c r="C6" s="68" t="str">
        <f>UPPER('ENT. DE DADOS'!C2)</f>
        <v/>
      </c>
      <c r="D6" s="69"/>
      <c r="E6" s="39" t="s">
        <v>13</v>
      </c>
      <c r="F6" s="39" t="s">
        <v>16</v>
      </c>
      <c r="G6" s="39" t="s">
        <v>17</v>
      </c>
      <c r="H6" s="39" t="s">
        <v>27</v>
      </c>
      <c r="I6" s="39" t="s">
        <v>9</v>
      </c>
      <c r="J6" s="39" t="s">
        <v>30</v>
      </c>
      <c r="K6" s="39" t="s">
        <v>23</v>
      </c>
      <c r="L6" s="39" t="s">
        <v>28</v>
      </c>
      <c r="M6" s="39" t="s">
        <v>26</v>
      </c>
      <c r="N6" s="87" t="s">
        <v>8</v>
      </c>
      <c r="O6" s="87" t="s">
        <v>2</v>
      </c>
      <c r="P6" s="8"/>
      <c r="Q6" s="9"/>
      <c r="R6" s="18"/>
      <c r="S6" s="18"/>
      <c r="T6" s="18"/>
    </row>
    <row r="7" spans="1:27" s="8" customFormat="1">
      <c r="B7" s="71" t="s">
        <v>3</v>
      </c>
      <c r="C7" s="71" t="s">
        <v>10</v>
      </c>
      <c r="D7" s="71" t="s">
        <v>11</v>
      </c>
      <c r="E7" s="19" t="s">
        <v>43</v>
      </c>
      <c r="F7" s="19" t="s">
        <v>44</v>
      </c>
      <c r="G7" s="19" t="s">
        <v>45</v>
      </c>
      <c r="H7" s="19" t="s">
        <v>46</v>
      </c>
      <c r="I7" s="19" t="s">
        <v>47</v>
      </c>
      <c r="J7" s="19" t="s">
        <v>48</v>
      </c>
      <c r="K7" s="19" t="s">
        <v>42</v>
      </c>
      <c r="L7" s="19" t="s">
        <v>49</v>
      </c>
      <c r="M7" s="19" t="s">
        <v>50</v>
      </c>
      <c r="N7" s="88"/>
      <c r="O7" s="88"/>
      <c r="Q7" s="9"/>
      <c r="R7" s="20"/>
      <c r="S7" s="20"/>
      <c r="T7" s="20"/>
    </row>
    <row r="8" spans="1:27" s="8" customFormat="1">
      <c r="B8" s="72"/>
      <c r="C8" s="72"/>
      <c r="D8" s="72"/>
      <c r="E8" s="19" t="s">
        <v>41</v>
      </c>
      <c r="F8" s="19" t="s">
        <v>41</v>
      </c>
      <c r="G8" s="19" t="s">
        <v>41</v>
      </c>
      <c r="H8" s="19" t="s">
        <v>41</v>
      </c>
      <c r="I8" s="19" t="s">
        <v>41</v>
      </c>
      <c r="J8" s="19" t="s">
        <v>41</v>
      </c>
      <c r="K8" s="19" t="s">
        <v>5</v>
      </c>
      <c r="L8" s="51" t="s">
        <v>31</v>
      </c>
      <c r="M8" s="19" t="s">
        <v>41</v>
      </c>
      <c r="N8" s="88"/>
      <c r="O8" s="88"/>
      <c r="Q8" s="9"/>
      <c r="R8" s="20"/>
      <c r="S8" s="20"/>
      <c r="T8" s="20"/>
    </row>
    <row r="9" spans="1:27" s="8" customFormat="1">
      <c r="B9" s="73"/>
      <c r="C9" s="73"/>
      <c r="D9" s="73"/>
      <c r="E9" s="66" t="s">
        <v>58</v>
      </c>
      <c r="F9" s="66" t="s">
        <v>5</v>
      </c>
      <c r="G9" s="66" t="s">
        <v>51</v>
      </c>
      <c r="H9" s="66" t="s">
        <v>52</v>
      </c>
      <c r="I9" s="66" t="s">
        <v>53</v>
      </c>
      <c r="J9" s="66" t="s">
        <v>54</v>
      </c>
      <c r="K9" s="66" t="s">
        <v>55</v>
      </c>
      <c r="L9" s="66" t="s">
        <v>56</v>
      </c>
      <c r="M9" s="66" t="s">
        <v>57</v>
      </c>
      <c r="N9" s="89"/>
      <c r="O9" s="89"/>
      <c r="Q9" s="9"/>
      <c r="R9" s="20"/>
      <c r="S9" s="20"/>
      <c r="T9" s="20"/>
    </row>
    <row r="10" spans="1:27" s="29" customFormat="1" ht="12.75" customHeight="1">
      <c r="A10" s="21">
        <v>1</v>
      </c>
      <c r="B10" s="22">
        <f>('ENT. DE DADOS'!C5)</f>
        <v>40806</v>
      </c>
      <c r="C10" s="23" t="str">
        <f>UPPER('ENT. DE DADOS'!C6)</f>
        <v>CN-1</v>
      </c>
      <c r="D10" s="22" t="str">
        <f>UPPER('ENT. DE DADOS'!C7)</f>
        <v>WALTER</v>
      </c>
      <c r="E10" s="24">
        <f>IF('ENT. DE DADOS'!C$8,'ENT. DE DADOS'!C$8*'ENT. DE DADOS'!C10*3545/'ENT. DE DADOS'!C$9,"-")</f>
        <v>14.038200000000002</v>
      </c>
      <c r="F10" s="24" t="str">
        <f>IF('ENT. DE DADOS'!C$11,'ENT. DE DADOS'!C$11*'ENT. DE DADOS'!C13*1000/'ENT. DE DADOS'!C$12,"-")</f>
        <v>-</v>
      </c>
      <c r="G10" s="24">
        <f>IF('ENT. DE DADOS'!C$14,'ENT. DE DADOS'!C$14*500/'ENT. DE DADOS'!C$15,"-")</f>
        <v>3</v>
      </c>
      <c r="H10" s="24">
        <f>IF('ENT. DE DADOS'!C$16,'ENT. DE DADOS'!C$16*'ENT. DE DADOS'!C18*5000/'ENT. DE DADOS'!C$17,"-")</f>
        <v>167.04599999999999</v>
      </c>
      <c r="I10" s="24">
        <f>IF('ENT. DE DADOS'!C$19,'ENT. DE DADOS'!C$19*2/'ENT. DE DADOS'!C$20,"-")</f>
        <v>0.16666666666666666</v>
      </c>
      <c r="J10" s="24">
        <f>IF('ENT. DE DADOS'!C$21,(('ENT. DE DADOS'!C$21-'ENT. DE DADOS'!C$23)/'ENT. DE DADOS'!C$22)*2.15/'ENT. DE DADOS'!C$24,"-")</f>
        <v>13.088125</v>
      </c>
      <c r="K10" s="40">
        <f>IF('ENT. DE DADOS'!C$25,'ENT. DE DADOS'!C$25*1,"-")</f>
        <v>11.42</v>
      </c>
      <c r="L10" s="24">
        <f>IF('ENT. DE DADOS'!C$26,'ENT. DE DADOS'!C$26*1,"-")</f>
        <v>822</v>
      </c>
      <c r="M10" s="37" t="str">
        <f>IF('ENT. DE DADOS'!C$27,'ENT. DE DADOS'!C$27*1,"-")</f>
        <v>-</v>
      </c>
      <c r="N10" s="25" t="str">
        <f>('ENT. DE DADOS'!C28)</f>
        <v>-</v>
      </c>
      <c r="O10" s="26" t="str">
        <f>'ENT. DE DADOS'!C29</f>
        <v>-</v>
      </c>
      <c r="P10" s="27"/>
      <c r="Q10" s="27"/>
      <c r="R10" s="28"/>
      <c r="S10" s="28"/>
      <c r="T10" s="28"/>
    </row>
    <row r="11" spans="1:27" s="29" customFormat="1" ht="12.75" customHeight="1">
      <c r="A11" s="21">
        <v>2</v>
      </c>
      <c r="B11" s="22">
        <f>('ENT. DE DADOS'!D5)</f>
        <v>40806</v>
      </c>
      <c r="C11" s="23" t="str">
        <f>UPPER('ENT. DE DADOS'!D6)</f>
        <v>CN-2</v>
      </c>
      <c r="D11" s="22" t="str">
        <f>UPPER('ENT. DE DADOS'!D7)</f>
        <v>JONATAS</v>
      </c>
      <c r="E11" s="24">
        <f>IF('ENT. DE DADOS'!D$8,'ENT. DE DADOS'!D$8*'ENT. DE DADOS'!D10*3545/'ENT. DE DADOS'!D$9,"-")</f>
        <v>14.038200000000002</v>
      </c>
      <c r="F11" s="24" t="str">
        <f>IF('ENT. DE DADOS'!D$11,'ENT. DE DADOS'!D$11*'ENT. DE DADOS'!D13*1000/'ENT. DE DADOS'!D$12,"-")</f>
        <v>-</v>
      </c>
      <c r="G11" s="24">
        <f>IF('ENT. DE DADOS'!D$14,'ENT. DE DADOS'!D$14*500/'ENT. DE DADOS'!D$15,"-")</f>
        <v>5</v>
      </c>
      <c r="H11" s="24">
        <f>IF('ENT. DE DADOS'!D$16,'ENT. DE DADOS'!D$16*'ENT. DE DADOS'!D18*5000/'ENT. DE DADOS'!D$17,"-")</f>
        <v>313.84399999999999</v>
      </c>
      <c r="I11" s="24" t="str">
        <f>IF('ENT. DE DADOS'!D$19,'ENT. DE DADOS'!D$19*2/'ENT. DE DADOS'!D$20,"-")</f>
        <v>-</v>
      </c>
      <c r="J11" s="24" t="str">
        <f>IF('ENT. DE DADOS'!D$21,(('ENT. DE DADOS'!D$21-'ENT. DE DADOS'!D$23)/'ENT. DE DADOS'!D$22)*2.15/'ENT. DE DADOS'!D$24,"-")</f>
        <v>-</v>
      </c>
      <c r="K11" s="40">
        <f>IF('ENT. DE DADOS'!D$25,'ENT. DE DADOS'!D$25*1,"-")</f>
        <v>11.4</v>
      </c>
      <c r="L11" s="24">
        <f>IF('ENT. DE DADOS'!D$26,'ENT. DE DADOS'!D$26*1,"-")</f>
        <v>928</v>
      </c>
      <c r="M11" s="37" t="str">
        <f>IF('ENT. DE DADOS'!D$27,'ENT. DE DADOS'!D$27*1,"-")</f>
        <v>-</v>
      </c>
      <c r="N11" s="25" t="str">
        <f>('ENT. DE DADOS'!D28)</f>
        <v>-</v>
      </c>
      <c r="O11" s="26" t="str">
        <f>'ENT. DE DADOS'!D29</f>
        <v>-</v>
      </c>
      <c r="P11" s="27"/>
      <c r="Q11" s="27"/>
      <c r="R11" s="28"/>
      <c r="S11" s="28"/>
      <c r="T11" s="28"/>
    </row>
    <row r="12" spans="1:27" s="29" customFormat="1" ht="12.75" customHeight="1">
      <c r="A12" s="21">
        <v>3</v>
      </c>
      <c r="B12" s="22">
        <f>('ENT. DE DADOS'!E5)</f>
        <v>40806</v>
      </c>
      <c r="C12" s="23" t="str">
        <f>UPPER('ENT. DE DADOS'!E6)</f>
        <v>CN-3</v>
      </c>
      <c r="D12" s="22" t="str">
        <f>UPPER('ENT. DE DADOS'!E7)</f>
        <v>ROGERIO</v>
      </c>
      <c r="E12" s="24">
        <f>IF('ENT. DE DADOS'!E$8,'ENT. DE DADOS'!E$8*'ENT. DE DADOS'!E10*3545/'ENT. DE DADOS'!E$9,"-")</f>
        <v>31.585950000000004</v>
      </c>
      <c r="F12" s="24" t="str">
        <f>IF('ENT. DE DADOS'!E$11,'ENT. DE DADOS'!E$11*'ENT. DE DADOS'!E13*1000/'ENT. DE DADOS'!E$12,"-")</f>
        <v>-</v>
      </c>
      <c r="G12" s="24">
        <f>IF('ENT. DE DADOS'!E$14,'ENT. DE DADOS'!E$14*500/'ENT. DE DADOS'!E$15,"-")</f>
        <v>28</v>
      </c>
      <c r="H12" s="24">
        <f>IF('ENT. DE DADOS'!E$16,'ENT. DE DADOS'!E$16*'ENT. DE DADOS'!E18*5000/'ENT. DE DADOS'!E$17,"-")</f>
        <v>298.65800000000002</v>
      </c>
      <c r="I12" s="24" t="str">
        <f>IF('ENT. DE DADOS'!E$19,'ENT. DE DADOS'!E$19*2/'ENT. DE DADOS'!E$20,"-")</f>
        <v>-</v>
      </c>
      <c r="J12" s="24" t="str">
        <f>IF('ENT. DE DADOS'!E$21,(('ENT. DE DADOS'!E$21-'ENT. DE DADOS'!E$23)/'ENT. DE DADOS'!E$22)*2.15/'ENT. DE DADOS'!E$24,"-")</f>
        <v>-</v>
      </c>
      <c r="K12" s="40">
        <f>IF('ENT. DE DADOS'!E$25,'ENT. DE DADOS'!E$25*1,"-")</f>
        <v>11.6</v>
      </c>
      <c r="L12" s="24">
        <f>IF('ENT. DE DADOS'!E$26,'ENT. DE DADOS'!E$26*1,"-")</f>
        <v>809</v>
      </c>
      <c r="M12" s="37" t="str">
        <f>IF('ENT. DE DADOS'!E$27,'ENT. DE DADOS'!E$27*1,"-")</f>
        <v>-</v>
      </c>
      <c r="N12" s="25" t="str">
        <f>('ENT. DE DADOS'!E28)</f>
        <v>-</v>
      </c>
      <c r="O12" s="26" t="str">
        <f>'ENT. DE DADOS'!E29</f>
        <v>-</v>
      </c>
      <c r="P12" s="27"/>
      <c r="Q12" s="27"/>
      <c r="R12" s="28"/>
      <c r="S12" s="28"/>
      <c r="T12" s="28"/>
    </row>
    <row r="13" spans="1:27" s="29" customFormat="1" ht="12.75" customHeight="1">
      <c r="A13" s="21">
        <v>4</v>
      </c>
      <c r="B13" s="22">
        <f>('ENT. DE DADOS'!F5)</f>
        <v>40807</v>
      </c>
      <c r="C13" s="23" t="str">
        <f>UPPER('ENT. DE DADOS'!F6)</f>
        <v>CN-1</v>
      </c>
      <c r="D13" s="22" t="str">
        <f>UPPER('ENT. DE DADOS'!F7)</f>
        <v>WALTER</v>
      </c>
      <c r="E13" s="24">
        <f>IF('ENT. DE DADOS'!F$8,'ENT. DE DADOS'!F$8*'ENT. DE DADOS'!F10*3545/'ENT. DE DADOS'!F$9,"-")</f>
        <v>31.585950000000004</v>
      </c>
      <c r="F13" s="24" t="str">
        <f>IF('ENT. DE DADOS'!F$11,'ENT. DE DADOS'!F$11*'ENT. DE DADOS'!F13*1000/'ENT. DE DADOS'!F$12,"-")</f>
        <v>-</v>
      </c>
      <c r="G13" s="24">
        <f>IF('ENT. DE DADOS'!F$14,'ENT. DE DADOS'!F$14*500/'ENT. DE DADOS'!F$15,"-")</f>
        <v>25</v>
      </c>
      <c r="H13" s="24">
        <f>IF('ENT. DE DADOS'!F$16,'ENT. DE DADOS'!F$16*'ENT. DE DADOS'!F18*5000/'ENT. DE DADOS'!F$17,"-")</f>
        <v>268.286</v>
      </c>
      <c r="I13" s="24" t="str">
        <f>IF('ENT. DE DADOS'!F$19,'ENT. DE DADOS'!F$19*2/'ENT. DE DADOS'!F$20,"-")</f>
        <v>-</v>
      </c>
      <c r="J13" s="24" t="str">
        <f>IF('ENT. DE DADOS'!F$21,(('ENT. DE DADOS'!F$21-'ENT. DE DADOS'!F$23)/'ENT. DE DADOS'!F$22)*2.15/'ENT. DE DADOS'!F$24,"-")</f>
        <v>-</v>
      </c>
      <c r="K13" s="40">
        <f>IF('ENT. DE DADOS'!F$25,'ENT. DE DADOS'!F$25*1,"-")</f>
        <v>11.66</v>
      </c>
      <c r="L13" s="24">
        <f>IF('ENT. DE DADOS'!F$26,'ENT. DE DADOS'!F$26*1,"-")</f>
        <v>934</v>
      </c>
      <c r="M13" s="37" t="str">
        <f>IF('ENT. DE DADOS'!F$27,'ENT. DE DADOS'!F$27*1,"-")</f>
        <v>-</v>
      </c>
      <c r="N13" s="25" t="str">
        <f>('ENT. DE DADOS'!F28)</f>
        <v>-</v>
      </c>
      <c r="O13" s="26" t="str">
        <f>'ENT. DE DADOS'!F29</f>
        <v>-</v>
      </c>
      <c r="P13" s="27"/>
      <c r="Q13" s="27"/>
      <c r="R13" s="28"/>
      <c r="S13" s="28"/>
      <c r="T13" s="28"/>
    </row>
    <row r="14" spans="1:27" s="29" customFormat="1" ht="12.75" customHeight="1">
      <c r="A14" s="21">
        <v>5</v>
      </c>
      <c r="B14" s="22" t="str">
        <f>('ENT. DE DADOS'!G5)</f>
        <v>-</v>
      </c>
      <c r="C14" s="23" t="str">
        <f>UPPER('ENT. DE DADOS'!G6)</f>
        <v>-</v>
      </c>
      <c r="D14" s="22" t="str">
        <f>UPPER('ENT. DE DADOS'!G7)</f>
        <v>-</v>
      </c>
      <c r="E14" s="24" t="str">
        <f>IF('ENT. DE DADOS'!G$8,'ENT. DE DADOS'!G$8*'ENT. DE DADOS'!G10*3545/'ENT. DE DADOS'!G$9,"-")</f>
        <v>-</v>
      </c>
      <c r="F14" s="24" t="str">
        <f>IF('ENT. DE DADOS'!G$11,'ENT. DE DADOS'!G$11*'ENT. DE DADOS'!G13*1000/'ENT. DE DADOS'!G$12,"-")</f>
        <v>-</v>
      </c>
      <c r="G14" s="24" t="str">
        <f>IF('ENT. DE DADOS'!G$14,'ENT. DE DADOS'!G$14*500/'ENT. DE DADOS'!G$15,"-")</f>
        <v>-</v>
      </c>
      <c r="H14" s="24" t="str">
        <f>IF('ENT. DE DADOS'!G$16,'ENT. DE DADOS'!G$16*'ENT. DE DADOS'!G18*5000/'ENT. DE DADOS'!G$17,"-")</f>
        <v>-</v>
      </c>
      <c r="I14" s="24" t="str">
        <f>IF('ENT. DE DADOS'!G$19,'ENT. DE DADOS'!G$19*2/'ENT. DE DADOS'!G$20,"-")</f>
        <v>-</v>
      </c>
      <c r="J14" s="24" t="str">
        <f>IF('ENT. DE DADOS'!G$21,(('ENT. DE DADOS'!G$21-'ENT. DE DADOS'!G$23)/'ENT. DE DADOS'!G$22)*2.15/'ENT. DE DADOS'!G$24,"-")</f>
        <v>-</v>
      </c>
      <c r="K14" s="40" t="str">
        <f>IF('ENT. DE DADOS'!G$25,'ENT. DE DADOS'!G$25*1,"-")</f>
        <v>-</v>
      </c>
      <c r="L14" s="24" t="str">
        <f>IF('ENT. DE DADOS'!G$26,'ENT. DE DADOS'!G$26*1,"-")</f>
        <v>-</v>
      </c>
      <c r="M14" s="37" t="str">
        <f>IF('ENT. DE DADOS'!G$27,'ENT. DE DADOS'!G$27*1,"-")</f>
        <v>-</v>
      </c>
      <c r="N14" s="25" t="str">
        <f>('ENT. DE DADOS'!G28)</f>
        <v>-</v>
      </c>
      <c r="O14" s="26" t="str">
        <f>'ENT. DE DADOS'!G29</f>
        <v>-</v>
      </c>
      <c r="P14" s="27"/>
      <c r="Q14" s="27"/>
      <c r="R14" s="28"/>
      <c r="S14" s="28"/>
      <c r="T14" s="28"/>
    </row>
    <row r="15" spans="1:27" s="29" customFormat="1" ht="12.75" customHeight="1">
      <c r="A15" s="21">
        <v>6</v>
      </c>
      <c r="B15" s="22" t="str">
        <f>('ENT. DE DADOS'!H5)</f>
        <v>-</v>
      </c>
      <c r="C15" s="23" t="str">
        <f>UPPER('ENT. DE DADOS'!H6)</f>
        <v>-</v>
      </c>
      <c r="D15" s="22" t="str">
        <f>UPPER('ENT. DE DADOS'!H7)</f>
        <v>-</v>
      </c>
      <c r="E15" s="24" t="str">
        <f>IF('ENT. DE DADOS'!H$8,'ENT. DE DADOS'!H$8*'ENT. DE DADOS'!H10*3545/'ENT. DE DADOS'!H$9,"-")</f>
        <v>-</v>
      </c>
      <c r="F15" s="24" t="str">
        <f>IF('ENT. DE DADOS'!H$11,'ENT. DE DADOS'!H$11*'ENT. DE DADOS'!H13*1000/'ENT. DE DADOS'!H$12,"-")</f>
        <v>-</v>
      </c>
      <c r="G15" s="24" t="str">
        <f>IF('ENT. DE DADOS'!H$14,'ENT. DE DADOS'!H$14*500/'ENT. DE DADOS'!H$15,"-")</f>
        <v>-</v>
      </c>
      <c r="H15" s="24" t="str">
        <f>IF('ENT. DE DADOS'!H$16,'ENT. DE DADOS'!H$16*'ENT. DE DADOS'!H18*5000/'ENT. DE DADOS'!H$17,"-")</f>
        <v>-</v>
      </c>
      <c r="I15" s="24" t="str">
        <f>IF('ENT. DE DADOS'!H$19,'ENT. DE DADOS'!H$19*2/'ENT. DE DADOS'!H$20,"-")</f>
        <v>-</v>
      </c>
      <c r="J15" s="24" t="str">
        <f>IF('ENT. DE DADOS'!H$21,(('ENT. DE DADOS'!H$21-'ENT. DE DADOS'!H$23)/'ENT. DE DADOS'!H$22)*2.15/'ENT. DE DADOS'!H$24,"-")</f>
        <v>-</v>
      </c>
      <c r="K15" s="40" t="str">
        <f>IF('ENT. DE DADOS'!H$25,'ENT. DE DADOS'!H$25*1,"-")</f>
        <v>-</v>
      </c>
      <c r="L15" s="24" t="str">
        <f>IF('ENT. DE DADOS'!H$26,'ENT. DE DADOS'!H$26*1,"-")</f>
        <v>-</v>
      </c>
      <c r="M15" s="37" t="str">
        <f>IF('ENT. DE DADOS'!H$27,'ENT. DE DADOS'!H$27*1,"-")</f>
        <v>-</v>
      </c>
      <c r="N15" s="25" t="str">
        <f>('ENT. DE DADOS'!H28)</f>
        <v>-</v>
      </c>
      <c r="O15" s="26" t="str">
        <f>'ENT. DE DADOS'!H29</f>
        <v>-</v>
      </c>
      <c r="P15" s="27"/>
      <c r="Q15" s="27"/>
      <c r="R15" s="28"/>
      <c r="S15" s="28"/>
      <c r="T15" s="28"/>
    </row>
    <row r="16" spans="1:27" s="29" customFormat="1" ht="12.75" customHeight="1">
      <c r="A16" s="21">
        <v>7</v>
      </c>
      <c r="B16" s="22" t="str">
        <f>('ENT. DE DADOS'!I5)</f>
        <v>-</v>
      </c>
      <c r="C16" s="23" t="str">
        <f>UPPER('ENT. DE DADOS'!I6)</f>
        <v>-</v>
      </c>
      <c r="D16" s="22" t="str">
        <f>UPPER('ENT. DE DADOS'!I7)</f>
        <v>-</v>
      </c>
      <c r="E16" s="24" t="str">
        <f>IF('ENT. DE DADOS'!I$8,'ENT. DE DADOS'!I$8*'ENT. DE DADOS'!I10*3545/'ENT. DE DADOS'!I$9,"-")</f>
        <v>-</v>
      </c>
      <c r="F16" s="24" t="str">
        <f>IF('ENT. DE DADOS'!I$11,'ENT. DE DADOS'!I$11*'ENT. DE DADOS'!I13*1000/'ENT. DE DADOS'!I$12,"-")</f>
        <v>-</v>
      </c>
      <c r="G16" s="24" t="str">
        <f>IF('ENT. DE DADOS'!I$14,'ENT. DE DADOS'!I$14*500/'ENT. DE DADOS'!I$15,"-")</f>
        <v>-</v>
      </c>
      <c r="H16" s="24" t="str">
        <f>IF('ENT. DE DADOS'!I$16,'ENT. DE DADOS'!I$16*'ENT. DE DADOS'!I18*5000/'ENT. DE DADOS'!I$17,"-")</f>
        <v>-</v>
      </c>
      <c r="I16" s="24" t="str">
        <f>IF('ENT. DE DADOS'!I$19,'ENT. DE DADOS'!I$19*2/'ENT. DE DADOS'!I$20,"-")</f>
        <v>-</v>
      </c>
      <c r="J16" s="24" t="str">
        <f>IF('ENT. DE DADOS'!I$21,(('ENT. DE DADOS'!I$21-'ENT. DE DADOS'!I$23)/'ENT. DE DADOS'!I$22)*2.15/'ENT. DE DADOS'!I$24,"-")</f>
        <v>-</v>
      </c>
      <c r="K16" s="40" t="str">
        <f>IF('ENT. DE DADOS'!I$25,'ENT. DE DADOS'!I$25*1,"-")</f>
        <v>-</v>
      </c>
      <c r="L16" s="24" t="str">
        <f>IF('ENT. DE DADOS'!I$26,'ENT. DE DADOS'!I$26*1,"-")</f>
        <v>-</v>
      </c>
      <c r="M16" s="37" t="str">
        <f>IF('ENT. DE DADOS'!I$27,'ENT. DE DADOS'!I$27*1,"-")</f>
        <v>-</v>
      </c>
      <c r="N16" s="25" t="str">
        <f>('ENT. DE DADOS'!I28)</f>
        <v>-</v>
      </c>
      <c r="O16" s="26" t="str">
        <f>'ENT. DE DADOS'!I29</f>
        <v>-</v>
      </c>
      <c r="P16" s="27"/>
      <c r="Q16" s="27"/>
      <c r="R16" s="28"/>
      <c r="S16" s="28"/>
      <c r="T16" s="28"/>
    </row>
    <row r="17" spans="1:20" s="29" customFormat="1" ht="12.75" customHeight="1">
      <c r="A17" s="21">
        <v>8</v>
      </c>
      <c r="B17" s="22" t="str">
        <f>('ENT. DE DADOS'!J5)</f>
        <v>-</v>
      </c>
      <c r="C17" s="23" t="str">
        <f>UPPER('ENT. DE DADOS'!J6)</f>
        <v>-</v>
      </c>
      <c r="D17" s="22" t="str">
        <f>UPPER('ENT. DE DADOS'!J7)</f>
        <v>-</v>
      </c>
      <c r="E17" s="24" t="str">
        <f>IF('ENT. DE DADOS'!J$8,'ENT. DE DADOS'!J$8*'ENT. DE DADOS'!J10*3545/'ENT. DE DADOS'!J$9,"-")</f>
        <v>-</v>
      </c>
      <c r="F17" s="24" t="str">
        <f>IF('ENT. DE DADOS'!J$11,'ENT. DE DADOS'!J$11*'ENT. DE DADOS'!J13*1000/'ENT. DE DADOS'!J$12,"-")</f>
        <v>-</v>
      </c>
      <c r="G17" s="24" t="str">
        <f>IF('ENT. DE DADOS'!J$14,'ENT. DE DADOS'!J$14*500/'ENT. DE DADOS'!J$15,"-")</f>
        <v>-</v>
      </c>
      <c r="H17" s="24" t="str">
        <f>IF('ENT. DE DADOS'!J$16,'ENT. DE DADOS'!J$16*'ENT. DE DADOS'!J18*5000/'ENT. DE DADOS'!J$17,"-")</f>
        <v>-</v>
      </c>
      <c r="I17" s="24" t="str">
        <f>IF('ENT. DE DADOS'!J$19,'ENT. DE DADOS'!J$19*2/'ENT. DE DADOS'!J$20,"-")</f>
        <v>-</v>
      </c>
      <c r="J17" s="24" t="str">
        <f>IF('ENT. DE DADOS'!J$21,(('ENT. DE DADOS'!J$21-'ENT. DE DADOS'!J$23)/'ENT. DE DADOS'!J$22)*2.15/'ENT. DE DADOS'!J$24,"-")</f>
        <v>-</v>
      </c>
      <c r="K17" s="40" t="str">
        <f>IF('ENT. DE DADOS'!J$25,'ENT. DE DADOS'!J$25*1,"-")</f>
        <v>-</v>
      </c>
      <c r="L17" s="24" t="str">
        <f>IF('ENT. DE DADOS'!J$26,'ENT. DE DADOS'!J$26*1,"-")</f>
        <v>-</v>
      </c>
      <c r="M17" s="37" t="str">
        <f>IF('ENT. DE DADOS'!J$27,'ENT. DE DADOS'!J$27*1,"-")</f>
        <v>-</v>
      </c>
      <c r="N17" s="25" t="str">
        <f>('ENT. DE DADOS'!J28)</f>
        <v>-</v>
      </c>
      <c r="O17" s="26" t="str">
        <f>'ENT. DE DADOS'!J29</f>
        <v>-</v>
      </c>
      <c r="P17" s="27"/>
      <c r="Q17" s="27"/>
      <c r="R17" s="28"/>
      <c r="S17" s="28"/>
      <c r="T17" s="28"/>
    </row>
    <row r="18" spans="1:20" s="29" customFormat="1" ht="12.75" customHeight="1">
      <c r="A18" s="21">
        <v>9</v>
      </c>
      <c r="B18" s="22" t="str">
        <f>('ENT. DE DADOS'!K5)</f>
        <v>-</v>
      </c>
      <c r="C18" s="23" t="str">
        <f>UPPER('ENT. DE DADOS'!K6)</f>
        <v>-</v>
      </c>
      <c r="D18" s="22" t="str">
        <f>UPPER('ENT. DE DADOS'!K7)</f>
        <v>-</v>
      </c>
      <c r="E18" s="24" t="str">
        <f>IF('ENT. DE DADOS'!K$8,'ENT. DE DADOS'!K$8*'ENT. DE DADOS'!K10*3545/'ENT. DE DADOS'!K$9,"-")</f>
        <v>-</v>
      </c>
      <c r="F18" s="24" t="str">
        <f>IF('ENT. DE DADOS'!K$11,'ENT. DE DADOS'!K$11*'ENT. DE DADOS'!K13*1000/'ENT. DE DADOS'!K$12,"-")</f>
        <v>-</v>
      </c>
      <c r="G18" s="24" t="str">
        <f>IF('ENT. DE DADOS'!K$14,'ENT. DE DADOS'!K$14*500/'ENT. DE DADOS'!K$15,"-")</f>
        <v>-</v>
      </c>
      <c r="H18" s="24" t="str">
        <f>IF('ENT. DE DADOS'!K$16,'ENT. DE DADOS'!K$16*'ENT. DE DADOS'!K18*5000/'ENT. DE DADOS'!K$17,"-")</f>
        <v>-</v>
      </c>
      <c r="I18" s="24" t="str">
        <f>IF('ENT. DE DADOS'!K$19,'ENT. DE DADOS'!K$19*2/'ENT. DE DADOS'!K$20,"-")</f>
        <v>-</v>
      </c>
      <c r="J18" s="24" t="str">
        <f>IF('ENT. DE DADOS'!K$21,(('ENT. DE DADOS'!K$21-'ENT. DE DADOS'!K$23)/'ENT. DE DADOS'!K$22)*2.15/'ENT. DE DADOS'!K$24,"-")</f>
        <v>-</v>
      </c>
      <c r="K18" s="40" t="str">
        <f>IF('ENT. DE DADOS'!K$25,'ENT. DE DADOS'!K$25*1,"-")</f>
        <v>-</v>
      </c>
      <c r="L18" s="24" t="str">
        <f>IF('ENT. DE DADOS'!K$26,'ENT. DE DADOS'!K$26*1,"-")</f>
        <v>-</v>
      </c>
      <c r="M18" s="37" t="str">
        <f>IF('ENT. DE DADOS'!K$27,'ENT. DE DADOS'!K$27*1,"-")</f>
        <v>-</v>
      </c>
      <c r="N18" s="25" t="str">
        <f>('ENT. DE DADOS'!K28)</f>
        <v>-</v>
      </c>
      <c r="O18" s="26" t="str">
        <f>'ENT. DE DADOS'!K29</f>
        <v>-</v>
      </c>
      <c r="P18" s="27"/>
      <c r="Q18" s="27"/>
      <c r="R18" s="28"/>
      <c r="S18" s="28"/>
      <c r="T18" s="28"/>
    </row>
    <row r="19" spans="1:20" s="29" customFormat="1" ht="12.75" customHeight="1">
      <c r="A19" s="21">
        <v>10</v>
      </c>
      <c r="B19" s="22" t="str">
        <f>('ENT. DE DADOS'!L5)</f>
        <v>-</v>
      </c>
      <c r="C19" s="23" t="str">
        <f>UPPER('ENT. DE DADOS'!L6)</f>
        <v>-</v>
      </c>
      <c r="D19" s="22" t="str">
        <f>UPPER('ENT. DE DADOS'!L7)</f>
        <v>-</v>
      </c>
      <c r="E19" s="24" t="str">
        <f>IF('ENT. DE DADOS'!L$8,'ENT. DE DADOS'!L$8*'ENT. DE DADOS'!L10*3545/'ENT. DE DADOS'!L$9,"-")</f>
        <v>-</v>
      </c>
      <c r="F19" s="24" t="str">
        <f>IF('ENT. DE DADOS'!L$11,'ENT. DE DADOS'!L$11*'ENT. DE DADOS'!L13*1000/'ENT. DE DADOS'!L$12,"-")</f>
        <v>-</v>
      </c>
      <c r="G19" s="24" t="str">
        <f>IF('ENT. DE DADOS'!L$14,'ENT. DE DADOS'!L$14*500/'ENT. DE DADOS'!L$15,"-")</f>
        <v>-</v>
      </c>
      <c r="H19" s="24" t="str">
        <f>IF('ENT. DE DADOS'!L$16,'ENT. DE DADOS'!L$16*'ENT. DE DADOS'!L18*5000/'ENT. DE DADOS'!L$17,"-")</f>
        <v>-</v>
      </c>
      <c r="I19" s="24" t="str">
        <f>IF('ENT. DE DADOS'!L$19,'ENT. DE DADOS'!L$19*2/'ENT. DE DADOS'!L$20,"-")</f>
        <v>-</v>
      </c>
      <c r="J19" s="24" t="str">
        <f>IF('ENT. DE DADOS'!L$21,(('ENT. DE DADOS'!L$21-'ENT. DE DADOS'!L$23)/'ENT. DE DADOS'!L$22)*2.15/'ENT. DE DADOS'!L$24,"-")</f>
        <v>-</v>
      </c>
      <c r="K19" s="40" t="str">
        <f>IF('ENT. DE DADOS'!L$25,'ENT. DE DADOS'!L$25*1,"-")</f>
        <v>-</v>
      </c>
      <c r="L19" s="24" t="str">
        <f>IF('ENT. DE DADOS'!L$26,'ENT. DE DADOS'!L$26*1,"-")</f>
        <v>-</v>
      </c>
      <c r="M19" s="37" t="str">
        <f>IF('ENT. DE DADOS'!L$27,'ENT. DE DADOS'!L$27*1,"-")</f>
        <v>-</v>
      </c>
      <c r="N19" s="25" t="str">
        <f>('ENT. DE DADOS'!L28)</f>
        <v>-</v>
      </c>
      <c r="O19" s="26" t="str">
        <f>'ENT. DE DADOS'!L29</f>
        <v>-</v>
      </c>
      <c r="P19" s="27"/>
      <c r="Q19" s="27"/>
      <c r="R19" s="28"/>
      <c r="S19" s="28"/>
      <c r="T19" s="28"/>
    </row>
    <row r="20" spans="1:20" s="17" customFormat="1" ht="12.75" customHeight="1">
      <c r="A20" s="21">
        <v>11</v>
      </c>
      <c r="B20" s="22" t="str">
        <f>('ENT. DE DADOS'!M5)</f>
        <v>-</v>
      </c>
      <c r="C20" s="23" t="str">
        <f>UPPER('ENT. DE DADOS'!M6)</f>
        <v>-</v>
      </c>
      <c r="D20" s="22" t="str">
        <f>UPPER('ENT. DE DADOS'!M7)</f>
        <v>-</v>
      </c>
      <c r="E20" s="24" t="str">
        <f>IF('ENT. DE DADOS'!M$8,'ENT. DE DADOS'!M$8*'ENT. DE DADOS'!M10*3545/'ENT. DE DADOS'!M$9,"-")</f>
        <v>-</v>
      </c>
      <c r="F20" s="24" t="str">
        <f>IF('ENT. DE DADOS'!M$11,'ENT. DE DADOS'!M$11*'ENT. DE DADOS'!M13*1000/'ENT. DE DADOS'!M$12,"-")</f>
        <v>-</v>
      </c>
      <c r="G20" s="24" t="str">
        <f>IF('ENT. DE DADOS'!M$14,'ENT. DE DADOS'!M$14*500/'ENT. DE DADOS'!M$15,"-")</f>
        <v>-</v>
      </c>
      <c r="H20" s="24" t="str">
        <f>IF('ENT. DE DADOS'!M$16,'ENT. DE DADOS'!M$16*'ENT. DE DADOS'!M18*5000/'ENT. DE DADOS'!M$17,"-")</f>
        <v>-</v>
      </c>
      <c r="I20" s="24" t="str">
        <f>IF('ENT. DE DADOS'!M$19,'ENT. DE DADOS'!M$19*2/'ENT. DE DADOS'!M$20,"-")</f>
        <v>-</v>
      </c>
      <c r="J20" s="24" t="str">
        <f>IF('ENT. DE DADOS'!M$21,(('ENT. DE DADOS'!M$21-'ENT. DE DADOS'!M$23)/'ENT. DE DADOS'!M$22)*2.15/'ENT. DE DADOS'!M$24,"-")</f>
        <v>-</v>
      </c>
      <c r="K20" s="40" t="str">
        <f>IF('ENT. DE DADOS'!M$25,'ENT. DE DADOS'!M$25*1,"-")</f>
        <v>-</v>
      </c>
      <c r="L20" s="24" t="str">
        <f>IF('ENT. DE DADOS'!M$26,'ENT. DE DADOS'!M$26*1,"-")</f>
        <v>-</v>
      </c>
      <c r="M20" s="37" t="str">
        <f>IF('ENT. DE DADOS'!M$27,'ENT. DE DADOS'!M$27*1,"-")</f>
        <v>-</v>
      </c>
      <c r="N20" s="25" t="str">
        <f>('ENT. DE DADOS'!M28)</f>
        <v>-</v>
      </c>
      <c r="O20" s="26" t="str">
        <f>'ENT. DE DADOS'!M29</f>
        <v>-</v>
      </c>
      <c r="P20" s="27"/>
      <c r="Q20" s="27"/>
      <c r="R20" s="18"/>
      <c r="S20" s="18"/>
      <c r="T20" s="18"/>
    </row>
    <row r="21" spans="1:20" s="17" customFormat="1" ht="12.75" customHeight="1">
      <c r="A21" s="21">
        <v>12</v>
      </c>
      <c r="B21" s="22" t="str">
        <f>('ENT. DE DADOS'!N5)</f>
        <v>-</v>
      </c>
      <c r="C21" s="23" t="str">
        <f>UPPER('ENT. DE DADOS'!N6)</f>
        <v>-</v>
      </c>
      <c r="D21" s="22" t="str">
        <f>UPPER('ENT. DE DADOS'!N7)</f>
        <v>-</v>
      </c>
      <c r="E21" s="24" t="str">
        <f>IF('ENT. DE DADOS'!N$8,'ENT. DE DADOS'!N$8*'ENT. DE DADOS'!N10*3545/'ENT. DE DADOS'!N$9,"-")</f>
        <v>-</v>
      </c>
      <c r="F21" s="24" t="str">
        <f>IF('ENT. DE DADOS'!N$11,'ENT. DE DADOS'!N$11*'ENT. DE DADOS'!N13*1000/'ENT. DE DADOS'!N$12,"-")</f>
        <v>-</v>
      </c>
      <c r="G21" s="24" t="str">
        <f>IF('ENT. DE DADOS'!N$14,'ENT. DE DADOS'!N$14*500/'ENT. DE DADOS'!N$15,"-")</f>
        <v>-</v>
      </c>
      <c r="H21" s="24" t="str">
        <f>IF('ENT. DE DADOS'!N$16,'ENT. DE DADOS'!N$16*'ENT. DE DADOS'!N18*5000/'ENT. DE DADOS'!N$17,"-")</f>
        <v>-</v>
      </c>
      <c r="I21" s="24" t="str">
        <f>IF('ENT. DE DADOS'!N$19,'ENT. DE DADOS'!N$19*2/'ENT. DE DADOS'!N$20,"-")</f>
        <v>-</v>
      </c>
      <c r="J21" s="24" t="str">
        <f>IF('ENT. DE DADOS'!N$21,(('ENT. DE DADOS'!N$21-'ENT. DE DADOS'!N$23)/'ENT. DE DADOS'!N$22)*2.15/'ENT. DE DADOS'!N$24,"-")</f>
        <v>-</v>
      </c>
      <c r="K21" s="40" t="str">
        <f>IF('ENT. DE DADOS'!N$25,'ENT. DE DADOS'!N$25*1,"-")</f>
        <v>-</v>
      </c>
      <c r="L21" s="24" t="str">
        <f>IF('ENT. DE DADOS'!N$26,'ENT. DE DADOS'!N$26*1,"-")</f>
        <v>-</v>
      </c>
      <c r="M21" s="37" t="str">
        <f>IF('ENT. DE DADOS'!N$27,'ENT. DE DADOS'!N$27*1,"-")</f>
        <v>-</v>
      </c>
      <c r="N21" s="25" t="str">
        <f>('ENT. DE DADOS'!N28)</f>
        <v>-</v>
      </c>
      <c r="O21" s="26" t="str">
        <f>'ENT. DE DADOS'!N29</f>
        <v>-</v>
      </c>
      <c r="P21" s="27"/>
      <c r="Q21" s="27"/>
      <c r="R21" s="18"/>
      <c r="S21" s="18"/>
      <c r="T21" s="18"/>
    </row>
    <row r="22" spans="1:20" s="17" customFormat="1" ht="12.75" customHeight="1">
      <c r="A22" s="21">
        <v>13</v>
      </c>
      <c r="B22" s="22" t="str">
        <f>('ENT. DE DADOS'!O5)</f>
        <v>-</v>
      </c>
      <c r="C22" s="23" t="str">
        <f>UPPER('ENT. DE DADOS'!O6)</f>
        <v>-</v>
      </c>
      <c r="D22" s="22" t="str">
        <f>UPPER('ENT. DE DADOS'!O7)</f>
        <v>-</v>
      </c>
      <c r="E22" s="24" t="str">
        <f>IF('ENT. DE DADOS'!O$8,'ENT. DE DADOS'!O$8*'ENT. DE DADOS'!O10*3545/'ENT. DE DADOS'!O$9,"-")</f>
        <v>-</v>
      </c>
      <c r="F22" s="24" t="str">
        <f>IF('ENT. DE DADOS'!O$11,'ENT. DE DADOS'!O$11*'ENT. DE DADOS'!O13*1000/'ENT. DE DADOS'!O$12,"-")</f>
        <v>-</v>
      </c>
      <c r="G22" s="24" t="str">
        <f>IF('ENT. DE DADOS'!O$14,'ENT. DE DADOS'!O$14*500/'ENT. DE DADOS'!O$15,"-")</f>
        <v>-</v>
      </c>
      <c r="H22" s="24" t="str">
        <f>IF('ENT. DE DADOS'!O$16,'ENT. DE DADOS'!O$16*'ENT. DE DADOS'!O18*5000/'ENT. DE DADOS'!O$17,"-")</f>
        <v>-</v>
      </c>
      <c r="I22" s="24" t="str">
        <f>IF('ENT. DE DADOS'!O$19,'ENT. DE DADOS'!O$19*2/'ENT. DE DADOS'!O$20,"-")</f>
        <v>-</v>
      </c>
      <c r="J22" s="24" t="str">
        <f>IF('ENT. DE DADOS'!O$21,(('ENT. DE DADOS'!O$21-'ENT. DE DADOS'!O$23)/'ENT. DE DADOS'!O$22)*2.15/'ENT. DE DADOS'!O$24,"-")</f>
        <v>-</v>
      </c>
      <c r="K22" s="40" t="str">
        <f>IF('ENT. DE DADOS'!O$25,'ENT. DE DADOS'!O$25*1,"-")</f>
        <v>-</v>
      </c>
      <c r="L22" s="24" t="str">
        <f>IF('ENT. DE DADOS'!O$26,'ENT. DE DADOS'!O$26*1,"-")</f>
        <v>-</v>
      </c>
      <c r="M22" s="37" t="str">
        <f>IF('ENT. DE DADOS'!O$27,'ENT. DE DADOS'!O$27*1,"-")</f>
        <v>-</v>
      </c>
      <c r="N22" s="25" t="str">
        <f>('ENT. DE DADOS'!O28)</f>
        <v>-</v>
      </c>
      <c r="O22" s="26" t="str">
        <f>'ENT. DE DADOS'!O29</f>
        <v>-</v>
      </c>
      <c r="P22" s="27"/>
      <c r="Q22" s="27"/>
      <c r="R22" s="18"/>
      <c r="S22" s="18"/>
      <c r="T22" s="18"/>
    </row>
    <row r="23" spans="1:20" s="17" customFormat="1" ht="12.75" customHeight="1">
      <c r="A23" s="21">
        <v>14</v>
      </c>
      <c r="B23" s="22" t="str">
        <f>('ENT. DE DADOS'!P5)</f>
        <v>-</v>
      </c>
      <c r="C23" s="23" t="str">
        <f>UPPER('ENT. DE DADOS'!P6)</f>
        <v>-</v>
      </c>
      <c r="D23" s="22" t="str">
        <f>UPPER('ENT. DE DADOS'!P7)</f>
        <v>-</v>
      </c>
      <c r="E23" s="24" t="str">
        <f>IF('ENT. DE DADOS'!P$8,'ENT. DE DADOS'!P$8*'ENT. DE DADOS'!P10*3545/'ENT. DE DADOS'!P$9,"-")</f>
        <v>-</v>
      </c>
      <c r="F23" s="24" t="str">
        <f>IF('ENT. DE DADOS'!P$11,'ENT. DE DADOS'!P$11*'ENT. DE DADOS'!P13*1000/'ENT. DE DADOS'!P$12,"-")</f>
        <v>-</v>
      </c>
      <c r="G23" s="24" t="str">
        <f>IF('ENT. DE DADOS'!P$14,'ENT. DE DADOS'!P$14*500/'ENT. DE DADOS'!P$15,"-")</f>
        <v>-</v>
      </c>
      <c r="H23" s="24" t="str">
        <f>IF('ENT. DE DADOS'!P$16,'ENT. DE DADOS'!P$16*'ENT. DE DADOS'!P18*5000/'ENT. DE DADOS'!P$17,"-")</f>
        <v>-</v>
      </c>
      <c r="I23" s="24" t="str">
        <f>IF('ENT. DE DADOS'!P$19,'ENT. DE DADOS'!P$19*2/'ENT. DE DADOS'!P$20,"-")</f>
        <v>-</v>
      </c>
      <c r="J23" s="24" t="str">
        <f>IF('ENT. DE DADOS'!P$21,(('ENT. DE DADOS'!P$21-'ENT. DE DADOS'!P$23)/'ENT. DE DADOS'!P$22)*2.15/'ENT. DE DADOS'!P$24,"-")</f>
        <v>-</v>
      </c>
      <c r="K23" s="40" t="str">
        <f>IF('ENT. DE DADOS'!P$25,'ENT. DE DADOS'!P$25*1,"-")</f>
        <v>-</v>
      </c>
      <c r="L23" s="24" t="str">
        <f>IF('ENT. DE DADOS'!P$26,'ENT. DE DADOS'!P$26*1,"-")</f>
        <v>-</v>
      </c>
      <c r="M23" s="37" t="str">
        <f>IF('ENT. DE DADOS'!P$27,'ENT. DE DADOS'!P$27*1,"-")</f>
        <v>-</v>
      </c>
      <c r="N23" s="25" t="str">
        <f>('ENT. DE DADOS'!P28)</f>
        <v>-</v>
      </c>
      <c r="O23" s="26" t="str">
        <f>'ENT. DE DADOS'!P29</f>
        <v>-</v>
      </c>
      <c r="P23" s="27"/>
      <c r="Q23" s="27"/>
      <c r="R23" s="18"/>
      <c r="S23" s="18"/>
      <c r="T23" s="18"/>
    </row>
    <row r="24" spans="1:20" s="17" customFormat="1" ht="12.75" customHeight="1">
      <c r="A24" s="21">
        <v>15</v>
      </c>
      <c r="B24" s="22" t="str">
        <f>('ENT. DE DADOS'!Q5)</f>
        <v>-</v>
      </c>
      <c r="C24" s="23" t="str">
        <f>UPPER('ENT. DE DADOS'!Q6)</f>
        <v>-</v>
      </c>
      <c r="D24" s="22" t="str">
        <f>UPPER('ENT. DE DADOS'!Q7)</f>
        <v>-</v>
      </c>
      <c r="E24" s="24" t="str">
        <f>IF('ENT. DE DADOS'!Q$8,'ENT. DE DADOS'!Q$8*'ENT. DE DADOS'!Q10*3545/'ENT. DE DADOS'!Q$9,"-")</f>
        <v>-</v>
      </c>
      <c r="F24" s="24" t="str">
        <f>IF('ENT. DE DADOS'!Q$11,'ENT. DE DADOS'!Q$11*'ENT. DE DADOS'!Q13*1000/'ENT. DE DADOS'!Q$12,"-")</f>
        <v>-</v>
      </c>
      <c r="G24" s="24" t="str">
        <f>IF('ENT. DE DADOS'!Q$14,'ENT. DE DADOS'!Q$14*500/'ENT. DE DADOS'!Q$15,"-")</f>
        <v>-</v>
      </c>
      <c r="H24" s="24" t="str">
        <f>IF('ENT. DE DADOS'!Q$16,'ENT. DE DADOS'!Q$16*'ENT. DE DADOS'!Q18*5000/'ENT. DE DADOS'!Q$17,"-")</f>
        <v>-</v>
      </c>
      <c r="I24" s="24" t="str">
        <f>IF('ENT. DE DADOS'!Q$19,'ENT. DE DADOS'!Q$19*2/'ENT. DE DADOS'!Q$20,"-")</f>
        <v>-</v>
      </c>
      <c r="J24" s="24" t="str">
        <f>IF('ENT. DE DADOS'!Q$21,(('ENT. DE DADOS'!Q$21-'ENT. DE DADOS'!Q$23)/'ENT. DE DADOS'!Q$22)*2.15/'ENT. DE DADOS'!Q$24,"-")</f>
        <v>-</v>
      </c>
      <c r="K24" s="40" t="str">
        <f>IF('ENT. DE DADOS'!Q$25,'ENT. DE DADOS'!Q$25*1,"-")</f>
        <v>-</v>
      </c>
      <c r="L24" s="24" t="str">
        <f>IF('ENT. DE DADOS'!Q$26,'ENT. DE DADOS'!Q$26*1,"-")</f>
        <v>-</v>
      </c>
      <c r="M24" s="37" t="str">
        <f>IF('ENT. DE DADOS'!Q$27,'ENT. DE DADOS'!Q$27*1,"-")</f>
        <v>-</v>
      </c>
      <c r="N24" s="25" t="str">
        <f>('ENT. DE DADOS'!Q28)</f>
        <v>-</v>
      </c>
      <c r="O24" s="26" t="str">
        <f>'ENT. DE DADOS'!Q29</f>
        <v>-</v>
      </c>
      <c r="P24" s="27"/>
      <c r="Q24" s="27"/>
      <c r="R24" s="18"/>
      <c r="S24" s="18"/>
      <c r="T24" s="18"/>
    </row>
    <row r="25" spans="1:20" s="17" customFormat="1" ht="12.75" customHeight="1">
      <c r="A25" s="21">
        <v>16</v>
      </c>
      <c r="B25" s="22" t="str">
        <f>('ENT. DE DADOS'!R5)</f>
        <v>-</v>
      </c>
      <c r="C25" s="23" t="str">
        <f>UPPER('ENT. DE DADOS'!R6)</f>
        <v>-</v>
      </c>
      <c r="D25" s="22" t="str">
        <f>UPPER('ENT. DE DADOS'!R7)</f>
        <v>-</v>
      </c>
      <c r="E25" s="24" t="str">
        <f>IF('ENT. DE DADOS'!R$8,'ENT. DE DADOS'!R$8*'ENT. DE DADOS'!R10*3545/'ENT. DE DADOS'!R$9,"-")</f>
        <v>-</v>
      </c>
      <c r="F25" s="24" t="str">
        <f>IF('ENT. DE DADOS'!R$11,'ENT. DE DADOS'!R$11*'ENT. DE DADOS'!R13*1000/'ENT. DE DADOS'!R$12,"-")</f>
        <v>-</v>
      </c>
      <c r="G25" s="24" t="str">
        <f>IF('ENT. DE DADOS'!R$14,'ENT. DE DADOS'!R$14*500/'ENT. DE DADOS'!R$15,"-")</f>
        <v>-</v>
      </c>
      <c r="H25" s="24" t="str">
        <f>IF('ENT. DE DADOS'!R$16,'ENT. DE DADOS'!R$16*'ENT. DE DADOS'!R18*5000/'ENT. DE DADOS'!R$17,"-")</f>
        <v>-</v>
      </c>
      <c r="I25" s="24" t="str">
        <f>IF('ENT. DE DADOS'!R$19,'ENT. DE DADOS'!R$19*2/'ENT. DE DADOS'!R$20,"-")</f>
        <v>-</v>
      </c>
      <c r="J25" s="24" t="str">
        <f>IF('ENT. DE DADOS'!R$21,(('ENT. DE DADOS'!R$21-'ENT. DE DADOS'!R$23)/'ENT. DE DADOS'!R$22)*2.15/'ENT. DE DADOS'!R$24,"-")</f>
        <v>-</v>
      </c>
      <c r="K25" s="40" t="str">
        <f>IF('ENT. DE DADOS'!R$25,'ENT. DE DADOS'!R$25*1,"-")</f>
        <v>-</v>
      </c>
      <c r="L25" s="24" t="str">
        <f>IF('ENT. DE DADOS'!R$26,'ENT. DE DADOS'!R$26*1,"-")</f>
        <v>-</v>
      </c>
      <c r="M25" s="37" t="str">
        <f>IF('ENT. DE DADOS'!R$27,'ENT. DE DADOS'!R$27*1,"-")</f>
        <v>-</v>
      </c>
      <c r="N25" s="25" t="str">
        <f>('ENT. DE DADOS'!R28)</f>
        <v>-</v>
      </c>
      <c r="O25" s="26" t="str">
        <f>'ENT. DE DADOS'!R29</f>
        <v>-</v>
      </c>
      <c r="P25" s="27"/>
      <c r="Q25" s="27"/>
      <c r="R25" s="18"/>
      <c r="S25" s="18"/>
      <c r="T25" s="18"/>
    </row>
    <row r="26" spans="1:20" s="17" customFormat="1" ht="12.75" customHeight="1">
      <c r="A26" s="21">
        <v>17</v>
      </c>
      <c r="B26" s="22" t="str">
        <f>('ENT. DE DADOS'!S5)</f>
        <v>-</v>
      </c>
      <c r="C26" s="23" t="str">
        <f>UPPER('ENT. DE DADOS'!S6)</f>
        <v>-</v>
      </c>
      <c r="D26" s="22" t="str">
        <f>UPPER('ENT. DE DADOS'!S7)</f>
        <v>-</v>
      </c>
      <c r="E26" s="24" t="str">
        <f>IF('ENT. DE DADOS'!S$8,'ENT. DE DADOS'!S$8*'ENT. DE DADOS'!S10*3545/'ENT. DE DADOS'!S$9,"-")</f>
        <v>-</v>
      </c>
      <c r="F26" s="24" t="str">
        <f>IF('ENT. DE DADOS'!S$11,'ENT. DE DADOS'!S$11*'ENT. DE DADOS'!S13*1000/'ENT. DE DADOS'!S$12,"-")</f>
        <v>-</v>
      </c>
      <c r="G26" s="24" t="str">
        <f>IF('ENT. DE DADOS'!S$14,'ENT. DE DADOS'!S$14*500/'ENT. DE DADOS'!S$15,"-")</f>
        <v>-</v>
      </c>
      <c r="H26" s="24" t="str">
        <f>IF('ENT. DE DADOS'!S$16,'ENT. DE DADOS'!S$16*'ENT. DE DADOS'!S18*5000/'ENT. DE DADOS'!S$17,"-")</f>
        <v>-</v>
      </c>
      <c r="I26" s="24" t="str">
        <f>IF('ENT. DE DADOS'!S$19,'ENT. DE DADOS'!S$19*2/'ENT. DE DADOS'!S$20,"-")</f>
        <v>-</v>
      </c>
      <c r="J26" s="24" t="str">
        <f>IF('ENT. DE DADOS'!S$21,(('ENT. DE DADOS'!S$21-'ENT. DE DADOS'!S$23)/'ENT. DE DADOS'!S$22)*2.15/'ENT. DE DADOS'!S$24,"-")</f>
        <v>-</v>
      </c>
      <c r="K26" s="40" t="str">
        <f>IF('ENT. DE DADOS'!S$25,'ENT. DE DADOS'!S$25*1,"-")</f>
        <v>-</v>
      </c>
      <c r="L26" s="24" t="str">
        <f>IF('ENT. DE DADOS'!S$26,'ENT. DE DADOS'!S$26*1,"-")</f>
        <v>-</v>
      </c>
      <c r="M26" s="37" t="str">
        <f>IF('ENT. DE DADOS'!S$27,'ENT. DE DADOS'!S$27*1,"-")</f>
        <v>-</v>
      </c>
      <c r="N26" s="25" t="str">
        <f>('ENT. DE DADOS'!S28)</f>
        <v>-</v>
      </c>
      <c r="O26" s="26" t="str">
        <f>'ENT. DE DADOS'!S29</f>
        <v>-</v>
      </c>
      <c r="P26" s="27"/>
      <c r="Q26" s="27"/>
      <c r="R26" s="18"/>
      <c r="S26" s="18"/>
      <c r="T26" s="18"/>
    </row>
    <row r="27" spans="1:20" s="17" customFormat="1" ht="12.75" customHeight="1">
      <c r="A27" s="21">
        <v>18</v>
      </c>
      <c r="B27" s="22" t="str">
        <f>('ENT. DE DADOS'!T5)</f>
        <v>-</v>
      </c>
      <c r="C27" s="23" t="str">
        <f>UPPER('ENT. DE DADOS'!T6)</f>
        <v>-</v>
      </c>
      <c r="D27" s="22" t="str">
        <f>UPPER('ENT. DE DADOS'!T7)</f>
        <v>-</v>
      </c>
      <c r="E27" s="24" t="str">
        <f>IF('ENT. DE DADOS'!T$8,'ENT. DE DADOS'!T$8*'ENT. DE DADOS'!T10*3545/'ENT. DE DADOS'!T$9,"-")</f>
        <v>-</v>
      </c>
      <c r="F27" s="24" t="str">
        <f>IF('ENT. DE DADOS'!T$11,'ENT. DE DADOS'!T$11*'ENT. DE DADOS'!T13*1000/'ENT. DE DADOS'!T$12,"-")</f>
        <v>-</v>
      </c>
      <c r="G27" s="24" t="str">
        <f>IF('ENT. DE DADOS'!T$14,'ENT. DE DADOS'!T$14*500/'ENT. DE DADOS'!T$15,"-")</f>
        <v>-</v>
      </c>
      <c r="H27" s="24" t="str">
        <f>IF('ENT. DE DADOS'!T$16,'ENT. DE DADOS'!T$16*'ENT. DE DADOS'!T18*5000/'ENT. DE DADOS'!T$17,"-")</f>
        <v>-</v>
      </c>
      <c r="I27" s="24" t="str">
        <f>IF('ENT. DE DADOS'!T$19,'ENT. DE DADOS'!T$19*2/'ENT. DE DADOS'!T$20,"-")</f>
        <v>-</v>
      </c>
      <c r="J27" s="24" t="str">
        <f>IF('ENT. DE DADOS'!T$21,(('ENT. DE DADOS'!T$21-'ENT. DE DADOS'!T$23)/'ENT. DE DADOS'!T$22)*2.15/'ENT. DE DADOS'!T$24,"-")</f>
        <v>-</v>
      </c>
      <c r="K27" s="40" t="str">
        <f>IF('ENT. DE DADOS'!T$25,'ENT. DE DADOS'!T$25*1,"-")</f>
        <v>-</v>
      </c>
      <c r="L27" s="24" t="str">
        <f>IF('ENT. DE DADOS'!T$26,'ENT. DE DADOS'!T$26*1,"-")</f>
        <v>-</v>
      </c>
      <c r="M27" s="37" t="str">
        <f>IF('ENT. DE DADOS'!T$27,'ENT. DE DADOS'!T$27*1,"-")</f>
        <v>-</v>
      </c>
      <c r="N27" s="25" t="str">
        <f>('ENT. DE DADOS'!T28)</f>
        <v>-</v>
      </c>
      <c r="O27" s="26" t="str">
        <f>'ENT. DE DADOS'!T29</f>
        <v>-</v>
      </c>
      <c r="P27" s="27"/>
      <c r="Q27" s="27"/>
      <c r="R27" s="18"/>
      <c r="S27" s="18"/>
      <c r="T27" s="18"/>
    </row>
    <row r="28" spans="1:20" s="17" customFormat="1" ht="12.75" customHeight="1">
      <c r="A28" s="21">
        <v>19</v>
      </c>
      <c r="B28" s="22" t="str">
        <f>('ENT. DE DADOS'!U5)</f>
        <v>-</v>
      </c>
      <c r="C28" s="23" t="str">
        <f>UPPER('ENT. DE DADOS'!U6)</f>
        <v>-</v>
      </c>
      <c r="D28" s="22" t="str">
        <f>UPPER('ENT. DE DADOS'!U7)</f>
        <v>-</v>
      </c>
      <c r="E28" s="24" t="str">
        <f>IF('ENT. DE DADOS'!U$8,'ENT. DE DADOS'!U$8*'ENT. DE DADOS'!U10*3545/'ENT. DE DADOS'!U$9,"-")</f>
        <v>-</v>
      </c>
      <c r="F28" s="24" t="str">
        <f>IF('ENT. DE DADOS'!U$11,'ENT. DE DADOS'!U$11*'ENT. DE DADOS'!U13*1000/'ENT. DE DADOS'!U$12,"-")</f>
        <v>-</v>
      </c>
      <c r="G28" s="24" t="str">
        <f>IF('ENT. DE DADOS'!U$14,'ENT. DE DADOS'!U$14*500/'ENT. DE DADOS'!U$15,"-")</f>
        <v>-</v>
      </c>
      <c r="H28" s="24" t="str">
        <f>IF('ENT. DE DADOS'!U$16,'ENT. DE DADOS'!U$16*'ENT. DE DADOS'!U18*5000/'ENT. DE DADOS'!U$17,"-")</f>
        <v>-</v>
      </c>
      <c r="I28" s="24" t="str">
        <f>IF('ENT. DE DADOS'!U$19,'ENT. DE DADOS'!U$19*2/'ENT. DE DADOS'!U$20,"-")</f>
        <v>-</v>
      </c>
      <c r="J28" s="24" t="str">
        <f>IF('ENT. DE DADOS'!U$21,(('ENT. DE DADOS'!U$21-'ENT. DE DADOS'!U$23)/'ENT. DE DADOS'!U$22)*2.15/'ENT. DE DADOS'!U$24,"-")</f>
        <v>-</v>
      </c>
      <c r="K28" s="40" t="str">
        <f>IF('ENT. DE DADOS'!U$25,'ENT. DE DADOS'!U$25*1,"-")</f>
        <v>-</v>
      </c>
      <c r="L28" s="24" t="str">
        <f>IF('ENT. DE DADOS'!U$26,'ENT. DE DADOS'!U$26*1,"-")</f>
        <v>-</v>
      </c>
      <c r="M28" s="37" t="str">
        <f>IF('ENT. DE DADOS'!U$27,'ENT. DE DADOS'!U$27*1,"-")</f>
        <v>-</v>
      </c>
      <c r="N28" s="25" t="str">
        <f>('ENT. DE DADOS'!U28)</f>
        <v>-</v>
      </c>
      <c r="O28" s="26" t="str">
        <f>'ENT. DE DADOS'!U29</f>
        <v>-</v>
      </c>
      <c r="P28" s="27"/>
      <c r="Q28" s="27"/>
      <c r="R28" s="18"/>
      <c r="S28" s="18"/>
      <c r="T28" s="18"/>
    </row>
    <row r="29" spans="1:20" s="17" customFormat="1" ht="12.75" customHeight="1">
      <c r="A29" s="21">
        <v>20</v>
      </c>
      <c r="B29" s="22" t="str">
        <f>('ENT. DE DADOS'!V5)</f>
        <v>-</v>
      </c>
      <c r="C29" s="23" t="str">
        <f>UPPER('ENT. DE DADOS'!V6)</f>
        <v>-</v>
      </c>
      <c r="D29" s="22" t="str">
        <f>UPPER('ENT. DE DADOS'!V7)</f>
        <v>-</v>
      </c>
      <c r="E29" s="24" t="str">
        <f>IF('ENT. DE DADOS'!V$8,'ENT. DE DADOS'!V$8*'ENT. DE DADOS'!V10*3545/'ENT. DE DADOS'!V$9,"-")</f>
        <v>-</v>
      </c>
      <c r="F29" s="24" t="str">
        <f>IF('ENT. DE DADOS'!V$11,'ENT. DE DADOS'!V$11*'ENT. DE DADOS'!V13*1000/'ENT. DE DADOS'!V$12,"-")</f>
        <v>-</v>
      </c>
      <c r="G29" s="24" t="str">
        <f>IF('ENT. DE DADOS'!V$14,'ENT. DE DADOS'!V$14*500/'ENT. DE DADOS'!V$15,"-")</f>
        <v>-</v>
      </c>
      <c r="H29" s="24" t="str">
        <f>IF('ENT. DE DADOS'!V$16,'ENT. DE DADOS'!V$16*'ENT. DE DADOS'!V18*5000/'ENT. DE DADOS'!V$17,"-")</f>
        <v>-</v>
      </c>
      <c r="I29" s="24" t="str">
        <f>IF('ENT. DE DADOS'!V$19,'ENT. DE DADOS'!V$19*2/'ENT. DE DADOS'!V$20,"-")</f>
        <v>-</v>
      </c>
      <c r="J29" s="24" t="str">
        <f>IF('ENT. DE DADOS'!V$21,(('ENT. DE DADOS'!V$21-'ENT. DE DADOS'!V$23)/'ENT. DE DADOS'!V$22)*2.15/'ENT. DE DADOS'!V$24,"-")</f>
        <v>-</v>
      </c>
      <c r="K29" s="40" t="str">
        <f>IF('ENT. DE DADOS'!V$25,'ENT. DE DADOS'!V$25*1,"-")</f>
        <v>-</v>
      </c>
      <c r="L29" s="24" t="str">
        <f>IF('ENT. DE DADOS'!V$26,'ENT. DE DADOS'!V$26*1,"-")</f>
        <v>-</v>
      </c>
      <c r="M29" s="37" t="str">
        <f>IF('ENT. DE DADOS'!V$27,'ENT. DE DADOS'!V$27*1,"-")</f>
        <v>-</v>
      </c>
      <c r="N29" s="25" t="str">
        <f>('ENT. DE DADOS'!V28)</f>
        <v>-</v>
      </c>
      <c r="O29" s="26" t="str">
        <f>'ENT. DE DADOS'!V29</f>
        <v>-</v>
      </c>
      <c r="P29" s="27"/>
      <c r="Q29" s="27"/>
      <c r="R29" s="18"/>
      <c r="S29" s="18"/>
      <c r="T29" s="18"/>
    </row>
    <row r="30" spans="1:20" s="17" customFormat="1" ht="12.75" customHeight="1">
      <c r="A30" s="21">
        <v>16</v>
      </c>
      <c r="B30" s="22" t="str">
        <f>('ENT. DE DADOS'!W5)</f>
        <v>-</v>
      </c>
      <c r="C30" s="23" t="str">
        <f>UPPER('ENT. DE DADOS'!W6)</f>
        <v>-</v>
      </c>
      <c r="D30" s="22" t="str">
        <f>UPPER('ENT. DE DADOS'!W7)</f>
        <v>-</v>
      </c>
      <c r="E30" s="24" t="str">
        <f>IF('ENT. DE DADOS'!W$8,'ENT. DE DADOS'!W$8*'ENT. DE DADOS'!W10*3545/'ENT. DE DADOS'!W$9,"-")</f>
        <v>-</v>
      </c>
      <c r="F30" s="24" t="str">
        <f>IF('ENT. DE DADOS'!W$11,'ENT. DE DADOS'!W$11*'ENT. DE DADOS'!W13*1000/'ENT. DE DADOS'!W$12,"-")</f>
        <v>-</v>
      </c>
      <c r="G30" s="24" t="str">
        <f>IF('ENT. DE DADOS'!W$14,'ENT. DE DADOS'!W$14*500/'ENT. DE DADOS'!W$15,"-")</f>
        <v>-</v>
      </c>
      <c r="H30" s="24" t="str">
        <f>IF('ENT. DE DADOS'!W$16,'ENT. DE DADOS'!W$16*'ENT. DE DADOS'!W18*5000/'ENT. DE DADOS'!W$17,"-")</f>
        <v>-</v>
      </c>
      <c r="I30" s="24" t="str">
        <f>IF('ENT. DE DADOS'!W$19,'ENT. DE DADOS'!W$19*2/'ENT. DE DADOS'!W$20,"-")</f>
        <v>-</v>
      </c>
      <c r="J30" s="24" t="str">
        <f>IF('ENT. DE DADOS'!W$21,(('ENT. DE DADOS'!W$21-'ENT. DE DADOS'!W$23)/'ENT. DE DADOS'!W$22)*2.15/'ENT. DE DADOS'!W$24,"-")</f>
        <v>-</v>
      </c>
      <c r="K30" s="40" t="str">
        <f>IF('ENT. DE DADOS'!W$25,'ENT. DE DADOS'!W$25*1,"-")</f>
        <v>-</v>
      </c>
      <c r="L30" s="24" t="str">
        <f>IF('ENT. DE DADOS'!W$26,'ENT. DE DADOS'!W$26*1,"-")</f>
        <v>-</v>
      </c>
      <c r="M30" s="37" t="str">
        <f>IF('ENT. DE DADOS'!W$27,'ENT. DE DADOS'!W$27*1,"-")</f>
        <v>-</v>
      </c>
      <c r="N30" s="25" t="str">
        <f>('ENT. DE DADOS'!W28)</f>
        <v>-</v>
      </c>
      <c r="O30" s="26" t="str">
        <f>'ENT. DE DADOS'!W29</f>
        <v>-</v>
      </c>
      <c r="P30" s="27"/>
      <c r="Q30" s="27"/>
      <c r="R30" s="18"/>
      <c r="S30" s="18"/>
      <c r="T30" s="18"/>
    </row>
    <row r="31" spans="1:20" s="17" customFormat="1" ht="12.75" customHeight="1">
      <c r="A31" s="21">
        <v>17</v>
      </c>
      <c r="B31" s="22" t="str">
        <f>('ENT. DE DADOS'!X5)</f>
        <v>-</v>
      </c>
      <c r="C31" s="23" t="str">
        <f>UPPER('ENT. DE DADOS'!X6)</f>
        <v>-</v>
      </c>
      <c r="D31" s="22" t="str">
        <f>UPPER('ENT. DE DADOS'!X7)</f>
        <v>-</v>
      </c>
      <c r="E31" s="24" t="str">
        <f>IF('ENT. DE DADOS'!X$8,'ENT. DE DADOS'!X$8*'ENT. DE DADOS'!X10*3545/'ENT. DE DADOS'!X$9,"-")</f>
        <v>-</v>
      </c>
      <c r="F31" s="24" t="str">
        <f>IF('ENT. DE DADOS'!X$11,'ENT. DE DADOS'!X$11*'ENT. DE DADOS'!X13*1000/'ENT. DE DADOS'!X$12,"-")</f>
        <v>-</v>
      </c>
      <c r="G31" s="24" t="str">
        <f>IF('ENT. DE DADOS'!X$14,'ENT. DE DADOS'!X$14*500/'ENT. DE DADOS'!X$15,"-")</f>
        <v>-</v>
      </c>
      <c r="H31" s="24" t="str">
        <f>IF('ENT. DE DADOS'!X$16,'ENT. DE DADOS'!X$16*'ENT. DE DADOS'!X18*5000/'ENT. DE DADOS'!X$17,"-")</f>
        <v>-</v>
      </c>
      <c r="I31" s="24" t="str">
        <f>IF('ENT. DE DADOS'!X$19,'ENT. DE DADOS'!X$19*2/'ENT. DE DADOS'!X$20,"-")</f>
        <v>-</v>
      </c>
      <c r="J31" s="24" t="str">
        <f>IF('ENT. DE DADOS'!X$21,(('ENT. DE DADOS'!X$21-'ENT. DE DADOS'!X$23)/'ENT. DE DADOS'!X$22)*2.15/'ENT. DE DADOS'!X$24,"-")</f>
        <v>-</v>
      </c>
      <c r="K31" s="40" t="str">
        <f>IF('ENT. DE DADOS'!X$25,'ENT. DE DADOS'!X$25*1,"-")</f>
        <v>-</v>
      </c>
      <c r="L31" s="24" t="str">
        <f>IF('ENT. DE DADOS'!X$26,'ENT. DE DADOS'!X$26*1,"-")</f>
        <v>-</v>
      </c>
      <c r="M31" s="37" t="str">
        <f>IF('ENT. DE DADOS'!X$27,'ENT. DE DADOS'!X$27*1,"-")</f>
        <v>-</v>
      </c>
      <c r="N31" s="25" t="str">
        <f>('ENT. DE DADOS'!X28)</f>
        <v>-</v>
      </c>
      <c r="O31" s="26" t="str">
        <f>'ENT. DE DADOS'!X29</f>
        <v>-</v>
      </c>
      <c r="P31" s="27"/>
      <c r="Q31" s="27"/>
      <c r="R31" s="18"/>
      <c r="S31" s="18"/>
      <c r="T31" s="18"/>
    </row>
    <row r="32" spans="1:20" s="17" customFormat="1" ht="12.75" customHeight="1">
      <c r="A32" s="21">
        <v>23</v>
      </c>
      <c r="B32" s="22" t="str">
        <f>('ENT. DE DADOS'!Y5)</f>
        <v>-</v>
      </c>
      <c r="C32" s="23" t="str">
        <f>UPPER('ENT. DE DADOS'!Y6)</f>
        <v>-</v>
      </c>
      <c r="D32" s="22" t="str">
        <f>UPPER('ENT. DE DADOS'!Y7)</f>
        <v>-</v>
      </c>
      <c r="E32" s="24" t="str">
        <f>IF('ENT. DE DADOS'!Y$8,'ENT. DE DADOS'!Y$8*'ENT. DE DADOS'!Y10*3545/'ENT. DE DADOS'!Y$9,"-")</f>
        <v>-</v>
      </c>
      <c r="F32" s="24" t="str">
        <f>IF('ENT. DE DADOS'!Y$11,'ENT. DE DADOS'!Y$11*'ENT. DE DADOS'!Y13*1000/'ENT. DE DADOS'!Y$12,"-")</f>
        <v>-</v>
      </c>
      <c r="G32" s="24" t="str">
        <f>IF('ENT. DE DADOS'!Y$14,'ENT. DE DADOS'!Y$14*500/'ENT. DE DADOS'!Y$15,"-")</f>
        <v>-</v>
      </c>
      <c r="H32" s="24" t="str">
        <f>IF('ENT. DE DADOS'!Y$16,'ENT. DE DADOS'!Y$16*'ENT. DE DADOS'!Y18*5000/'ENT. DE DADOS'!Y$17,"-")</f>
        <v>-</v>
      </c>
      <c r="I32" s="24" t="str">
        <f>IF('ENT. DE DADOS'!Y$19,'ENT. DE DADOS'!Y$19*2/'ENT. DE DADOS'!Y$20,"-")</f>
        <v>-</v>
      </c>
      <c r="J32" s="24" t="str">
        <f>IF('ENT. DE DADOS'!Y$21,(('ENT. DE DADOS'!Y$21-'ENT. DE DADOS'!Y$23)/'ENT. DE DADOS'!Y$22)*2.15/'ENT. DE DADOS'!Y$24,"-")</f>
        <v>-</v>
      </c>
      <c r="K32" s="40" t="str">
        <f>IF('ENT. DE DADOS'!Y$25,'ENT. DE DADOS'!Y$25*1,"-")</f>
        <v>-</v>
      </c>
      <c r="L32" s="24" t="str">
        <f>IF('ENT. DE DADOS'!Y$26,'ENT. DE DADOS'!Y$26*1,"-")</f>
        <v>-</v>
      </c>
      <c r="M32" s="37" t="str">
        <f>IF('ENT. DE DADOS'!Y$27,'ENT. DE DADOS'!Y$27*1,"-")</f>
        <v>-</v>
      </c>
      <c r="N32" s="25" t="str">
        <f>('ENT. DE DADOS'!Y28)</f>
        <v>-</v>
      </c>
      <c r="O32" s="26" t="str">
        <f>'ENT. DE DADOS'!Y29</f>
        <v>-</v>
      </c>
      <c r="P32" s="27"/>
      <c r="Q32" s="27"/>
      <c r="R32" s="18"/>
      <c r="S32" s="18"/>
      <c r="T32" s="18"/>
    </row>
    <row r="33" spans="1:20" s="17" customFormat="1" ht="12.75" customHeight="1">
      <c r="A33" s="21">
        <v>24</v>
      </c>
      <c r="B33" s="22" t="str">
        <f>('ENT. DE DADOS'!Z5)</f>
        <v>-</v>
      </c>
      <c r="C33" s="23" t="str">
        <f>UPPER('ENT. DE DADOS'!Z6)</f>
        <v>-</v>
      </c>
      <c r="D33" s="22" t="str">
        <f>UPPER('ENT. DE DADOS'!Z7)</f>
        <v>-</v>
      </c>
      <c r="E33" s="24" t="str">
        <f>IF('ENT. DE DADOS'!Z$8,'ENT. DE DADOS'!Z$8*'ENT. DE DADOS'!Z10*3545/'ENT. DE DADOS'!Z$9,"-")</f>
        <v>-</v>
      </c>
      <c r="F33" s="24" t="str">
        <f>IF('ENT. DE DADOS'!Z$11,'ENT. DE DADOS'!Z$11*'ENT. DE DADOS'!Z13*1000/'ENT. DE DADOS'!Z$12,"-")</f>
        <v>-</v>
      </c>
      <c r="G33" s="24" t="str">
        <f>IF('ENT. DE DADOS'!Z$14,'ENT. DE DADOS'!Z$14*500/'ENT. DE DADOS'!Z$15,"-")</f>
        <v>-</v>
      </c>
      <c r="H33" s="24" t="str">
        <f>IF('ENT. DE DADOS'!Z$16,'ENT. DE DADOS'!Z$16*'ENT. DE DADOS'!Z18*5000/'ENT. DE DADOS'!Z$17,"-")</f>
        <v>-</v>
      </c>
      <c r="I33" s="24" t="str">
        <f>IF('ENT. DE DADOS'!Z$19,'ENT. DE DADOS'!Z$19*2/'ENT. DE DADOS'!Z$20,"-")</f>
        <v>-</v>
      </c>
      <c r="J33" s="24" t="str">
        <f>IF('ENT. DE DADOS'!Z$21,(('ENT. DE DADOS'!Z$21-'ENT. DE DADOS'!Z$23)/'ENT. DE DADOS'!Z$22)*2.15/'ENT. DE DADOS'!Z$24,"-")</f>
        <v>-</v>
      </c>
      <c r="K33" s="40" t="str">
        <f>IF('ENT. DE DADOS'!Z$25,'ENT. DE DADOS'!Z$25*1,"-")</f>
        <v>-</v>
      </c>
      <c r="L33" s="24" t="str">
        <f>IF('ENT. DE DADOS'!Z$26,'ENT. DE DADOS'!Z$26*1,"-")</f>
        <v>-</v>
      </c>
      <c r="M33" s="37" t="str">
        <f>IF('ENT. DE DADOS'!Z$27,'ENT. DE DADOS'!Z$27*1,"-")</f>
        <v>-</v>
      </c>
      <c r="N33" s="25" t="str">
        <f>('ENT. DE DADOS'!Z28)</f>
        <v>-</v>
      </c>
      <c r="O33" s="26" t="str">
        <f>'ENT. DE DADOS'!Z29</f>
        <v>-</v>
      </c>
      <c r="P33" s="27"/>
      <c r="Q33" s="27"/>
      <c r="R33" s="18"/>
      <c r="S33" s="18"/>
      <c r="T33" s="18"/>
    </row>
    <row r="34" spans="1:20" s="17" customFormat="1" ht="12.75" customHeight="1">
      <c r="A34" s="21">
        <v>25</v>
      </c>
      <c r="B34" s="22" t="str">
        <f>('ENT. DE DADOS'!AA5)</f>
        <v>-</v>
      </c>
      <c r="C34" s="23" t="str">
        <f>UPPER('ENT. DE DADOS'!AA6)</f>
        <v>-</v>
      </c>
      <c r="D34" s="22" t="str">
        <f>UPPER('ENT. DE DADOS'!AA7)</f>
        <v>-</v>
      </c>
      <c r="E34" s="24" t="str">
        <f>IF('ENT. DE DADOS'!AA$8,'ENT. DE DADOS'!AA$8*'ENT. DE DADOS'!AA10*3545/'ENT. DE DADOS'!AA$9,"-")</f>
        <v>-</v>
      </c>
      <c r="F34" s="24" t="str">
        <f>IF('ENT. DE DADOS'!AA$11,'ENT. DE DADOS'!AA$11*'ENT. DE DADOS'!AA13*1000/'ENT. DE DADOS'!AA$12,"-")</f>
        <v>-</v>
      </c>
      <c r="G34" s="24" t="str">
        <f>IF('ENT. DE DADOS'!AA$14,'ENT. DE DADOS'!AA$14*500/'ENT. DE DADOS'!AA$15,"-")</f>
        <v>-</v>
      </c>
      <c r="H34" s="24" t="str">
        <f>IF('ENT. DE DADOS'!AA$16,'ENT. DE DADOS'!AA$16*'ENT. DE DADOS'!AA18*5000/'ENT. DE DADOS'!AA$17,"-")</f>
        <v>-</v>
      </c>
      <c r="I34" s="24" t="str">
        <f>IF('ENT. DE DADOS'!AA$19,'ENT. DE DADOS'!AA$19*2/'ENT. DE DADOS'!AA$20,"-")</f>
        <v>-</v>
      </c>
      <c r="J34" s="24" t="str">
        <f>IF('ENT. DE DADOS'!AA$21,(('ENT. DE DADOS'!AA$21-'ENT. DE DADOS'!AA$23)/'ENT. DE DADOS'!AA$22)*2.15/'ENT. DE DADOS'!AA$24,"-")</f>
        <v>-</v>
      </c>
      <c r="K34" s="40" t="str">
        <f>IF('ENT. DE DADOS'!AA$25,'ENT. DE DADOS'!AA$25*1,"-")</f>
        <v>-</v>
      </c>
      <c r="L34" s="24" t="str">
        <f>IF('ENT. DE DADOS'!AA$26,'ENT. DE DADOS'!AA$26*1,"-")</f>
        <v>-</v>
      </c>
      <c r="M34" s="37" t="str">
        <f>IF('ENT. DE DADOS'!AA$27,'ENT. DE DADOS'!AA$27*1,"-")</f>
        <v>-</v>
      </c>
      <c r="N34" s="25" t="str">
        <f>('ENT. DE DADOS'!AA28)</f>
        <v>-</v>
      </c>
      <c r="O34" s="26" t="str">
        <f>'ENT. DE DADOS'!AA29</f>
        <v>-</v>
      </c>
      <c r="P34" s="27"/>
      <c r="Q34" s="27"/>
      <c r="R34" s="18"/>
      <c r="S34" s="18"/>
      <c r="T34" s="18"/>
    </row>
    <row r="35" spans="1:20" s="17" customFormat="1" ht="12.75" customHeight="1">
      <c r="A35" s="21">
        <v>26</v>
      </c>
      <c r="B35" s="22" t="str">
        <f>('ENT. DE DADOS'!AB5)</f>
        <v>-</v>
      </c>
      <c r="C35" s="23" t="str">
        <f>UPPER('ENT. DE DADOS'!AB6)</f>
        <v>-</v>
      </c>
      <c r="D35" s="22" t="str">
        <f>UPPER('ENT. DE DADOS'!AB7)</f>
        <v>-</v>
      </c>
      <c r="E35" s="24" t="str">
        <f>IF('ENT. DE DADOS'!AB$8,'ENT. DE DADOS'!AB$8*'ENT. DE DADOS'!AB10*3545/'ENT. DE DADOS'!AB$9,"-")</f>
        <v>-</v>
      </c>
      <c r="F35" s="24" t="str">
        <f>IF('ENT. DE DADOS'!AB$11,'ENT. DE DADOS'!AB$11*'ENT. DE DADOS'!AB13*1000/'ENT. DE DADOS'!AB$12,"-")</f>
        <v>-</v>
      </c>
      <c r="G35" s="24" t="str">
        <f>IF('ENT. DE DADOS'!AB$14,'ENT. DE DADOS'!AB$14*500/'ENT. DE DADOS'!AB$15,"-")</f>
        <v>-</v>
      </c>
      <c r="H35" s="24" t="str">
        <f>IF('ENT. DE DADOS'!AB$16,'ENT. DE DADOS'!AB$16*'ENT. DE DADOS'!AB18*5000/'ENT. DE DADOS'!AB$17,"-")</f>
        <v>-</v>
      </c>
      <c r="I35" s="24" t="str">
        <f>IF('ENT. DE DADOS'!AB$19,'ENT. DE DADOS'!AB$19*2/'ENT. DE DADOS'!AB$20,"-")</f>
        <v>-</v>
      </c>
      <c r="J35" s="24" t="str">
        <f>IF('ENT. DE DADOS'!AB$21,(('ENT. DE DADOS'!AB$21-'ENT. DE DADOS'!AB$23)/'ENT. DE DADOS'!AB$22)*2.15/'ENT. DE DADOS'!AB$24,"-")</f>
        <v>-</v>
      </c>
      <c r="K35" s="40" t="str">
        <f>IF('ENT. DE DADOS'!AB$25,'ENT. DE DADOS'!AB$25*1,"-")</f>
        <v>-</v>
      </c>
      <c r="L35" s="24" t="str">
        <f>IF('ENT. DE DADOS'!AB$26,'ENT. DE DADOS'!AB$26*1,"-")</f>
        <v>-</v>
      </c>
      <c r="M35" s="37" t="str">
        <f>IF('ENT. DE DADOS'!AB$27,'ENT. DE DADOS'!AB$27*1,"-")</f>
        <v>-</v>
      </c>
      <c r="N35" s="25" t="str">
        <f>('ENT. DE DADOS'!AB28)</f>
        <v>-</v>
      </c>
      <c r="O35" s="26" t="str">
        <f>'ENT. DE DADOS'!AB29</f>
        <v>-</v>
      </c>
      <c r="P35" s="27"/>
      <c r="Q35" s="27"/>
      <c r="R35" s="18"/>
      <c r="S35" s="18"/>
      <c r="T35" s="18"/>
    </row>
    <row r="36" spans="1:20" s="17" customFormat="1" ht="12.75" customHeight="1">
      <c r="A36" s="21">
        <v>27</v>
      </c>
      <c r="B36" s="22" t="str">
        <f>('ENT. DE DADOS'!AC5)</f>
        <v>-</v>
      </c>
      <c r="C36" s="23" t="str">
        <f>UPPER('ENT. DE DADOS'!AC6)</f>
        <v>-</v>
      </c>
      <c r="D36" s="22" t="str">
        <f>UPPER('ENT. DE DADOS'!AC7)</f>
        <v>-</v>
      </c>
      <c r="E36" s="24" t="str">
        <f>IF('ENT. DE DADOS'!AC$8,'ENT. DE DADOS'!AC$8*'ENT. DE DADOS'!AC10*3545/'ENT. DE DADOS'!AC$9,"-")</f>
        <v>-</v>
      </c>
      <c r="F36" s="24" t="str">
        <f>IF('ENT. DE DADOS'!AC$11,'ENT. DE DADOS'!AC$11*'ENT. DE DADOS'!AC13*1000/'ENT. DE DADOS'!AC$12,"-")</f>
        <v>-</v>
      </c>
      <c r="G36" s="24" t="str">
        <f>IF('ENT. DE DADOS'!AC$14,'ENT. DE DADOS'!AC$14*500/'ENT. DE DADOS'!AC$15,"-")</f>
        <v>-</v>
      </c>
      <c r="H36" s="24" t="str">
        <f>IF('ENT. DE DADOS'!AC$16,'ENT. DE DADOS'!AC$16*'ENT. DE DADOS'!AC18*5000/'ENT. DE DADOS'!AC$17,"-")</f>
        <v>-</v>
      </c>
      <c r="I36" s="24" t="str">
        <f>IF('ENT. DE DADOS'!AC$19,'ENT. DE DADOS'!AC$19*2/'ENT. DE DADOS'!AC$20,"-")</f>
        <v>-</v>
      </c>
      <c r="J36" s="24" t="str">
        <f>IF('ENT. DE DADOS'!AC$21,(('ENT. DE DADOS'!AC$21-'ENT. DE DADOS'!AC$23)/'ENT. DE DADOS'!AC$22)*2.15/'ENT. DE DADOS'!AC$24,"-")</f>
        <v>-</v>
      </c>
      <c r="K36" s="40" t="str">
        <f>IF('ENT. DE DADOS'!AC$25,'ENT. DE DADOS'!AC$25*1,"-")</f>
        <v>-</v>
      </c>
      <c r="L36" s="24" t="str">
        <f>IF('ENT. DE DADOS'!AC$26,'ENT. DE DADOS'!AC$26*1,"-")</f>
        <v>-</v>
      </c>
      <c r="M36" s="37" t="str">
        <f>IF('ENT. DE DADOS'!AC$27,'ENT. DE DADOS'!AC$27*1,"-")</f>
        <v>-</v>
      </c>
      <c r="N36" s="25" t="str">
        <f>('ENT. DE DADOS'!AC28)</f>
        <v>-</v>
      </c>
      <c r="O36" s="26" t="str">
        <f>'ENT. DE DADOS'!AC29</f>
        <v>-</v>
      </c>
      <c r="P36" s="27"/>
      <c r="Q36" s="27"/>
      <c r="R36" s="18"/>
      <c r="S36" s="18"/>
      <c r="T36" s="18"/>
    </row>
    <row r="37" spans="1:20" s="17" customFormat="1" ht="12.75" customHeight="1">
      <c r="A37" s="21">
        <v>28</v>
      </c>
      <c r="B37" s="22" t="str">
        <f>('ENT. DE DADOS'!AD5)</f>
        <v>-</v>
      </c>
      <c r="C37" s="23" t="str">
        <f>UPPER('ENT. DE DADOS'!AD6)</f>
        <v>-</v>
      </c>
      <c r="D37" s="22" t="str">
        <f>UPPER('ENT. DE DADOS'!AD7)</f>
        <v>-</v>
      </c>
      <c r="E37" s="24" t="str">
        <f>IF('ENT. DE DADOS'!AD$8,'ENT. DE DADOS'!AD$8*'ENT. DE DADOS'!AD10*3545/'ENT. DE DADOS'!AD$9,"-")</f>
        <v>-</v>
      </c>
      <c r="F37" s="24" t="str">
        <f>IF('ENT. DE DADOS'!AD$11,'ENT. DE DADOS'!AD$11*'ENT. DE DADOS'!AD13*1000/'ENT. DE DADOS'!AD$12,"-")</f>
        <v>-</v>
      </c>
      <c r="G37" s="24" t="str">
        <f>IF('ENT. DE DADOS'!AD$14,'ENT. DE DADOS'!AD$14*500/'ENT. DE DADOS'!AD$15,"-")</f>
        <v>-</v>
      </c>
      <c r="H37" s="24" t="str">
        <f>IF('ENT. DE DADOS'!AD$16,'ENT. DE DADOS'!AD$16*'ENT. DE DADOS'!AD18*5000/'ENT. DE DADOS'!AD$17,"-")</f>
        <v>-</v>
      </c>
      <c r="I37" s="24" t="str">
        <f>IF('ENT. DE DADOS'!AD$19,'ENT. DE DADOS'!AD$19*2/'ENT. DE DADOS'!AD$20,"-")</f>
        <v>-</v>
      </c>
      <c r="J37" s="24" t="str">
        <f>IF('ENT. DE DADOS'!AD$21,(('ENT. DE DADOS'!AD$21-'ENT. DE DADOS'!AD$23)/'ENT. DE DADOS'!AD$22)*2.15/'ENT. DE DADOS'!AD$24,"-")</f>
        <v>-</v>
      </c>
      <c r="K37" s="40" t="str">
        <f>IF('ENT. DE DADOS'!AD$25,'ENT. DE DADOS'!AD$25*1,"-")</f>
        <v>-</v>
      </c>
      <c r="L37" s="24" t="str">
        <f>IF('ENT. DE DADOS'!AD$26,'ENT. DE DADOS'!AD$26*1,"-")</f>
        <v>-</v>
      </c>
      <c r="M37" s="37" t="str">
        <f>IF('ENT. DE DADOS'!AD$27,'ENT. DE DADOS'!AD$27*1,"-")</f>
        <v>-</v>
      </c>
      <c r="N37" s="25" t="str">
        <f>('ENT. DE DADOS'!AD28)</f>
        <v>-</v>
      </c>
      <c r="O37" s="26" t="str">
        <f>'ENT. DE DADOS'!AD29</f>
        <v>-</v>
      </c>
      <c r="P37" s="27"/>
      <c r="Q37" s="27"/>
      <c r="R37" s="18"/>
      <c r="S37" s="18"/>
      <c r="T37" s="18"/>
    </row>
    <row r="38" spans="1:20" s="17" customFormat="1" ht="12.75" customHeight="1">
      <c r="A38" s="21">
        <v>29</v>
      </c>
      <c r="B38" s="22" t="str">
        <f>('ENT. DE DADOS'!AE5)</f>
        <v>-</v>
      </c>
      <c r="C38" s="23" t="str">
        <f>UPPER('ENT. DE DADOS'!AE6)</f>
        <v>-</v>
      </c>
      <c r="D38" s="22" t="str">
        <f>UPPER('ENT. DE DADOS'!AE7)</f>
        <v>-</v>
      </c>
      <c r="E38" s="24" t="str">
        <f>IF('ENT. DE DADOS'!AE$8,'ENT. DE DADOS'!AE$8*'ENT. DE DADOS'!AE10*3545/'ENT. DE DADOS'!AE$9,"-")</f>
        <v>-</v>
      </c>
      <c r="F38" s="24" t="str">
        <f>IF('ENT. DE DADOS'!AE$11,'ENT. DE DADOS'!AE$11*'ENT. DE DADOS'!AE13*1000/'ENT. DE DADOS'!AE$12,"-")</f>
        <v>-</v>
      </c>
      <c r="G38" s="24" t="str">
        <f>IF('ENT. DE DADOS'!AE$14,'ENT. DE DADOS'!AE$14*500/'ENT. DE DADOS'!AE$15,"-")</f>
        <v>-</v>
      </c>
      <c r="H38" s="24" t="str">
        <f>IF('ENT. DE DADOS'!AE$16,'ENT. DE DADOS'!AE$16*'ENT. DE DADOS'!AE18*5000/'ENT. DE DADOS'!AE$17,"-")</f>
        <v>-</v>
      </c>
      <c r="I38" s="24" t="str">
        <f>IF('ENT. DE DADOS'!AE$19,'ENT. DE DADOS'!AE$19*2/'ENT. DE DADOS'!AE$20,"-")</f>
        <v>-</v>
      </c>
      <c r="J38" s="24" t="str">
        <f>IF('ENT. DE DADOS'!AE$21,(('ENT. DE DADOS'!AE$21-'ENT. DE DADOS'!AE$23)/'ENT. DE DADOS'!AE$22)*2.15/'ENT. DE DADOS'!AE$24,"-")</f>
        <v>-</v>
      </c>
      <c r="K38" s="40" t="str">
        <f>IF('ENT. DE DADOS'!AE$25,'ENT. DE DADOS'!AE$25*1,"-")</f>
        <v>-</v>
      </c>
      <c r="L38" s="24" t="str">
        <f>IF('ENT. DE DADOS'!AE$26,'ENT. DE DADOS'!AE$26*1,"-")</f>
        <v>-</v>
      </c>
      <c r="M38" s="37" t="str">
        <f>IF('ENT. DE DADOS'!AE$27,'ENT. DE DADOS'!AE$27*1,"-")</f>
        <v>-</v>
      </c>
      <c r="N38" s="25" t="str">
        <f>('ENT. DE DADOS'!AE28)</f>
        <v>-</v>
      </c>
      <c r="O38" s="26" t="str">
        <f>'ENT. DE DADOS'!AE29</f>
        <v>-</v>
      </c>
      <c r="P38" s="27"/>
      <c r="Q38" s="27"/>
      <c r="R38" s="18"/>
      <c r="S38" s="18"/>
      <c r="T38" s="18"/>
    </row>
    <row r="39" spans="1:20" s="17" customFormat="1" ht="12.75" customHeight="1">
      <c r="A39" s="21">
        <v>30</v>
      </c>
      <c r="B39" s="22" t="str">
        <f>('ENT. DE DADOS'!AF5)</f>
        <v>-</v>
      </c>
      <c r="C39" s="23" t="str">
        <f>UPPER('ENT. DE DADOS'!AF6)</f>
        <v>-</v>
      </c>
      <c r="D39" s="22" t="str">
        <f>UPPER('ENT. DE DADOS'!AF7)</f>
        <v>-</v>
      </c>
      <c r="E39" s="24" t="str">
        <f>IF('ENT. DE DADOS'!AF$8,'ENT. DE DADOS'!AF$8*'ENT. DE DADOS'!AF10*3545/'ENT. DE DADOS'!AF$9,"-")</f>
        <v>-</v>
      </c>
      <c r="F39" s="24" t="str">
        <f>IF('ENT. DE DADOS'!AF$11,'ENT. DE DADOS'!AF$11*'ENT. DE DADOS'!AF13*1000/'ENT. DE DADOS'!AF$12,"-")</f>
        <v>-</v>
      </c>
      <c r="G39" s="24" t="str">
        <f>IF('ENT. DE DADOS'!AF$14,'ENT. DE DADOS'!AF$14*500/'ENT. DE DADOS'!AF$15,"-")</f>
        <v>-</v>
      </c>
      <c r="H39" s="24" t="str">
        <f>IF('ENT. DE DADOS'!AF$16,'ENT. DE DADOS'!AF$16*'ENT. DE DADOS'!AF18*5000/'ENT. DE DADOS'!AF$17,"-")</f>
        <v>-</v>
      </c>
      <c r="I39" s="24" t="str">
        <f>IF('ENT. DE DADOS'!AF$19,'ENT. DE DADOS'!AF$19*2/'ENT. DE DADOS'!AF$20,"-")</f>
        <v>-</v>
      </c>
      <c r="J39" s="24" t="str">
        <f>IF('ENT. DE DADOS'!AF$21,(('ENT. DE DADOS'!AF$21-'ENT. DE DADOS'!AF$23)/'ENT. DE DADOS'!AF$22)*2.15/'ENT. DE DADOS'!AF$24,"-")</f>
        <v>-</v>
      </c>
      <c r="K39" s="40" t="str">
        <f>IF('ENT. DE DADOS'!AF$25,'ENT. DE DADOS'!AF$25*1,"-")</f>
        <v>-</v>
      </c>
      <c r="L39" s="24" t="str">
        <f>IF('ENT. DE DADOS'!AF$26,'ENT. DE DADOS'!AF$26*1,"-")</f>
        <v>-</v>
      </c>
      <c r="M39" s="37" t="str">
        <f>IF('ENT. DE DADOS'!AF$27,'ENT. DE DADOS'!AF$27*1,"-")</f>
        <v>-</v>
      </c>
      <c r="N39" s="25" t="str">
        <f>('ENT. DE DADOS'!AF28)</f>
        <v>-</v>
      </c>
      <c r="O39" s="26" t="str">
        <f>'ENT. DE DADOS'!AF29</f>
        <v>-</v>
      </c>
      <c r="P39" s="27"/>
      <c r="Q39" s="27"/>
      <c r="R39" s="18"/>
      <c r="S39" s="18"/>
      <c r="T39" s="18"/>
    </row>
    <row r="40" spans="1:20" s="17" customFormat="1" ht="12.75" customHeight="1">
      <c r="A40" s="21">
        <v>31</v>
      </c>
      <c r="B40" s="22" t="str">
        <f>('ENT. DE DADOS'!AG5)</f>
        <v>-</v>
      </c>
      <c r="C40" s="23" t="str">
        <f>UPPER('ENT. DE DADOS'!AG6)</f>
        <v>-</v>
      </c>
      <c r="D40" s="22" t="str">
        <f>UPPER('ENT. DE DADOS'!AG7)</f>
        <v>-</v>
      </c>
      <c r="E40" s="24" t="str">
        <f>IF('ENT. DE DADOS'!AG$8,'ENT. DE DADOS'!AG$8*'ENT. DE DADOS'!AG10*3545/'ENT. DE DADOS'!AG$9,"-")</f>
        <v>-</v>
      </c>
      <c r="F40" s="24" t="str">
        <f>IF('ENT. DE DADOS'!AG$11,'ENT. DE DADOS'!AG$11*'ENT. DE DADOS'!AG13*1000/'ENT. DE DADOS'!AG$12,"-")</f>
        <v>-</v>
      </c>
      <c r="G40" s="24" t="str">
        <f>IF('ENT. DE DADOS'!AG$14,'ENT. DE DADOS'!AG$14*500/'ENT. DE DADOS'!AG$15,"-")</f>
        <v>-</v>
      </c>
      <c r="H40" s="24" t="str">
        <f>IF('ENT. DE DADOS'!AG$16,'ENT. DE DADOS'!AG$16*'ENT. DE DADOS'!AG18*5000/'ENT. DE DADOS'!AG$17,"-")</f>
        <v>-</v>
      </c>
      <c r="I40" s="24" t="str">
        <f>IF('ENT. DE DADOS'!AG$19,'ENT. DE DADOS'!AG$19*2/'ENT. DE DADOS'!AG$20,"-")</f>
        <v>-</v>
      </c>
      <c r="J40" s="24" t="str">
        <f>IF('ENT. DE DADOS'!AG$21,(('ENT. DE DADOS'!AG$21-'ENT. DE DADOS'!AG$23)/'ENT. DE DADOS'!AG$22)*2.15/'ENT. DE DADOS'!AG$24,"-")</f>
        <v>-</v>
      </c>
      <c r="K40" s="40" t="str">
        <f>IF('ENT. DE DADOS'!AG$25,'ENT. DE DADOS'!AG$25*1,"-")</f>
        <v>-</v>
      </c>
      <c r="L40" s="24" t="str">
        <f>IF('ENT. DE DADOS'!AG$26,'ENT. DE DADOS'!AG$26*1,"-")</f>
        <v>-</v>
      </c>
      <c r="M40" s="37" t="str">
        <f>IF('ENT. DE DADOS'!AG$27,'ENT. DE DADOS'!AG$27*1,"-")</f>
        <v>-</v>
      </c>
      <c r="N40" s="25" t="str">
        <f>('ENT. DE DADOS'!AG28)</f>
        <v>-</v>
      </c>
      <c r="O40" s="26" t="str">
        <f>'ENT. DE DADOS'!AG29</f>
        <v>-</v>
      </c>
      <c r="P40" s="27"/>
      <c r="Q40" s="27"/>
      <c r="R40" s="18"/>
      <c r="S40" s="18"/>
      <c r="T40" s="18"/>
    </row>
    <row r="41" spans="1:20" s="17" customFormat="1" ht="12.75" customHeight="1">
      <c r="A41" s="21">
        <v>32</v>
      </c>
      <c r="B41" s="22" t="str">
        <f>('ENT. DE DADOS'!AH5)</f>
        <v>-</v>
      </c>
      <c r="C41" s="23" t="str">
        <f>UPPER('ENT. DE DADOS'!AH6)</f>
        <v>-</v>
      </c>
      <c r="D41" s="22" t="str">
        <f>UPPER('ENT. DE DADOS'!AH7)</f>
        <v>-</v>
      </c>
      <c r="E41" s="24" t="str">
        <f>IF('ENT. DE DADOS'!AH$8,'ENT. DE DADOS'!AH$8*'ENT. DE DADOS'!AH10*3545/'ENT. DE DADOS'!AH$9,"-")</f>
        <v>-</v>
      </c>
      <c r="F41" s="24" t="str">
        <f>IF('ENT. DE DADOS'!AH$11,'ENT. DE DADOS'!AH$11*'ENT. DE DADOS'!AH13*1000/'ENT. DE DADOS'!AH$12,"-")</f>
        <v>-</v>
      </c>
      <c r="G41" s="24" t="str">
        <f>IF('ENT. DE DADOS'!AH$14,'ENT. DE DADOS'!AH$14*500/'ENT. DE DADOS'!AH$15,"-")</f>
        <v>-</v>
      </c>
      <c r="H41" s="24" t="str">
        <f>IF('ENT. DE DADOS'!AH$16,'ENT. DE DADOS'!AH$16*'ENT. DE DADOS'!AH18*5000/'ENT. DE DADOS'!AH$17,"-")</f>
        <v>-</v>
      </c>
      <c r="I41" s="24" t="str">
        <f>IF('ENT. DE DADOS'!AH$19,'ENT. DE DADOS'!AH$19*2/'ENT. DE DADOS'!AH$20,"-")</f>
        <v>-</v>
      </c>
      <c r="J41" s="24" t="str">
        <f>IF('ENT. DE DADOS'!AH$21,(('ENT. DE DADOS'!AH$21-'ENT. DE DADOS'!AH$23)/'ENT. DE DADOS'!AH$22)*2.15/'ENT. DE DADOS'!AH$24,"-")</f>
        <v>-</v>
      </c>
      <c r="K41" s="40" t="str">
        <f>IF('ENT. DE DADOS'!AH$25,'ENT. DE DADOS'!AH$25*1,"-")</f>
        <v>-</v>
      </c>
      <c r="L41" s="24" t="str">
        <f>IF('ENT. DE DADOS'!AH$26,'ENT. DE DADOS'!AH$26*1,"-")</f>
        <v>-</v>
      </c>
      <c r="M41" s="37" t="str">
        <f>IF('ENT. DE DADOS'!AH$27,'ENT. DE DADOS'!AH$27*1,"-")</f>
        <v>-</v>
      </c>
      <c r="N41" s="25" t="str">
        <f>('ENT. DE DADOS'!AH28)</f>
        <v>-</v>
      </c>
      <c r="O41" s="26" t="str">
        <f>'ENT. DE DADOS'!AH29</f>
        <v>-</v>
      </c>
      <c r="P41" s="27"/>
      <c r="Q41" s="27"/>
      <c r="R41" s="18"/>
      <c r="S41" s="18"/>
      <c r="T41" s="18"/>
    </row>
    <row r="42" spans="1:20" s="17" customFormat="1" ht="12.75" customHeight="1">
      <c r="A42" s="21">
        <v>33</v>
      </c>
      <c r="B42" s="22" t="str">
        <f>('ENT. DE DADOS'!AI5)</f>
        <v>-</v>
      </c>
      <c r="C42" s="23" t="str">
        <f>UPPER('ENT. DE DADOS'!AI6)</f>
        <v>-</v>
      </c>
      <c r="D42" s="22" t="str">
        <f>UPPER('ENT. DE DADOS'!AI7)</f>
        <v>-</v>
      </c>
      <c r="E42" s="24" t="str">
        <f>IF('ENT. DE DADOS'!AI$8,'ENT. DE DADOS'!AI$8*'ENT. DE DADOS'!AI10*3545/'ENT. DE DADOS'!AI$9,"-")</f>
        <v>-</v>
      </c>
      <c r="F42" s="24" t="str">
        <f>IF('ENT. DE DADOS'!AI$11,'ENT. DE DADOS'!AI$11*'ENT. DE DADOS'!AI13*1000/'ENT. DE DADOS'!AI$12,"-")</f>
        <v>-</v>
      </c>
      <c r="G42" s="24" t="str">
        <f>IF('ENT. DE DADOS'!AI$14,'ENT. DE DADOS'!AI$14*500/'ENT. DE DADOS'!AI$15,"-")</f>
        <v>-</v>
      </c>
      <c r="H42" s="24" t="str">
        <f>IF('ENT. DE DADOS'!AI$16,'ENT. DE DADOS'!AI$16*'ENT. DE DADOS'!AI18*5000/'ENT. DE DADOS'!AI$17,"-")</f>
        <v>-</v>
      </c>
      <c r="I42" s="24" t="str">
        <f>IF('ENT. DE DADOS'!AI$19,'ENT. DE DADOS'!AI$19*2/'ENT. DE DADOS'!AI$20,"-")</f>
        <v>-</v>
      </c>
      <c r="J42" s="24" t="str">
        <f>IF('ENT. DE DADOS'!AI$21,(('ENT. DE DADOS'!AI$21-'ENT. DE DADOS'!AI$23)/'ENT. DE DADOS'!AI$22)*2.15/'ENT. DE DADOS'!AI$24,"-")</f>
        <v>-</v>
      </c>
      <c r="K42" s="40" t="str">
        <f>IF('ENT. DE DADOS'!AI$25,'ENT. DE DADOS'!AI$25*1,"-")</f>
        <v>-</v>
      </c>
      <c r="L42" s="24" t="str">
        <f>IF('ENT. DE DADOS'!AI$26,'ENT. DE DADOS'!AI$26*1,"-")</f>
        <v>-</v>
      </c>
      <c r="M42" s="37" t="str">
        <f>IF('ENT. DE DADOS'!AI$27,'ENT. DE DADOS'!AI$27*1,"-")</f>
        <v>-</v>
      </c>
      <c r="N42" s="25" t="str">
        <f>('ENT. DE DADOS'!AI28)</f>
        <v>-</v>
      </c>
      <c r="O42" s="26" t="str">
        <f>'ENT. DE DADOS'!AI29</f>
        <v>-</v>
      </c>
      <c r="P42" s="27"/>
      <c r="Q42" s="27"/>
      <c r="R42" s="18"/>
      <c r="S42" s="18"/>
      <c r="T42" s="18"/>
    </row>
    <row r="43" spans="1:20" s="17" customFormat="1" ht="12.75" customHeight="1">
      <c r="A43" s="21">
        <v>34</v>
      </c>
      <c r="B43" s="22" t="str">
        <f>('ENT. DE DADOS'!AJ5)</f>
        <v>-</v>
      </c>
      <c r="C43" s="23" t="str">
        <f>UPPER('ENT. DE DADOS'!AJ6)</f>
        <v>-</v>
      </c>
      <c r="D43" s="22" t="str">
        <f>UPPER('ENT. DE DADOS'!AJ7)</f>
        <v>-</v>
      </c>
      <c r="E43" s="24" t="str">
        <f>IF('ENT. DE DADOS'!AJ$8,'ENT. DE DADOS'!AJ$8*'ENT. DE DADOS'!AJ10*3545/'ENT. DE DADOS'!AJ$9,"-")</f>
        <v>-</v>
      </c>
      <c r="F43" s="24" t="str">
        <f>IF('ENT. DE DADOS'!AJ$11,'ENT. DE DADOS'!AJ$11*'ENT. DE DADOS'!AJ13*1000/'ENT. DE DADOS'!AJ$12,"-")</f>
        <v>-</v>
      </c>
      <c r="G43" s="24" t="str">
        <f>IF('ENT. DE DADOS'!AJ$14,'ENT. DE DADOS'!AJ$14*500/'ENT. DE DADOS'!AJ$15,"-")</f>
        <v>-</v>
      </c>
      <c r="H43" s="24" t="str">
        <f>IF('ENT. DE DADOS'!AJ$16,'ENT. DE DADOS'!AJ$16*'ENT. DE DADOS'!AJ18*5000/'ENT. DE DADOS'!AJ$17,"-")</f>
        <v>-</v>
      </c>
      <c r="I43" s="24" t="str">
        <f>IF('ENT. DE DADOS'!AJ$19,'ENT. DE DADOS'!AJ$19*2/'ENT. DE DADOS'!AJ$20,"-")</f>
        <v>-</v>
      </c>
      <c r="J43" s="24" t="str">
        <f>IF('ENT. DE DADOS'!AJ$21,(('ENT. DE DADOS'!AJ$21-'ENT. DE DADOS'!AJ$23)/'ENT. DE DADOS'!AJ$22)*2.15/'ENT. DE DADOS'!AJ$24,"-")</f>
        <v>-</v>
      </c>
      <c r="K43" s="40" t="str">
        <f>IF('ENT. DE DADOS'!AJ$25,'ENT. DE DADOS'!AJ$25*1,"-")</f>
        <v>-</v>
      </c>
      <c r="L43" s="24" t="str">
        <f>IF('ENT. DE DADOS'!AJ$26,'ENT. DE DADOS'!AJ$26*1,"-")</f>
        <v>-</v>
      </c>
      <c r="M43" s="37" t="str">
        <f>IF('ENT. DE DADOS'!AJ$27,'ENT. DE DADOS'!AJ$27*1,"-")</f>
        <v>-</v>
      </c>
      <c r="N43" s="25" t="str">
        <f>('ENT. DE DADOS'!AJ28)</f>
        <v>-</v>
      </c>
      <c r="O43" s="26" t="str">
        <f>'ENT. DE DADOS'!AJ29</f>
        <v>-</v>
      </c>
      <c r="P43" s="27"/>
      <c r="Q43" s="27"/>
      <c r="R43" s="18"/>
      <c r="S43" s="18"/>
      <c r="T43" s="18"/>
    </row>
    <row r="44" spans="1:20" s="17" customFormat="1" ht="12.75" customHeight="1">
      <c r="A44" s="21">
        <v>35</v>
      </c>
      <c r="B44" s="22" t="str">
        <f>('ENT. DE DADOS'!AK5)</f>
        <v>-</v>
      </c>
      <c r="C44" s="23" t="str">
        <f>UPPER('ENT. DE DADOS'!AK6)</f>
        <v>-</v>
      </c>
      <c r="D44" s="22" t="str">
        <f>UPPER('ENT. DE DADOS'!AK7)</f>
        <v>-</v>
      </c>
      <c r="E44" s="24" t="str">
        <f>IF('ENT. DE DADOS'!AK$8,'ENT. DE DADOS'!AK$8*'ENT. DE DADOS'!AK10*3545/'ENT. DE DADOS'!AK$9,"-")</f>
        <v>-</v>
      </c>
      <c r="F44" s="24" t="str">
        <f>IF('ENT. DE DADOS'!AK$11,'ENT. DE DADOS'!AK$11*'ENT. DE DADOS'!AK13*1000/'ENT. DE DADOS'!AK$12,"-")</f>
        <v>-</v>
      </c>
      <c r="G44" s="24" t="str">
        <f>IF('ENT. DE DADOS'!AK$14,'ENT. DE DADOS'!AK$14*500/'ENT. DE DADOS'!AK$15,"-")</f>
        <v>-</v>
      </c>
      <c r="H44" s="24" t="str">
        <f>IF('ENT. DE DADOS'!AK$16,'ENT. DE DADOS'!AK$16*'ENT. DE DADOS'!AK18*5000/'ENT. DE DADOS'!AK$17,"-")</f>
        <v>-</v>
      </c>
      <c r="I44" s="24" t="str">
        <f>IF('ENT. DE DADOS'!AK$19,'ENT. DE DADOS'!AK$19*2/'ENT. DE DADOS'!AK$20,"-")</f>
        <v>-</v>
      </c>
      <c r="J44" s="24" t="str">
        <f>IF('ENT. DE DADOS'!AK$21,(('ENT. DE DADOS'!AK$21-'ENT. DE DADOS'!AK$23)/'ENT. DE DADOS'!AK$22)*2.15/'ENT. DE DADOS'!AK$24,"-")</f>
        <v>-</v>
      </c>
      <c r="K44" s="40" t="str">
        <f>IF('ENT. DE DADOS'!AK$25,'ENT. DE DADOS'!AK$25*1,"-")</f>
        <v>-</v>
      </c>
      <c r="L44" s="24" t="str">
        <f>IF('ENT. DE DADOS'!AK$26,'ENT. DE DADOS'!AK$26*1,"-")</f>
        <v>-</v>
      </c>
      <c r="M44" s="37" t="str">
        <f>IF('ENT. DE DADOS'!AK$27,'ENT. DE DADOS'!AK$27*1,"-")</f>
        <v>-</v>
      </c>
      <c r="N44" s="25" t="str">
        <f>('ENT. DE DADOS'!AK28)</f>
        <v>-</v>
      </c>
      <c r="O44" s="26" t="str">
        <f>'ENT. DE DADOS'!AK29</f>
        <v>-</v>
      </c>
      <c r="P44" s="27"/>
      <c r="Q44" s="27"/>
      <c r="R44" s="18"/>
      <c r="S44" s="18"/>
      <c r="T44" s="18"/>
    </row>
    <row r="45" spans="1:20" s="17" customFormat="1" ht="12.75" customHeight="1">
      <c r="A45" s="21">
        <v>36</v>
      </c>
      <c r="B45" s="22" t="str">
        <f>('ENT. DE DADOS'!AL5)</f>
        <v>-</v>
      </c>
      <c r="C45" s="23" t="str">
        <f>UPPER('ENT. DE DADOS'!AL6)</f>
        <v>-</v>
      </c>
      <c r="D45" s="22" t="str">
        <f>UPPER('ENT. DE DADOS'!AL7)</f>
        <v>-</v>
      </c>
      <c r="E45" s="24" t="str">
        <f>IF('ENT. DE DADOS'!AL$8,'ENT. DE DADOS'!AL$8*'ENT. DE DADOS'!AL10*3545/'ENT. DE DADOS'!AL$9,"-")</f>
        <v>-</v>
      </c>
      <c r="F45" s="24" t="str">
        <f>IF('ENT. DE DADOS'!AL$11,'ENT. DE DADOS'!AL$11*'ENT. DE DADOS'!AL13*1000/'ENT. DE DADOS'!AL$12,"-")</f>
        <v>-</v>
      </c>
      <c r="G45" s="24" t="str">
        <f>IF('ENT. DE DADOS'!AL$14,'ENT. DE DADOS'!AL$14*500/'ENT. DE DADOS'!AL$15,"-")</f>
        <v>-</v>
      </c>
      <c r="H45" s="24" t="str">
        <f>IF('ENT. DE DADOS'!AL$16,'ENT. DE DADOS'!AL$16*'ENT. DE DADOS'!AL18*5000/'ENT. DE DADOS'!AL$17,"-")</f>
        <v>-</v>
      </c>
      <c r="I45" s="24" t="str">
        <f>IF('ENT. DE DADOS'!AL$19,'ENT. DE DADOS'!AL$19*2/'ENT. DE DADOS'!AL$20,"-")</f>
        <v>-</v>
      </c>
      <c r="J45" s="24" t="str">
        <f>IF('ENT. DE DADOS'!AL$21,(('ENT. DE DADOS'!AL$21-'ENT. DE DADOS'!AL$23)/'ENT. DE DADOS'!AL$22)*2.15/'ENT. DE DADOS'!AL$24,"-")</f>
        <v>-</v>
      </c>
      <c r="K45" s="40" t="str">
        <f>IF('ENT. DE DADOS'!AL$25,'ENT. DE DADOS'!AL$25*1,"-")</f>
        <v>-</v>
      </c>
      <c r="L45" s="24" t="str">
        <f>IF('ENT. DE DADOS'!AL$26,'ENT. DE DADOS'!AL$26*1,"-")</f>
        <v>-</v>
      </c>
      <c r="M45" s="37" t="str">
        <f>IF('ENT. DE DADOS'!AL$27,'ENT. DE DADOS'!AL$27*1,"-")</f>
        <v>-</v>
      </c>
      <c r="N45" s="25" t="str">
        <f>('ENT. DE DADOS'!AL28)</f>
        <v>-</v>
      </c>
      <c r="O45" s="26" t="str">
        <f>'ENT. DE DADOS'!AL29</f>
        <v>-</v>
      </c>
      <c r="P45" s="27"/>
      <c r="Q45" s="27"/>
      <c r="R45" s="18"/>
      <c r="S45" s="18"/>
      <c r="T45" s="18"/>
    </row>
    <row r="46" spans="1:20" s="17" customFormat="1" ht="12.75" customHeight="1">
      <c r="A46" s="21">
        <v>37</v>
      </c>
      <c r="B46" s="22" t="str">
        <f>('ENT. DE DADOS'!AM5)</f>
        <v>-</v>
      </c>
      <c r="C46" s="23" t="str">
        <f>UPPER('ENT. DE DADOS'!AM6)</f>
        <v>-</v>
      </c>
      <c r="D46" s="22" t="str">
        <f>UPPER('ENT. DE DADOS'!AM7)</f>
        <v>-</v>
      </c>
      <c r="E46" s="24" t="str">
        <f>IF('ENT. DE DADOS'!AM$8,'ENT. DE DADOS'!AM$8*'ENT. DE DADOS'!AM10*3545/'ENT. DE DADOS'!AM$9,"-")</f>
        <v>-</v>
      </c>
      <c r="F46" s="24" t="str">
        <f>IF('ENT. DE DADOS'!AM$11,'ENT. DE DADOS'!AM$11*'ENT. DE DADOS'!AM13*1000/'ENT. DE DADOS'!AM$12,"-")</f>
        <v>-</v>
      </c>
      <c r="G46" s="24" t="str">
        <f>IF('ENT. DE DADOS'!AM$14,'ENT. DE DADOS'!AM$14*500/'ENT. DE DADOS'!AM$15,"-")</f>
        <v>-</v>
      </c>
      <c r="H46" s="24" t="str">
        <f>IF('ENT. DE DADOS'!AM$16,'ENT. DE DADOS'!AM$16*'ENT. DE DADOS'!AM18*5000/'ENT. DE DADOS'!AM$17,"-")</f>
        <v>-</v>
      </c>
      <c r="I46" s="24" t="str">
        <f>IF('ENT. DE DADOS'!AM$19,'ENT. DE DADOS'!AM$19*2/'ENT. DE DADOS'!AM$20,"-")</f>
        <v>-</v>
      </c>
      <c r="J46" s="24" t="str">
        <f>IF('ENT. DE DADOS'!AM$21,(('ENT. DE DADOS'!AM$21-'ENT. DE DADOS'!AM$23)/'ENT. DE DADOS'!AM$22)*2.15/'ENT. DE DADOS'!AM$24,"-")</f>
        <v>-</v>
      </c>
      <c r="K46" s="40" t="str">
        <f>IF('ENT. DE DADOS'!AM$25,'ENT. DE DADOS'!AM$25*1,"-")</f>
        <v>-</v>
      </c>
      <c r="L46" s="24" t="str">
        <f>IF('ENT. DE DADOS'!AM$26,'ENT. DE DADOS'!AM$26*1,"-")</f>
        <v>-</v>
      </c>
      <c r="M46" s="37" t="str">
        <f>IF('ENT. DE DADOS'!AM$27,'ENT. DE DADOS'!AM$27*1,"-")</f>
        <v>-</v>
      </c>
      <c r="N46" s="25" t="str">
        <f>('ENT. DE DADOS'!AM28)</f>
        <v>-</v>
      </c>
      <c r="O46" s="26" t="str">
        <f>'ENT. DE DADOS'!AM29</f>
        <v>-</v>
      </c>
      <c r="P46" s="27"/>
      <c r="Q46" s="27"/>
      <c r="R46" s="18"/>
      <c r="S46" s="18"/>
      <c r="T46" s="18"/>
    </row>
    <row r="47" spans="1:20" s="17" customFormat="1" ht="12.75" customHeight="1">
      <c r="A47" s="21">
        <v>38</v>
      </c>
      <c r="B47" s="22" t="str">
        <f>('ENT. DE DADOS'!AN5)</f>
        <v>-</v>
      </c>
      <c r="C47" s="23" t="str">
        <f>UPPER('ENT. DE DADOS'!AN6)</f>
        <v>-</v>
      </c>
      <c r="D47" s="22" t="str">
        <f>UPPER('ENT. DE DADOS'!AN7)</f>
        <v>-</v>
      </c>
      <c r="E47" s="24" t="str">
        <f>IF('ENT. DE DADOS'!AN$8,'ENT. DE DADOS'!AN$8*'ENT. DE DADOS'!AN10*3545/'ENT. DE DADOS'!AN$9,"-")</f>
        <v>-</v>
      </c>
      <c r="F47" s="24" t="str">
        <f>IF('ENT. DE DADOS'!AN$11,'ENT. DE DADOS'!AN$11*'ENT. DE DADOS'!AN13*1000/'ENT. DE DADOS'!AN$12,"-")</f>
        <v>-</v>
      </c>
      <c r="G47" s="24" t="str">
        <f>IF('ENT. DE DADOS'!AN$14,'ENT. DE DADOS'!AN$14*500/'ENT. DE DADOS'!AN$15,"-")</f>
        <v>-</v>
      </c>
      <c r="H47" s="24" t="str">
        <f>IF('ENT. DE DADOS'!AN$16,'ENT. DE DADOS'!AN$16*'ENT. DE DADOS'!AN18*5000/'ENT. DE DADOS'!AN$17,"-")</f>
        <v>-</v>
      </c>
      <c r="I47" s="24" t="str">
        <f>IF('ENT. DE DADOS'!AN$19,'ENT. DE DADOS'!AN$19*2/'ENT. DE DADOS'!AN$20,"-")</f>
        <v>-</v>
      </c>
      <c r="J47" s="24" t="str">
        <f>IF('ENT. DE DADOS'!AN$21,(('ENT. DE DADOS'!AN$21-'ENT. DE DADOS'!AN$23)/'ENT. DE DADOS'!AN$22)*2.15/'ENT. DE DADOS'!AN$24,"-")</f>
        <v>-</v>
      </c>
      <c r="K47" s="40" t="str">
        <f>IF('ENT. DE DADOS'!AN$25,'ENT. DE DADOS'!AN$25*1,"-")</f>
        <v>-</v>
      </c>
      <c r="L47" s="24" t="str">
        <f>IF('ENT. DE DADOS'!AN$26,'ENT. DE DADOS'!AN$26*1,"-")</f>
        <v>-</v>
      </c>
      <c r="M47" s="37" t="str">
        <f>IF('ENT. DE DADOS'!AN$27,'ENT. DE DADOS'!AN$27*1,"-")</f>
        <v>-</v>
      </c>
      <c r="N47" s="25" t="str">
        <f>('ENT. DE DADOS'!AN28)</f>
        <v>-</v>
      </c>
      <c r="O47" s="26" t="str">
        <f>'ENT. DE DADOS'!AN29</f>
        <v>-</v>
      </c>
      <c r="P47" s="27"/>
      <c r="Q47" s="27"/>
      <c r="R47" s="18"/>
      <c r="S47" s="18"/>
      <c r="T47" s="18"/>
    </row>
    <row r="48" spans="1:20" s="17" customFormat="1" ht="12.75" customHeight="1">
      <c r="A48" s="21">
        <v>39</v>
      </c>
      <c r="B48" s="22" t="str">
        <f>('ENT. DE DADOS'!AO5)</f>
        <v>-</v>
      </c>
      <c r="C48" s="23" t="str">
        <f>UPPER('ENT. DE DADOS'!AO6)</f>
        <v>-</v>
      </c>
      <c r="D48" s="22" t="str">
        <f>UPPER('ENT. DE DADOS'!AO7)</f>
        <v>-</v>
      </c>
      <c r="E48" s="24" t="str">
        <f>IF('ENT. DE DADOS'!AO$8,'ENT. DE DADOS'!AO$8*'ENT. DE DADOS'!AO10*3545/'ENT. DE DADOS'!AO$9,"-")</f>
        <v>-</v>
      </c>
      <c r="F48" s="24" t="str">
        <f>IF('ENT. DE DADOS'!AO$11,'ENT. DE DADOS'!AO$11*'ENT. DE DADOS'!AO13*1000/'ENT. DE DADOS'!AO$12,"-")</f>
        <v>-</v>
      </c>
      <c r="G48" s="24" t="str">
        <f>IF('ENT. DE DADOS'!AO$14,'ENT. DE DADOS'!AO$14*500/'ENT. DE DADOS'!AO$15,"-")</f>
        <v>-</v>
      </c>
      <c r="H48" s="24" t="str">
        <f>IF('ENT. DE DADOS'!AO$16,'ENT. DE DADOS'!AO$16*'ENT. DE DADOS'!AO18*5000/'ENT. DE DADOS'!AO$17,"-")</f>
        <v>-</v>
      </c>
      <c r="I48" s="24" t="str">
        <f>IF('ENT. DE DADOS'!AO$19,'ENT. DE DADOS'!AO$19*2/'ENT. DE DADOS'!AO$20,"-")</f>
        <v>-</v>
      </c>
      <c r="J48" s="24" t="str">
        <f>IF('ENT. DE DADOS'!AO$21,(('ENT. DE DADOS'!AO$21-'ENT. DE DADOS'!AO$23)/'ENT. DE DADOS'!AO$22)*2.15/'ENT. DE DADOS'!AO$24,"-")</f>
        <v>-</v>
      </c>
      <c r="K48" s="40" t="str">
        <f>IF('ENT. DE DADOS'!AO$25,'ENT. DE DADOS'!AO$25*1,"-")</f>
        <v>-</v>
      </c>
      <c r="L48" s="24" t="str">
        <f>IF('ENT. DE DADOS'!AO$26,'ENT. DE DADOS'!AO$26*1,"-")</f>
        <v>-</v>
      </c>
      <c r="M48" s="37" t="str">
        <f>IF('ENT. DE DADOS'!AO$27,'ENT. DE DADOS'!AO$27*1,"-")</f>
        <v>-</v>
      </c>
      <c r="N48" s="25" t="str">
        <f>('ENT. DE DADOS'!AO28)</f>
        <v>-</v>
      </c>
      <c r="O48" s="26" t="str">
        <f>'ENT. DE DADOS'!AO29</f>
        <v>-</v>
      </c>
      <c r="P48" s="27"/>
      <c r="Q48" s="27"/>
      <c r="R48" s="18"/>
      <c r="S48" s="18"/>
      <c r="T48" s="18"/>
    </row>
    <row r="49" spans="1:20" s="17" customFormat="1" ht="12.75" customHeight="1">
      <c r="A49" s="21">
        <v>40</v>
      </c>
      <c r="B49" s="22" t="str">
        <f>('ENT. DE DADOS'!AP5)</f>
        <v>-</v>
      </c>
      <c r="C49" s="23" t="str">
        <f>UPPER('ENT. DE DADOS'!AP6)</f>
        <v>-</v>
      </c>
      <c r="D49" s="22" t="str">
        <f>UPPER('ENT. DE DADOS'!AP7)</f>
        <v>-</v>
      </c>
      <c r="E49" s="24" t="str">
        <f>IF('ENT. DE DADOS'!AP$8,'ENT. DE DADOS'!AP$8*'ENT. DE DADOS'!AP10*3545/'ENT. DE DADOS'!AP$9,"-")</f>
        <v>-</v>
      </c>
      <c r="F49" s="24" t="str">
        <f>IF('ENT. DE DADOS'!AP$11,'ENT. DE DADOS'!AP$11*'ENT. DE DADOS'!AP13*1000/'ENT. DE DADOS'!AP$12,"-")</f>
        <v>-</v>
      </c>
      <c r="G49" s="24" t="str">
        <f>IF('ENT. DE DADOS'!AP$14,'ENT. DE DADOS'!AP$14*500/'ENT. DE DADOS'!AP$15,"-")</f>
        <v>-</v>
      </c>
      <c r="H49" s="24" t="str">
        <f>IF('ENT. DE DADOS'!AP$16,'ENT. DE DADOS'!AP$16*'ENT. DE DADOS'!AP18*5000/'ENT. DE DADOS'!AP$17,"-")</f>
        <v>-</v>
      </c>
      <c r="I49" s="24" t="str">
        <f>IF('ENT. DE DADOS'!AP$19,'ENT. DE DADOS'!AP$19*2/'ENT. DE DADOS'!AP$20,"-")</f>
        <v>-</v>
      </c>
      <c r="J49" s="24" t="str">
        <f>IF('ENT. DE DADOS'!AP$21,(('ENT. DE DADOS'!AP$21-'ENT. DE DADOS'!AP$23)/'ENT. DE DADOS'!AP$22)*2.15/'ENT. DE DADOS'!AP$24,"-")</f>
        <v>-</v>
      </c>
      <c r="K49" s="40" t="str">
        <f>IF('ENT. DE DADOS'!AP$25,'ENT. DE DADOS'!AP$25*1,"-")</f>
        <v>-</v>
      </c>
      <c r="L49" s="24" t="str">
        <f>IF('ENT. DE DADOS'!AP$26,'ENT. DE DADOS'!AP$26*1,"-")</f>
        <v>-</v>
      </c>
      <c r="M49" s="37" t="str">
        <f>IF('ENT. DE DADOS'!AP$27,'ENT. DE DADOS'!AP$27*1,"-")</f>
        <v>-</v>
      </c>
      <c r="N49" s="25" t="str">
        <f>('ENT. DE DADOS'!AP28)</f>
        <v>-</v>
      </c>
      <c r="O49" s="26" t="str">
        <f>'ENT. DE DADOS'!AP29</f>
        <v>-</v>
      </c>
      <c r="P49" s="27"/>
      <c r="Q49" s="27"/>
      <c r="R49" s="18"/>
      <c r="S49" s="18"/>
      <c r="T49" s="18"/>
    </row>
    <row r="50" spans="1:20" s="17" customFormat="1" ht="12.75" customHeight="1">
      <c r="A50" s="21">
        <v>41</v>
      </c>
      <c r="B50" s="22" t="str">
        <f>('ENT. DE DADOS'!AQ5)</f>
        <v>-</v>
      </c>
      <c r="C50" s="23" t="str">
        <f>UPPER('ENT. DE DADOS'!AQ6)</f>
        <v>-</v>
      </c>
      <c r="D50" s="22" t="str">
        <f>UPPER('ENT. DE DADOS'!AQ7)</f>
        <v>-</v>
      </c>
      <c r="E50" s="24" t="str">
        <f>IF('ENT. DE DADOS'!AQ$8,'ENT. DE DADOS'!AQ$8*'ENT. DE DADOS'!AQ10*3545/'ENT. DE DADOS'!AQ$9,"-")</f>
        <v>-</v>
      </c>
      <c r="F50" s="24" t="str">
        <f>IF('ENT. DE DADOS'!AQ$11,'ENT. DE DADOS'!AQ$11*'ENT. DE DADOS'!AQ13*1000/'ENT. DE DADOS'!AQ$12,"-")</f>
        <v>-</v>
      </c>
      <c r="G50" s="24" t="str">
        <f>IF('ENT. DE DADOS'!AQ$14,'ENT. DE DADOS'!AQ$14*500/'ENT. DE DADOS'!AQ$15,"-")</f>
        <v>-</v>
      </c>
      <c r="H50" s="24" t="str">
        <f>IF('ENT. DE DADOS'!AQ$16,'ENT. DE DADOS'!AQ$16*'ENT. DE DADOS'!AQ18*5000/'ENT. DE DADOS'!AQ$17,"-")</f>
        <v>-</v>
      </c>
      <c r="I50" s="24" t="str">
        <f>IF('ENT. DE DADOS'!AQ$19,'ENT. DE DADOS'!AQ$19*2/'ENT. DE DADOS'!AQ$20,"-")</f>
        <v>-</v>
      </c>
      <c r="J50" s="24" t="str">
        <f>IF('ENT. DE DADOS'!AQ$21,(('ENT. DE DADOS'!AQ$21-'ENT. DE DADOS'!AQ$23)/'ENT. DE DADOS'!AQ$22)*2.15/'ENT. DE DADOS'!AQ$24,"-")</f>
        <v>-</v>
      </c>
      <c r="K50" s="40" t="str">
        <f>IF('ENT. DE DADOS'!AQ$25,'ENT. DE DADOS'!AQ$25*1,"-")</f>
        <v>-</v>
      </c>
      <c r="L50" s="24" t="str">
        <f>IF('ENT. DE DADOS'!AQ$26,'ENT. DE DADOS'!AQ$26*1,"-")</f>
        <v>-</v>
      </c>
      <c r="M50" s="37" t="str">
        <f>IF('ENT. DE DADOS'!AQ$27,'ENT. DE DADOS'!AQ$27*1,"-")</f>
        <v>-</v>
      </c>
      <c r="N50" s="25" t="str">
        <f>('ENT. DE DADOS'!AQ28)</f>
        <v>-</v>
      </c>
      <c r="O50" s="26" t="str">
        <f>'ENT. DE DADOS'!AQ29</f>
        <v>-</v>
      </c>
      <c r="P50" s="27"/>
      <c r="Q50" s="27"/>
      <c r="R50" s="18"/>
      <c r="S50" s="18"/>
      <c r="T50" s="18"/>
    </row>
    <row r="51" spans="1:20" s="17" customFormat="1" ht="12.75" customHeight="1">
      <c r="A51" s="21">
        <v>42</v>
      </c>
      <c r="B51" s="22" t="str">
        <f>('ENT. DE DADOS'!AR5)</f>
        <v>-</v>
      </c>
      <c r="C51" s="23" t="str">
        <f>UPPER('ENT. DE DADOS'!AR6)</f>
        <v>-</v>
      </c>
      <c r="D51" s="22" t="str">
        <f>UPPER('ENT. DE DADOS'!AR7)</f>
        <v>-</v>
      </c>
      <c r="E51" s="24" t="str">
        <f>IF('ENT. DE DADOS'!AR$8,'ENT. DE DADOS'!AR$8*'ENT. DE DADOS'!AR10*3545/'ENT. DE DADOS'!AR$9,"-")</f>
        <v>-</v>
      </c>
      <c r="F51" s="24" t="str">
        <f>IF('ENT. DE DADOS'!AR$11,'ENT. DE DADOS'!AR$11*'ENT. DE DADOS'!AR13*1000/'ENT. DE DADOS'!AR$12,"-")</f>
        <v>-</v>
      </c>
      <c r="G51" s="24" t="str">
        <f>IF('ENT. DE DADOS'!AR$14,'ENT. DE DADOS'!AR$14*500/'ENT. DE DADOS'!AR$15,"-")</f>
        <v>-</v>
      </c>
      <c r="H51" s="24" t="str">
        <f>IF('ENT. DE DADOS'!AR$16,'ENT. DE DADOS'!AR$16*'ENT. DE DADOS'!AR18*5000/'ENT. DE DADOS'!AR$17,"-")</f>
        <v>-</v>
      </c>
      <c r="I51" s="24" t="str">
        <f>IF('ENT. DE DADOS'!AR$19,'ENT. DE DADOS'!AR$19*2/'ENT. DE DADOS'!AR$20,"-")</f>
        <v>-</v>
      </c>
      <c r="J51" s="24" t="str">
        <f>IF('ENT. DE DADOS'!AR$21,(('ENT. DE DADOS'!AR$21-'ENT. DE DADOS'!AR$23)/'ENT. DE DADOS'!AR$22)*2.15/'ENT. DE DADOS'!AR$24,"-")</f>
        <v>-</v>
      </c>
      <c r="K51" s="40" t="str">
        <f>IF('ENT. DE DADOS'!AR$25,'ENT. DE DADOS'!AR$25*1,"-")</f>
        <v>-</v>
      </c>
      <c r="L51" s="24" t="str">
        <f>IF('ENT. DE DADOS'!AR$26,'ENT. DE DADOS'!AR$26*1,"-")</f>
        <v>-</v>
      </c>
      <c r="M51" s="37" t="str">
        <f>IF('ENT. DE DADOS'!AR$27,'ENT. DE DADOS'!AR$27*1,"-")</f>
        <v>-</v>
      </c>
      <c r="N51" s="25" t="str">
        <f>('ENT. DE DADOS'!AR28)</f>
        <v>-</v>
      </c>
      <c r="O51" s="26" t="str">
        <f>'ENT. DE DADOS'!AR29</f>
        <v>-</v>
      </c>
      <c r="P51" s="27"/>
      <c r="Q51" s="27"/>
      <c r="R51" s="18"/>
      <c r="S51" s="18"/>
      <c r="T51" s="18"/>
    </row>
    <row r="52" spans="1:20" s="17" customFormat="1" ht="12.75" customHeight="1">
      <c r="A52" s="21">
        <v>43</v>
      </c>
      <c r="B52" s="22" t="str">
        <f>('ENT. DE DADOS'!AS5)</f>
        <v>-</v>
      </c>
      <c r="C52" s="23" t="str">
        <f>UPPER('ENT. DE DADOS'!AS6)</f>
        <v>-</v>
      </c>
      <c r="D52" s="22" t="str">
        <f>UPPER('ENT. DE DADOS'!AS7)</f>
        <v>-</v>
      </c>
      <c r="E52" s="24" t="str">
        <f>IF('ENT. DE DADOS'!AS$8,'ENT. DE DADOS'!AS$8*'ENT. DE DADOS'!AS10*3545/'ENT. DE DADOS'!AS$9,"-")</f>
        <v>-</v>
      </c>
      <c r="F52" s="24" t="str">
        <f>IF('ENT. DE DADOS'!AS$11,'ENT. DE DADOS'!AS$11*'ENT. DE DADOS'!AS13*1000/'ENT. DE DADOS'!AS$12,"-")</f>
        <v>-</v>
      </c>
      <c r="G52" s="24" t="str">
        <f>IF('ENT. DE DADOS'!AS$14,'ENT. DE DADOS'!AS$14*500/'ENT. DE DADOS'!AS$15,"-")</f>
        <v>-</v>
      </c>
      <c r="H52" s="24" t="str">
        <f>IF('ENT. DE DADOS'!AS$16,'ENT. DE DADOS'!AS$16*'ENT. DE DADOS'!AS18*5000/'ENT. DE DADOS'!AS$17,"-")</f>
        <v>-</v>
      </c>
      <c r="I52" s="24" t="str">
        <f>IF('ENT. DE DADOS'!AS$19,'ENT. DE DADOS'!AS$19*2/'ENT. DE DADOS'!AS$20,"-")</f>
        <v>-</v>
      </c>
      <c r="J52" s="24" t="str">
        <f>IF('ENT. DE DADOS'!AS$21,(('ENT. DE DADOS'!AS$21-'ENT. DE DADOS'!AS$23)/'ENT. DE DADOS'!AS$22)*2.15/'ENT. DE DADOS'!AS$24,"-")</f>
        <v>-</v>
      </c>
      <c r="K52" s="40" t="str">
        <f>IF('ENT. DE DADOS'!AS$25,'ENT. DE DADOS'!AS$25*1,"-")</f>
        <v>-</v>
      </c>
      <c r="L52" s="24" t="str">
        <f>IF('ENT. DE DADOS'!AS$26,'ENT. DE DADOS'!AS$26*1,"-")</f>
        <v>-</v>
      </c>
      <c r="M52" s="37" t="str">
        <f>IF('ENT. DE DADOS'!AS$27,'ENT. DE DADOS'!AS$27*1,"-")</f>
        <v>-</v>
      </c>
      <c r="N52" s="25" t="str">
        <f>('ENT. DE DADOS'!AS28)</f>
        <v>-</v>
      </c>
      <c r="O52" s="26" t="str">
        <f>'ENT. DE DADOS'!AS29</f>
        <v>-</v>
      </c>
      <c r="P52" s="27"/>
      <c r="Q52" s="27"/>
      <c r="R52" s="18"/>
      <c r="S52" s="18"/>
      <c r="T52" s="18"/>
    </row>
    <row r="53" spans="1:20" s="17" customFormat="1" ht="12.75" customHeight="1">
      <c r="A53" s="21">
        <v>44</v>
      </c>
      <c r="B53" s="22" t="str">
        <f>('ENT. DE DADOS'!AT5)</f>
        <v>-</v>
      </c>
      <c r="C53" s="23" t="str">
        <f>UPPER('ENT. DE DADOS'!AT6)</f>
        <v>-</v>
      </c>
      <c r="D53" s="22" t="str">
        <f>UPPER('ENT. DE DADOS'!AT7)</f>
        <v>-</v>
      </c>
      <c r="E53" s="24" t="str">
        <f>IF('ENT. DE DADOS'!AT$8,'ENT. DE DADOS'!AT$8*'ENT. DE DADOS'!AT10*3545/'ENT. DE DADOS'!AT$9,"-")</f>
        <v>-</v>
      </c>
      <c r="F53" s="24" t="str">
        <f>IF('ENT. DE DADOS'!AT$11,'ENT. DE DADOS'!AT$11*'ENT. DE DADOS'!AT13*1000/'ENT. DE DADOS'!AT$12,"-")</f>
        <v>-</v>
      </c>
      <c r="G53" s="24" t="str">
        <f>IF('ENT. DE DADOS'!AT$14,'ENT. DE DADOS'!AT$14*500/'ENT. DE DADOS'!AT$15,"-")</f>
        <v>-</v>
      </c>
      <c r="H53" s="24" t="str">
        <f>IF('ENT. DE DADOS'!AT$16,'ENT. DE DADOS'!AT$16*'ENT. DE DADOS'!AT18*5000/'ENT. DE DADOS'!AT$17,"-")</f>
        <v>-</v>
      </c>
      <c r="I53" s="24" t="str">
        <f>IF('ENT. DE DADOS'!AT$19,'ENT. DE DADOS'!AT$19*2/'ENT. DE DADOS'!AT$20,"-")</f>
        <v>-</v>
      </c>
      <c r="J53" s="24" t="str">
        <f>IF('ENT. DE DADOS'!AT$21,(('ENT. DE DADOS'!AT$21-'ENT. DE DADOS'!AT$23)/'ENT. DE DADOS'!AT$22)*2.15/'ENT. DE DADOS'!AT$24,"-")</f>
        <v>-</v>
      </c>
      <c r="K53" s="40" t="str">
        <f>IF('ENT. DE DADOS'!AT$25,'ENT. DE DADOS'!AT$25*1,"-")</f>
        <v>-</v>
      </c>
      <c r="L53" s="24" t="str">
        <f>IF('ENT. DE DADOS'!AT$26,'ENT. DE DADOS'!AT$26*1,"-")</f>
        <v>-</v>
      </c>
      <c r="M53" s="37" t="str">
        <f>IF('ENT. DE DADOS'!AT$27,'ENT. DE DADOS'!AT$27*1,"-")</f>
        <v>-</v>
      </c>
      <c r="N53" s="25" t="str">
        <f>('ENT. DE DADOS'!AT28)</f>
        <v>-</v>
      </c>
      <c r="O53" s="26" t="str">
        <f>'ENT. DE DADOS'!AT29</f>
        <v>-</v>
      </c>
      <c r="P53" s="27"/>
      <c r="Q53" s="27"/>
      <c r="R53" s="18"/>
      <c r="S53" s="18"/>
      <c r="T53" s="18"/>
    </row>
    <row r="54" spans="1:20" s="17" customFormat="1" ht="12.75" customHeight="1">
      <c r="A54" s="21">
        <v>45</v>
      </c>
      <c r="B54" s="22" t="str">
        <f>('ENT. DE DADOS'!AU5)</f>
        <v>-</v>
      </c>
      <c r="C54" s="23" t="str">
        <f>UPPER('ENT. DE DADOS'!AU6)</f>
        <v>-</v>
      </c>
      <c r="D54" s="22" t="str">
        <f>UPPER('ENT. DE DADOS'!AU$7)</f>
        <v>-</v>
      </c>
      <c r="E54" s="24" t="str">
        <f>IF('ENT. DE DADOS'!AU$8,'ENT. DE DADOS'!AU$8*'ENT. DE DADOS'!AU10*3545/'ENT. DE DADOS'!AU$9,"-")</f>
        <v>-</v>
      </c>
      <c r="F54" s="24" t="str">
        <f>IF('ENT. DE DADOS'!AU$11,'ENT. DE DADOS'!AU$11*'ENT. DE DADOS'!AU$13*1000/'ENT. DE DADOS'!AU$12,"-")</f>
        <v>-</v>
      </c>
      <c r="G54" s="24" t="str">
        <f>IF('ENT. DE DADOS'!AU$14,'ENT. DE DADOS'!AU$14*500/'ENT. DE DADOS'!AU$15,"-")</f>
        <v>-</v>
      </c>
      <c r="H54" s="24" t="str">
        <f>IF('ENT. DE DADOS'!AU$16,'ENT. DE DADOS'!AU$16*'ENT. DE DADOS'!AU18*5000/'ENT. DE DADOS'!AU$17,"-")</f>
        <v>-</v>
      </c>
      <c r="I54" s="24" t="str">
        <f>IF('ENT. DE DADOS'!AU$19,'ENT. DE DADOS'!AU$19*2/'ENT. DE DADOS'!AU$20,"-")</f>
        <v>-</v>
      </c>
      <c r="J54" s="24" t="str">
        <f>IF('ENT. DE DADOS'!AU$21,(('ENT. DE DADOS'!AU$21-'ENT. DE DADOS'!AU$23)/'ENT. DE DADOS'!AU$22)*2.15/'ENT. DE DADOS'!AU$24,"-")</f>
        <v>-</v>
      </c>
      <c r="K54" s="40" t="str">
        <f>IF('ENT. DE DADOS'!AU$25,'ENT. DE DADOS'!AU$25*1,"-")</f>
        <v>-</v>
      </c>
      <c r="L54" s="24" t="str">
        <f>IF('ENT. DE DADOS'!AU$26,'ENT. DE DADOS'!AU$26*1,"-")</f>
        <v>-</v>
      </c>
      <c r="M54" s="37" t="str">
        <f>IF('ENT. DE DADOS'!AU$27,'ENT. DE DADOS'!AU$27*1,"-")</f>
        <v>-</v>
      </c>
      <c r="N54" s="62" t="str">
        <f>('ENT. DE DADOS'!AU$28)</f>
        <v>-</v>
      </c>
      <c r="O54" s="26" t="str">
        <f>'ENT. DE DADOS'!AU$29</f>
        <v>-</v>
      </c>
      <c r="P54" s="27"/>
      <c r="Q54" s="27"/>
      <c r="R54" s="18"/>
      <c r="S54" s="18"/>
      <c r="T54" s="18"/>
    </row>
    <row r="55" spans="1:20" s="17" customFormat="1" ht="12.75" customHeight="1">
      <c r="A55" s="21"/>
      <c r="B55" s="22" t="str">
        <f>('ENT. DE DADOS'!AV$5)</f>
        <v>-</v>
      </c>
      <c r="C55" s="23" t="str">
        <f>UPPER('ENT. DE DADOS'!AV$6)</f>
        <v>-</v>
      </c>
      <c r="D55" s="22" t="str">
        <f>UPPER('ENT. DE DADOS'!AV$7)</f>
        <v>-</v>
      </c>
      <c r="E55" s="24" t="str">
        <f>IF('ENT. DE DADOS'!AV$8,'ENT. DE DADOS'!AV$8*'ENT. DE DADOS'!AV$10*3545/'ENT. DE DADOS'!AV$9,"-")</f>
        <v>-</v>
      </c>
      <c r="F55" s="24" t="str">
        <f>IF('ENT. DE DADOS'!AV$11,'ENT. DE DADOS'!AV$11*'ENT. DE DADOS'!AV$13*1000/'ENT. DE DADOS'!AV$12,"-")</f>
        <v>-</v>
      </c>
      <c r="G55" s="24" t="str">
        <f>IF('ENT. DE DADOS'!AV$14,'ENT. DE DADOS'!AV$14*500/'ENT. DE DADOS'!AV$15,"-")</f>
        <v>-</v>
      </c>
      <c r="H55" s="24" t="str">
        <f>IF('ENT. DE DADOS'!AV$16,'ENT. DE DADOS'!AV$16*'ENT. DE DADOS'!AV$18*5000/'ENT. DE DADOS'!AV$17,"-")</f>
        <v>-</v>
      </c>
      <c r="I55" s="24" t="str">
        <f>IF('ENT. DE DADOS'!AV$19,'ENT. DE DADOS'!AV$19*2/'ENT. DE DADOS'!AV$20,"-")</f>
        <v>-</v>
      </c>
      <c r="J55" s="24" t="str">
        <f>IF('ENT. DE DADOS'!AV$21,(('ENT. DE DADOS'!AV$21-'ENT. DE DADOS'!AV$23)/'ENT. DE DADOS'!AV$22)*2.15/'ENT. DE DADOS'!AV$24,"-")</f>
        <v>-</v>
      </c>
      <c r="K55" s="40" t="str">
        <f>IF('ENT. DE DADOS'!AV$25,'ENT. DE DADOS'!AV$25*1,"-")</f>
        <v>-</v>
      </c>
      <c r="L55" s="24" t="str">
        <f>IF('ENT. DE DADOS'!AV$26,'ENT. DE DADOS'!AV$26*1,"-")</f>
        <v>-</v>
      </c>
      <c r="M55" s="37" t="str">
        <f>IF('ENT. DE DADOS'!AV$27,'ENT. DE DADOS'!AV$27*1,"-")</f>
        <v>-</v>
      </c>
      <c r="N55" s="62" t="str">
        <f>('ENT. DE DADOS'!AV$28)</f>
        <v>-</v>
      </c>
      <c r="O55" s="26" t="str">
        <f>'ENT. DE DADOS'!AV$29</f>
        <v>-</v>
      </c>
      <c r="P55" s="27"/>
      <c r="Q55" s="27"/>
      <c r="R55" s="18"/>
      <c r="S55" s="18"/>
      <c r="T55" s="18"/>
    </row>
    <row r="56" spans="1:20" s="17" customFormat="1" ht="12.75" customHeight="1">
      <c r="A56" s="21"/>
      <c r="B56" s="22" t="str">
        <f>('ENT. DE DADOS'!AW$5)</f>
        <v>-</v>
      </c>
      <c r="C56" s="23" t="str">
        <f>UPPER('ENT. DE DADOS'!AW$6)</f>
        <v>-</v>
      </c>
      <c r="D56" s="22" t="str">
        <f>UPPER('ENT. DE DADOS'!AW$7)</f>
        <v>-</v>
      </c>
      <c r="E56" s="24" t="str">
        <f>IF('ENT. DE DADOS'!AW$8,'ENT. DE DADOS'!AW$8*'ENT. DE DADOS'!AW$10*3545/'ENT. DE DADOS'!AW$9,"-")</f>
        <v>-</v>
      </c>
      <c r="F56" s="24" t="str">
        <f>IF('ENT. DE DADOS'!AW$11,'ENT. DE DADOS'!AW$11*'ENT. DE DADOS'!AW$13*1000/'ENT. DE DADOS'!AW$12,"-")</f>
        <v>-</v>
      </c>
      <c r="G56" s="24" t="str">
        <f>IF('ENT. DE DADOS'!AW$14,'ENT. DE DADOS'!AW$14*500/'ENT. DE DADOS'!AW$15,"-")</f>
        <v>-</v>
      </c>
      <c r="H56" s="24" t="str">
        <f>IF('ENT. DE DADOS'!AW$16,'ENT. DE DADOS'!AW$16*'ENT. DE DADOS'!AW$18*5000/'ENT. DE DADOS'!AW$17,"-")</f>
        <v>-</v>
      </c>
      <c r="I56" s="24" t="str">
        <f>IF('ENT. DE DADOS'!AW$19,'ENT. DE DADOS'!AW$19*2/'ENT. DE DADOS'!AW$20,"-")</f>
        <v>-</v>
      </c>
      <c r="J56" s="24" t="str">
        <f>IF('ENT. DE DADOS'!AW$21,(('ENT. DE DADOS'!AW$21-'ENT. DE DADOS'!AW$23)/'ENT. DE DADOS'!AW$22)*2.15/'ENT. DE DADOS'!AW$24,"-")</f>
        <v>-</v>
      </c>
      <c r="K56" s="40" t="str">
        <f>IF('ENT. DE DADOS'!AW$25,'ENT. DE DADOS'!AW$25*1,"-")</f>
        <v>-</v>
      </c>
      <c r="L56" s="24" t="str">
        <f>IF('ENT. DE DADOS'!AW$26,'ENT. DE DADOS'!AW$26*1,"-")</f>
        <v>-</v>
      </c>
      <c r="M56" s="37" t="str">
        <f>IF('ENT. DE DADOS'!AW$27,'ENT. DE DADOS'!AW$27*1,"-")</f>
        <v>-</v>
      </c>
      <c r="N56" s="62" t="str">
        <f>('ENT. DE DADOS'!AW$28)</f>
        <v>-</v>
      </c>
      <c r="O56" s="26" t="str">
        <f>'ENT. DE DADOS'!AW$29</f>
        <v>-</v>
      </c>
      <c r="P56" s="27"/>
      <c r="Q56" s="27"/>
      <c r="R56" s="18"/>
      <c r="S56" s="18"/>
      <c r="T56" s="18"/>
    </row>
    <row r="57" spans="1:20" s="17" customFormat="1" ht="12.75" customHeight="1">
      <c r="A57" s="21"/>
      <c r="B57" s="22" t="str">
        <f>('ENT. DE DADOS'!AX$5)</f>
        <v>-</v>
      </c>
      <c r="C57" s="23" t="str">
        <f>UPPER('ENT. DE DADOS'!AX$6)</f>
        <v>-</v>
      </c>
      <c r="D57" s="22" t="str">
        <f>UPPER('ENT. DE DADOS'!AX$7)</f>
        <v>-</v>
      </c>
      <c r="E57" s="24" t="str">
        <f>IF('ENT. DE DADOS'!AX$8,'ENT. DE DADOS'!AX$8*'ENT. DE DADOS'!AX$10*3545/'ENT. DE DADOS'!AX$9,"-")</f>
        <v>-</v>
      </c>
      <c r="F57" s="24" t="str">
        <f>IF('ENT. DE DADOS'!AX$11,'ENT. DE DADOS'!AX$11*'ENT. DE DADOS'!AX$13*1000/'ENT. DE DADOS'!AX$12,"-")</f>
        <v>-</v>
      </c>
      <c r="G57" s="24" t="str">
        <f>IF('ENT. DE DADOS'!AX$14,'ENT. DE DADOS'!AX$14*500/'ENT. DE DADOS'!AX$15,"-")</f>
        <v>-</v>
      </c>
      <c r="H57" s="24" t="str">
        <f>IF('ENT. DE DADOS'!AX$16,'ENT. DE DADOS'!AX$16*'ENT. DE DADOS'!AX$18*5000/'ENT. DE DADOS'!AX$17,"-")</f>
        <v>-</v>
      </c>
      <c r="I57" s="24" t="str">
        <f>IF('ENT. DE DADOS'!AX$19,'ENT. DE DADOS'!AX$19*2/'ENT. DE DADOS'!AX$20,"-")</f>
        <v>-</v>
      </c>
      <c r="J57" s="24" t="str">
        <f>IF('ENT. DE DADOS'!AX$21,(('ENT. DE DADOS'!AX$21-'ENT. DE DADOS'!AX$23)/'ENT. DE DADOS'!AX$22)*2.15/'ENT. DE DADOS'!AX$24,"-")</f>
        <v>-</v>
      </c>
      <c r="K57" s="40" t="str">
        <f>IF('ENT. DE DADOS'!AX$25,'ENT. DE DADOS'!AX$25*1,"-")</f>
        <v>-</v>
      </c>
      <c r="L57" s="24" t="str">
        <f>IF('ENT. DE DADOS'!AX$26,'ENT. DE DADOS'!AX$26*1,"-")</f>
        <v>-</v>
      </c>
      <c r="M57" s="37" t="str">
        <f>IF('ENT. DE DADOS'!AX$27,'ENT. DE DADOS'!AX$27*1,"-")</f>
        <v>-</v>
      </c>
      <c r="N57" s="62" t="str">
        <f>('ENT. DE DADOS'!AX$28)</f>
        <v>-</v>
      </c>
      <c r="O57" s="26" t="str">
        <f>'ENT. DE DADOS'!AX$29</f>
        <v>-</v>
      </c>
      <c r="P57" s="27"/>
      <c r="Q57" s="27"/>
      <c r="R57" s="18"/>
      <c r="S57" s="18"/>
      <c r="T57" s="18"/>
    </row>
    <row r="58" spans="1:20" s="17" customFormat="1" ht="12.75" customHeight="1">
      <c r="A58" s="21"/>
      <c r="B58" s="22" t="str">
        <f>('ENT. DE DADOS'!AY$5)</f>
        <v>-</v>
      </c>
      <c r="C58" s="23" t="str">
        <f>UPPER('ENT. DE DADOS'!AY$6)</f>
        <v>-</v>
      </c>
      <c r="D58" s="22" t="str">
        <f>UPPER('ENT. DE DADOS'!AY$7)</f>
        <v>-</v>
      </c>
      <c r="E58" s="24" t="str">
        <f>IF('ENT. DE DADOS'!AY$8,'ENT. DE DADOS'!AY$8*'ENT. DE DADOS'!AY$10*3545/'ENT. DE DADOS'!AY$9,"-")</f>
        <v>-</v>
      </c>
      <c r="F58" s="24" t="str">
        <f>IF('ENT. DE DADOS'!AY$11,'ENT. DE DADOS'!AY$11*'ENT. DE DADOS'!AY$13*1000/'ENT. DE DADOS'!AY$12,"-")</f>
        <v>-</v>
      </c>
      <c r="G58" s="24" t="str">
        <f>IF('ENT. DE DADOS'!AY$14,'ENT. DE DADOS'!AY$14*500/'ENT. DE DADOS'!AY$15,"-")</f>
        <v>-</v>
      </c>
      <c r="H58" s="24" t="str">
        <f>IF('ENT. DE DADOS'!AY$16,'ENT. DE DADOS'!AY$16*'ENT. DE DADOS'!AY$18*5000/'ENT. DE DADOS'!AY$17,"-")</f>
        <v>-</v>
      </c>
      <c r="I58" s="24" t="str">
        <f>IF('ENT. DE DADOS'!AY$19,'ENT. DE DADOS'!AY$19*2/'ENT. DE DADOS'!AY$20,"-")</f>
        <v>-</v>
      </c>
      <c r="J58" s="24" t="str">
        <f>IF('ENT. DE DADOS'!AY$21,(('ENT. DE DADOS'!AY$21-'ENT. DE DADOS'!AY$23)/'ENT. DE DADOS'!AY$22)*2.15/'ENT. DE DADOS'!AY$24,"-")</f>
        <v>-</v>
      </c>
      <c r="K58" s="40" t="str">
        <f>IF('ENT. DE DADOS'!AY$25,'ENT. DE DADOS'!AY$25*1,"-")</f>
        <v>-</v>
      </c>
      <c r="L58" s="24" t="str">
        <f>IF('ENT. DE DADOS'!AY$26,'ENT. DE DADOS'!AY$26*1,"-")</f>
        <v>-</v>
      </c>
      <c r="M58" s="37" t="str">
        <f>IF('ENT. DE DADOS'!AY$27,'ENT. DE DADOS'!AY$27*1,"-")</f>
        <v>-</v>
      </c>
      <c r="N58" s="62" t="str">
        <f>('ENT. DE DADOS'!AY$28)</f>
        <v>-</v>
      </c>
      <c r="O58" s="26" t="str">
        <f>'ENT. DE DADOS'!AY$29</f>
        <v>-</v>
      </c>
      <c r="P58" s="27"/>
      <c r="Q58" s="27"/>
      <c r="R58" s="18"/>
      <c r="S58" s="18"/>
      <c r="T58" s="18"/>
    </row>
    <row r="59" spans="1:20" s="17" customFormat="1" ht="12.75" customHeight="1">
      <c r="A59" s="21"/>
      <c r="B59" s="22" t="str">
        <f>('ENT. DE DADOS'!AZ$5)</f>
        <v>-</v>
      </c>
      <c r="C59" s="23" t="str">
        <f>UPPER('ENT. DE DADOS'!AZ$6)</f>
        <v>-</v>
      </c>
      <c r="D59" s="22" t="str">
        <f>UPPER('ENT. DE DADOS'!AZ$7)</f>
        <v>-</v>
      </c>
      <c r="E59" s="24" t="str">
        <f>IF('ENT. DE DADOS'!AZ$8,'ENT. DE DADOS'!AZ$8*'ENT. DE DADOS'!AZ$10*3545/'ENT. DE DADOS'!AZ$9,"-")</f>
        <v>-</v>
      </c>
      <c r="F59" s="24" t="str">
        <f>IF('ENT. DE DADOS'!AZ$11,'ENT. DE DADOS'!AZ$11*'ENT. DE DADOS'!AZ$13*1000/'ENT. DE DADOS'!AZ$12,"-")</f>
        <v>-</v>
      </c>
      <c r="G59" s="24" t="str">
        <f>IF('ENT. DE DADOS'!AZ$14,'ENT. DE DADOS'!AZ$14*500/'ENT. DE DADOS'!AZ$15,"-")</f>
        <v>-</v>
      </c>
      <c r="H59" s="24" t="str">
        <f>IF('ENT. DE DADOS'!AZ$16,'ENT. DE DADOS'!AZ$16*'ENT. DE DADOS'!AZ$18*5000/'ENT. DE DADOS'!AZ$17,"-")</f>
        <v>-</v>
      </c>
      <c r="I59" s="24" t="str">
        <f>IF('ENT. DE DADOS'!AZ$19,'ENT. DE DADOS'!AZ$19*2/'ENT. DE DADOS'!AZ$20,"-")</f>
        <v>-</v>
      </c>
      <c r="J59" s="24" t="str">
        <f>IF('ENT. DE DADOS'!AZ$21,(('ENT. DE DADOS'!AZ$21-'ENT. DE DADOS'!AZ$23)/'ENT. DE DADOS'!AZ$22)*2.15/'ENT. DE DADOS'!AZ$24,"-")</f>
        <v>-</v>
      </c>
      <c r="K59" s="40" t="str">
        <f>IF('ENT. DE DADOS'!AZ$25,'ENT. DE DADOS'!AZ$25*1,"-")</f>
        <v>-</v>
      </c>
      <c r="L59" s="24" t="str">
        <f>IF('ENT. DE DADOS'!AZ$26,'ENT. DE DADOS'!AZ$26*1,"-")</f>
        <v>-</v>
      </c>
      <c r="M59" s="37" t="str">
        <f>IF('ENT. DE DADOS'!AZ$27,'ENT. DE DADOS'!AZ$27*1,"-")</f>
        <v>-</v>
      </c>
      <c r="N59" s="62" t="str">
        <f>('ENT. DE DADOS'!AZ$28)</f>
        <v>-</v>
      </c>
      <c r="O59" s="26" t="str">
        <f>'ENT. DE DADOS'!AZ$29</f>
        <v>-</v>
      </c>
      <c r="P59" s="27"/>
      <c r="Q59" s="27"/>
      <c r="R59" s="18"/>
      <c r="S59" s="18"/>
      <c r="T59" s="18"/>
    </row>
    <row r="60" spans="1:20" s="17" customFormat="1" ht="12.75" customHeight="1">
      <c r="A60" s="30"/>
      <c r="B60" s="67" t="s">
        <v>4</v>
      </c>
      <c r="C60" s="67"/>
      <c r="D60" s="67"/>
      <c r="E60" s="31">
        <f>AVERAGE(E10:E59)</f>
        <v>22.812075</v>
      </c>
      <c r="F60" s="31" t="e">
        <f t="shared" ref="F60:M60" si="0">AVERAGE(F10:F59)</f>
        <v>#DIV/0!</v>
      </c>
      <c r="G60" s="31">
        <f t="shared" si="0"/>
        <v>15.25</v>
      </c>
      <c r="H60" s="31">
        <f t="shared" si="0"/>
        <v>261.95850000000002</v>
      </c>
      <c r="I60" s="31">
        <f t="shared" si="0"/>
        <v>0.16666666666666666</v>
      </c>
      <c r="J60" s="31">
        <f t="shared" si="0"/>
        <v>13.088125</v>
      </c>
      <c r="K60" s="31">
        <f t="shared" si="0"/>
        <v>11.52</v>
      </c>
      <c r="L60" s="31">
        <f t="shared" si="0"/>
        <v>873.25</v>
      </c>
      <c r="M60" s="31" t="e">
        <f t="shared" si="0"/>
        <v>#DIV/0!</v>
      </c>
      <c r="N60" s="32"/>
      <c r="O60" s="32"/>
      <c r="Q60" s="27"/>
      <c r="R60" s="18"/>
      <c r="S60" s="18"/>
      <c r="T60" s="18"/>
    </row>
    <row r="61" spans="1:20" s="17" customFormat="1" ht="12.75" customHeight="1">
      <c r="A61" s="30"/>
      <c r="B61" s="67" t="s">
        <v>38</v>
      </c>
      <c r="C61" s="67"/>
      <c r="D61" s="67"/>
      <c r="E61" s="31">
        <f>MIN(E10:E59)</f>
        <v>14.038200000000002</v>
      </c>
      <c r="F61" s="31">
        <f t="shared" ref="F61:M61" si="1">MIN(F10:F59)</f>
        <v>0</v>
      </c>
      <c r="G61" s="31">
        <f t="shared" si="1"/>
        <v>3</v>
      </c>
      <c r="H61" s="31">
        <f t="shared" si="1"/>
        <v>167.04599999999999</v>
      </c>
      <c r="I61" s="31">
        <f t="shared" si="1"/>
        <v>0.16666666666666666</v>
      </c>
      <c r="J61" s="31">
        <f t="shared" si="1"/>
        <v>13.088125</v>
      </c>
      <c r="K61" s="31">
        <f t="shared" si="1"/>
        <v>11.4</v>
      </c>
      <c r="L61" s="31">
        <f t="shared" si="1"/>
        <v>809</v>
      </c>
      <c r="M61" s="31">
        <f t="shared" si="1"/>
        <v>0</v>
      </c>
      <c r="N61" s="32"/>
      <c r="O61" s="32"/>
      <c r="Q61" s="27"/>
      <c r="R61" s="18"/>
      <c r="S61" s="18"/>
      <c r="T61" s="18"/>
    </row>
    <row r="62" spans="1:20" ht="12.75" customHeight="1">
      <c r="B62" s="67" t="s">
        <v>39</v>
      </c>
      <c r="C62" s="67"/>
      <c r="D62" s="67"/>
      <c r="E62" s="31">
        <f>MAX(E10:E59)</f>
        <v>31.585950000000004</v>
      </c>
      <c r="F62" s="31">
        <f t="shared" ref="F62:M62" si="2">MAX(F10:F59)</f>
        <v>0</v>
      </c>
      <c r="G62" s="31">
        <f t="shared" si="2"/>
        <v>28</v>
      </c>
      <c r="H62" s="31">
        <f t="shared" si="2"/>
        <v>313.84399999999999</v>
      </c>
      <c r="I62" s="31">
        <f t="shared" si="2"/>
        <v>0.16666666666666666</v>
      </c>
      <c r="J62" s="31">
        <f t="shared" si="2"/>
        <v>13.088125</v>
      </c>
      <c r="K62" s="31">
        <f t="shared" si="2"/>
        <v>11.66</v>
      </c>
      <c r="L62" s="31">
        <f t="shared" si="2"/>
        <v>934</v>
      </c>
      <c r="M62" s="31">
        <f t="shared" si="2"/>
        <v>0</v>
      </c>
      <c r="N62" s="14"/>
      <c r="O62" s="33"/>
    </row>
    <row r="63" spans="1:20" s="17" customFormat="1">
      <c r="B63" s="67" t="s">
        <v>40</v>
      </c>
      <c r="C63" s="67"/>
      <c r="D63" s="67"/>
      <c r="E63" s="31">
        <f>STDEV(E10:E59)</f>
        <v>10.131198186172263</v>
      </c>
      <c r="F63" s="31" t="e">
        <f t="shared" ref="F63:M63" si="3">STDEV(F10:F59)</f>
        <v>#DIV/0!</v>
      </c>
      <c r="G63" s="31">
        <f t="shared" si="3"/>
        <v>13.073510112692254</v>
      </c>
      <c r="H63" s="31">
        <f t="shared" si="3"/>
        <v>66.048917031242794</v>
      </c>
      <c r="I63" s="31" t="e">
        <f t="shared" si="3"/>
        <v>#DIV/0!</v>
      </c>
      <c r="J63" s="31" t="e">
        <f t="shared" si="3"/>
        <v>#DIV/0!</v>
      </c>
      <c r="K63" s="31">
        <f t="shared" si="3"/>
        <v>0.12961481396826199</v>
      </c>
      <c r="L63" s="31">
        <f t="shared" si="3"/>
        <v>66.939649436389089</v>
      </c>
      <c r="M63" s="31" t="e">
        <f t="shared" si="3"/>
        <v>#DIV/0!</v>
      </c>
      <c r="Q63" s="27"/>
      <c r="R63" s="18"/>
      <c r="S63" s="18"/>
      <c r="T63" s="18"/>
    </row>
    <row r="64" spans="1:20" hidden="1">
      <c r="B64" s="34" t="s">
        <v>34</v>
      </c>
      <c r="C64" s="34"/>
      <c r="E64" s="9"/>
      <c r="F64" s="9"/>
      <c r="G64" s="9"/>
      <c r="H64" s="9"/>
      <c r="I64" s="9"/>
      <c r="L64" s="8"/>
      <c r="O64" s="35"/>
    </row>
    <row r="65" spans="2:15" hidden="1">
      <c r="B65" s="34" t="s">
        <v>35</v>
      </c>
      <c r="C65" s="34"/>
      <c r="M65" s="13"/>
      <c r="N65" s="13"/>
      <c r="O65" s="13"/>
    </row>
    <row r="66" spans="2:15" hidden="1">
      <c r="B66" s="34" t="s">
        <v>36</v>
      </c>
      <c r="C66" s="34"/>
      <c r="M66" s="13"/>
      <c r="N66" s="13"/>
      <c r="O66" s="13"/>
    </row>
    <row r="67" spans="2:15" hidden="1">
      <c r="B67" s="34" t="s">
        <v>37</v>
      </c>
      <c r="C67" s="34"/>
      <c r="M67" s="13"/>
      <c r="N67" s="13"/>
      <c r="O67" s="13"/>
    </row>
    <row r="68" spans="2:15">
      <c r="B68" s="34"/>
      <c r="C68" s="34"/>
      <c r="M68" s="13"/>
      <c r="N68" s="13"/>
      <c r="O68" s="13"/>
    </row>
    <row r="69" spans="2:15">
      <c r="B69" s="34" t="s">
        <v>42</v>
      </c>
      <c r="C69" s="34"/>
      <c r="M69" s="74" t="s">
        <v>32</v>
      </c>
      <c r="N69" s="74"/>
      <c r="O69" s="74"/>
    </row>
    <row r="70" spans="2:15"/>
    <row r="71" spans="2:15"/>
    <row r="72" spans="2:15"/>
    <row r="73" spans="2:15"/>
    <row r="74" spans="2:15"/>
    <row r="75" spans="2:15"/>
    <row r="76" spans="2:15"/>
    <row r="77" spans="2:15"/>
    <row r="78" spans="2:15"/>
    <row r="79" spans="2:15"/>
    <row r="80" spans="2:15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</sheetData>
  <sheetProtection password="E612" sheet="1" objects="1" scenarios="1"/>
  <dataConsolidate/>
  <mergeCells count="14">
    <mergeCell ref="F1:O3"/>
    <mergeCell ref="B7:B9"/>
    <mergeCell ref="C7:C9"/>
    <mergeCell ref="B1:E3"/>
    <mergeCell ref="N6:N9"/>
    <mergeCell ref="O6:O9"/>
    <mergeCell ref="B60:D60"/>
    <mergeCell ref="C6:D6"/>
    <mergeCell ref="C5:D5"/>
    <mergeCell ref="D7:D9"/>
    <mergeCell ref="M69:O69"/>
    <mergeCell ref="B61:D61"/>
    <mergeCell ref="B62:D62"/>
    <mergeCell ref="B63:D63"/>
  </mergeCells>
  <phoneticPr fontId="0" type="noConversion"/>
  <conditionalFormatting sqref="N10:O61">
    <cfRule type="cellIs" priority="1" stopIfTrue="1" operator="notBetween">
      <formula>0.00001</formula>
      <formula>100000000000</formula>
    </cfRule>
  </conditionalFormatting>
  <conditionalFormatting sqref="F10:F59">
    <cfRule type="cellIs" dxfId="8" priority="3" stopIfTrue="1" operator="greaterThan">
      <formula>2.04</formula>
    </cfRule>
  </conditionalFormatting>
  <conditionalFormatting sqref="G10:G59">
    <cfRule type="cellIs" dxfId="7" priority="4" stopIfTrue="1" operator="notBetween">
      <formula>19.96</formula>
      <formula>40.04</formula>
    </cfRule>
  </conditionalFormatting>
  <conditionalFormatting sqref="H10:H59">
    <cfRule type="cellIs" dxfId="6" priority="5" stopIfTrue="1" operator="notBetween">
      <formula>200.04</formula>
      <formula>400.04</formula>
    </cfRule>
  </conditionalFormatting>
  <conditionalFormatting sqref="I10:I59">
    <cfRule type="cellIs" dxfId="5" priority="6" stopIfTrue="1" operator="greaterThan">
      <formula>3.04</formula>
    </cfRule>
  </conditionalFormatting>
  <conditionalFormatting sqref="J10:J59">
    <cfRule type="cellIs" dxfId="4" priority="7" stopIfTrue="1" operator="greaterThan">
      <formula>180.04</formula>
    </cfRule>
  </conditionalFormatting>
  <conditionalFormatting sqref="K10:K59">
    <cfRule type="cellIs" dxfId="3" priority="8" stopIfTrue="1" operator="notBetween">
      <formula>10.46</formula>
      <formula>11.54</formula>
    </cfRule>
  </conditionalFormatting>
  <conditionalFormatting sqref="L10:L59">
    <cfRule type="cellIs" dxfId="2" priority="9" stopIfTrue="1" operator="greaterThan">
      <formula>3500.04</formula>
    </cfRule>
  </conditionalFormatting>
  <conditionalFormatting sqref="M10:M59">
    <cfRule type="cellIs" dxfId="1" priority="10" stopIfTrue="1" operator="notBetween">
      <formula>1.646</formula>
      <formula>3.34</formula>
    </cfRule>
  </conditionalFormatting>
  <conditionalFormatting sqref="E10:E59">
    <cfRule type="cellIs" dxfId="0" priority="11" stopIfTrue="1" operator="greaterThan">
      <formula>300.4</formula>
    </cfRule>
  </conditionalFormatting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59"/>
  <sheetViews>
    <sheetView showGridLines="0" tabSelected="1" workbookViewId="0">
      <pane xSplit="2" topLeftCell="C1" activePane="topRight" state="frozen"/>
      <selection activeCell="E11" sqref="E11"/>
      <selection pane="topRight" activeCell="F18" sqref="F18"/>
    </sheetView>
  </sheetViews>
  <sheetFormatPr defaultColWidth="0" defaultRowHeight="12.75" zeroHeight="1"/>
  <cols>
    <col min="1" max="52" width="9.140625" style="41" customWidth="1"/>
    <col min="53" max="53" width="1.7109375" style="53" customWidth="1"/>
    <col min="54" max="16384" width="5.7109375" style="41" hidden="1"/>
  </cols>
  <sheetData>
    <row r="1" spans="1:256" ht="13.5" customHeight="1" thickBot="1">
      <c r="A1" s="110" t="s">
        <v>1</v>
      </c>
      <c r="B1" s="111"/>
      <c r="C1" s="108"/>
      <c r="D1" s="109"/>
    </row>
    <row r="2" spans="1:256" ht="13.5" customHeight="1" thickBot="1">
      <c r="A2" s="110" t="s">
        <v>7</v>
      </c>
      <c r="B2" s="111"/>
      <c r="C2" s="112"/>
      <c r="D2" s="113"/>
    </row>
    <row r="3" spans="1:256">
      <c r="A3" s="63"/>
      <c r="B3" s="64"/>
      <c r="C3" s="42"/>
      <c r="D3" s="42"/>
      <c r="E3" s="42"/>
      <c r="F3" s="42"/>
      <c r="G3" s="42"/>
      <c r="H3" s="42"/>
      <c r="I3" s="42"/>
      <c r="J3" s="42"/>
      <c r="K3" s="42"/>
    </row>
    <row r="4" spans="1:256" ht="6" customHeight="1">
      <c r="A4" s="65"/>
      <c r="B4" s="65"/>
      <c r="W4" s="41">
        <v>0</v>
      </c>
    </row>
    <row r="5" spans="1:256" s="43" customFormat="1" ht="15.95" customHeight="1">
      <c r="A5" s="98" t="s">
        <v>3</v>
      </c>
      <c r="B5" s="99"/>
      <c r="C5" s="4">
        <v>40806</v>
      </c>
      <c r="D5" s="4">
        <v>40806</v>
      </c>
      <c r="E5" s="4">
        <v>40806</v>
      </c>
      <c r="F5" s="4">
        <v>40807</v>
      </c>
      <c r="G5" s="4" t="s">
        <v>5</v>
      </c>
      <c r="H5" s="4" t="s">
        <v>5</v>
      </c>
      <c r="I5" s="4" t="s">
        <v>5</v>
      </c>
      <c r="J5" s="4" t="s">
        <v>5</v>
      </c>
      <c r="K5" s="4" t="s">
        <v>5</v>
      </c>
      <c r="L5" s="4" t="s">
        <v>5</v>
      </c>
      <c r="M5" s="4" t="s">
        <v>5</v>
      </c>
      <c r="N5" s="4" t="s">
        <v>5</v>
      </c>
      <c r="O5" s="4" t="s">
        <v>5</v>
      </c>
      <c r="P5" s="4" t="s">
        <v>5</v>
      </c>
      <c r="Q5" s="4" t="s">
        <v>5</v>
      </c>
      <c r="R5" s="4" t="s">
        <v>5</v>
      </c>
      <c r="S5" s="4" t="s">
        <v>5</v>
      </c>
      <c r="T5" s="4" t="s">
        <v>5</v>
      </c>
      <c r="U5" s="4" t="s">
        <v>5</v>
      </c>
      <c r="V5" s="4" t="s">
        <v>5</v>
      </c>
      <c r="W5" s="4" t="s">
        <v>5</v>
      </c>
      <c r="X5" s="4" t="s">
        <v>5</v>
      </c>
      <c r="Y5" s="4" t="s">
        <v>5</v>
      </c>
      <c r="Z5" s="4" t="s">
        <v>5</v>
      </c>
      <c r="AA5" s="4" t="s">
        <v>5</v>
      </c>
      <c r="AB5" s="4" t="s">
        <v>5</v>
      </c>
      <c r="AC5" s="4" t="s">
        <v>5</v>
      </c>
      <c r="AD5" s="4" t="s">
        <v>5</v>
      </c>
      <c r="AE5" s="4" t="s">
        <v>5</v>
      </c>
      <c r="AF5" s="4" t="s">
        <v>5</v>
      </c>
      <c r="AG5" s="4" t="s">
        <v>5</v>
      </c>
      <c r="AH5" s="4" t="s">
        <v>5</v>
      </c>
      <c r="AI5" s="4" t="s">
        <v>5</v>
      </c>
      <c r="AJ5" s="4" t="s">
        <v>5</v>
      </c>
      <c r="AK5" s="4" t="s">
        <v>5</v>
      </c>
      <c r="AL5" s="4" t="s">
        <v>5</v>
      </c>
      <c r="AM5" s="4" t="s">
        <v>5</v>
      </c>
      <c r="AN5" s="4" t="s">
        <v>5</v>
      </c>
      <c r="AO5" s="4" t="s">
        <v>5</v>
      </c>
      <c r="AP5" s="4" t="s">
        <v>5</v>
      </c>
      <c r="AQ5" s="4" t="s">
        <v>5</v>
      </c>
      <c r="AR5" s="4" t="s">
        <v>5</v>
      </c>
      <c r="AS5" s="4" t="s">
        <v>5</v>
      </c>
      <c r="AT5" s="4" t="s">
        <v>5</v>
      </c>
      <c r="AU5" s="4" t="s">
        <v>5</v>
      </c>
      <c r="AV5" s="4" t="s">
        <v>5</v>
      </c>
      <c r="AW5" s="4" t="s">
        <v>5</v>
      </c>
      <c r="AX5" s="4" t="s">
        <v>5</v>
      </c>
      <c r="AY5" s="4" t="s">
        <v>5</v>
      </c>
      <c r="AZ5" s="4" t="s">
        <v>5</v>
      </c>
      <c r="BA5" s="53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</row>
    <row r="6" spans="1:256" ht="15.95" customHeight="1">
      <c r="A6" s="96" t="s">
        <v>10</v>
      </c>
      <c r="B6" s="97"/>
      <c r="C6" s="1" t="s">
        <v>59</v>
      </c>
      <c r="D6" s="1" t="s">
        <v>61</v>
      </c>
      <c r="E6" s="1" t="s">
        <v>63</v>
      </c>
      <c r="F6" s="1" t="s">
        <v>59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5</v>
      </c>
      <c r="X6" s="1" t="s">
        <v>5</v>
      </c>
      <c r="Y6" s="1" t="s">
        <v>5</v>
      </c>
      <c r="Z6" s="1" t="s">
        <v>5</v>
      </c>
      <c r="AA6" s="1" t="s">
        <v>5</v>
      </c>
      <c r="AB6" s="1" t="s">
        <v>5</v>
      </c>
      <c r="AC6" s="1" t="s">
        <v>5</v>
      </c>
      <c r="AD6" s="1" t="s">
        <v>5</v>
      </c>
      <c r="AE6" s="1" t="s">
        <v>5</v>
      </c>
      <c r="AF6" s="1" t="s">
        <v>5</v>
      </c>
      <c r="AG6" s="1" t="s">
        <v>5</v>
      </c>
      <c r="AH6" s="1" t="s">
        <v>5</v>
      </c>
      <c r="AI6" s="1" t="s">
        <v>5</v>
      </c>
      <c r="AJ6" s="1" t="s">
        <v>5</v>
      </c>
      <c r="AK6" s="1" t="s">
        <v>5</v>
      </c>
      <c r="AL6" s="1" t="s">
        <v>5</v>
      </c>
      <c r="AM6" s="1" t="s">
        <v>5</v>
      </c>
      <c r="AN6" s="1" t="s">
        <v>5</v>
      </c>
      <c r="AO6" s="1" t="s">
        <v>5</v>
      </c>
      <c r="AP6" s="1" t="s">
        <v>5</v>
      </c>
      <c r="AQ6" s="1" t="s">
        <v>5</v>
      </c>
      <c r="AR6" s="1" t="s">
        <v>5</v>
      </c>
      <c r="AS6" s="1" t="s">
        <v>5</v>
      </c>
      <c r="AT6" s="1" t="s">
        <v>5</v>
      </c>
      <c r="AU6" s="1" t="s">
        <v>5</v>
      </c>
      <c r="AV6" s="1" t="s">
        <v>5</v>
      </c>
      <c r="AW6" s="1" t="s">
        <v>5</v>
      </c>
      <c r="AX6" s="1" t="s">
        <v>5</v>
      </c>
      <c r="AY6" s="1" t="s">
        <v>5</v>
      </c>
      <c r="AZ6" s="1" t="s">
        <v>5</v>
      </c>
    </row>
    <row r="7" spans="1:256" s="44" customFormat="1" ht="15.95" customHeight="1">
      <c r="A7" s="100" t="s">
        <v>11</v>
      </c>
      <c r="B7" s="101"/>
      <c r="C7" s="5" t="s">
        <v>60</v>
      </c>
      <c r="D7" s="5" t="s">
        <v>62</v>
      </c>
      <c r="E7" s="5" t="s">
        <v>64</v>
      </c>
      <c r="F7" s="5" t="s">
        <v>60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5" t="s">
        <v>5</v>
      </c>
      <c r="AJ7" s="5" t="s">
        <v>5</v>
      </c>
      <c r="AK7" s="5" t="s">
        <v>5</v>
      </c>
      <c r="AL7" s="5" t="s">
        <v>5</v>
      </c>
      <c r="AM7" s="5" t="s">
        <v>5</v>
      </c>
      <c r="AN7" s="5" t="s">
        <v>5</v>
      </c>
      <c r="AO7" s="5" t="s">
        <v>5</v>
      </c>
      <c r="AP7" s="5" t="s">
        <v>5</v>
      </c>
      <c r="AQ7" s="5" t="s">
        <v>5</v>
      </c>
      <c r="AR7" s="5" t="s">
        <v>5</v>
      </c>
      <c r="AS7" s="5" t="s">
        <v>5</v>
      </c>
      <c r="AT7" s="5" t="s">
        <v>5</v>
      </c>
      <c r="AU7" s="5" t="s">
        <v>5</v>
      </c>
      <c r="AV7" s="5" t="s">
        <v>5</v>
      </c>
      <c r="AW7" s="5" t="s">
        <v>5</v>
      </c>
      <c r="AX7" s="5" t="s">
        <v>5</v>
      </c>
      <c r="AY7" s="5" t="s">
        <v>5</v>
      </c>
      <c r="AZ7" s="5" t="s">
        <v>5</v>
      </c>
      <c r="BA7" s="53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</row>
    <row r="8" spans="1:256" s="50" customFormat="1" ht="15.95" customHeight="1">
      <c r="A8" s="90" t="s">
        <v>13</v>
      </c>
      <c r="B8" s="45" t="s">
        <v>14</v>
      </c>
      <c r="C8" s="2">
        <v>0.4</v>
      </c>
      <c r="D8" s="2">
        <v>0.2</v>
      </c>
      <c r="E8" s="2">
        <v>0.9</v>
      </c>
      <c r="F8" s="2">
        <v>0.9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54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s="49" customFormat="1" ht="15.95" customHeight="1">
      <c r="A9" s="91"/>
      <c r="B9" s="45" t="s">
        <v>15</v>
      </c>
      <c r="C9" s="36">
        <v>100</v>
      </c>
      <c r="D9" s="36">
        <v>50</v>
      </c>
      <c r="E9" s="36">
        <v>100</v>
      </c>
      <c r="F9" s="36">
        <v>100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55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</row>
    <row r="10" spans="1:256" s="49" customFormat="1" ht="15.95" customHeight="1">
      <c r="A10" s="92"/>
      <c r="B10" s="45" t="s">
        <v>33</v>
      </c>
      <c r="C10" s="3">
        <v>0.99</v>
      </c>
      <c r="D10" s="3">
        <v>0.99</v>
      </c>
      <c r="E10" s="3">
        <v>0.99</v>
      </c>
      <c r="F10" s="3">
        <v>0.99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56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</row>
    <row r="11" spans="1:256" s="50" customFormat="1" ht="15.95" customHeight="1">
      <c r="A11" s="90" t="s">
        <v>16</v>
      </c>
      <c r="B11" s="45" t="s">
        <v>14</v>
      </c>
      <c r="C11" s="2">
        <v>0</v>
      </c>
      <c r="D11" s="2">
        <v>0</v>
      </c>
      <c r="E11" s="2">
        <v>0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57"/>
    </row>
    <row r="12" spans="1:256" s="49" customFormat="1" ht="15.95" customHeight="1">
      <c r="A12" s="91"/>
      <c r="B12" s="45" t="s">
        <v>15</v>
      </c>
      <c r="C12" s="36">
        <v>100</v>
      </c>
      <c r="D12" s="36">
        <v>100</v>
      </c>
      <c r="E12" s="36">
        <v>100</v>
      </c>
      <c r="F12" s="36">
        <v>100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58"/>
    </row>
    <row r="13" spans="1:256" s="49" customFormat="1" ht="15.95" customHeight="1">
      <c r="A13" s="92"/>
      <c r="B13" s="45" t="s">
        <v>33</v>
      </c>
      <c r="C13" s="3">
        <v>1</v>
      </c>
      <c r="D13" s="3">
        <v>1</v>
      </c>
      <c r="E13" s="3">
        <v>1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58"/>
    </row>
    <row r="14" spans="1:256" ht="15.95" customHeight="1">
      <c r="A14" s="102" t="s">
        <v>17</v>
      </c>
      <c r="B14" s="45" t="s">
        <v>14</v>
      </c>
      <c r="C14" s="2">
        <v>0.3</v>
      </c>
      <c r="D14" s="2">
        <v>0.5</v>
      </c>
      <c r="E14" s="2">
        <v>2.8</v>
      </c>
      <c r="F14" s="2">
        <v>2.5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54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s="49" customFormat="1" ht="15.95" customHeight="1">
      <c r="A15" s="102"/>
      <c r="B15" s="45" t="s">
        <v>15</v>
      </c>
      <c r="C15" s="36">
        <v>50</v>
      </c>
      <c r="D15" s="36">
        <v>50</v>
      </c>
      <c r="E15" s="36">
        <v>50</v>
      </c>
      <c r="F15" s="36">
        <v>50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55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</row>
    <row r="16" spans="1:256" s="50" customFormat="1" ht="15.95" customHeight="1">
      <c r="A16" s="93" t="s">
        <v>18</v>
      </c>
      <c r="B16" s="45" t="s">
        <v>14</v>
      </c>
      <c r="C16" s="2">
        <v>3.3</v>
      </c>
      <c r="D16" s="2">
        <v>3.1</v>
      </c>
      <c r="E16" s="2">
        <v>5.9</v>
      </c>
      <c r="F16" s="2">
        <v>5.3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54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s="49" customFormat="1" ht="15.95" customHeight="1">
      <c r="A17" s="94"/>
      <c r="B17" s="45" t="s">
        <v>15</v>
      </c>
      <c r="C17" s="36">
        <v>100</v>
      </c>
      <c r="D17" s="36">
        <v>50</v>
      </c>
      <c r="E17" s="36">
        <v>100</v>
      </c>
      <c r="F17" s="36">
        <v>100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55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</row>
    <row r="18" spans="1:256" s="49" customFormat="1" ht="15.95" customHeight="1">
      <c r="A18" s="95"/>
      <c r="B18" s="45" t="s">
        <v>33</v>
      </c>
      <c r="C18" s="3">
        <v>1.0124</v>
      </c>
      <c r="D18" s="3">
        <v>1.0124</v>
      </c>
      <c r="E18" s="3">
        <v>1.0124</v>
      </c>
      <c r="F18" s="3">
        <v>1.0124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55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</row>
    <row r="19" spans="1:256" s="47" customFormat="1" ht="15.95" customHeight="1">
      <c r="A19" s="102" t="s">
        <v>9</v>
      </c>
      <c r="B19" s="45" t="s">
        <v>19</v>
      </c>
      <c r="C19" s="6">
        <v>1.4999999999999999E-2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59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47" customFormat="1" ht="15.95" customHeight="1">
      <c r="A20" s="102"/>
      <c r="B20" s="45" t="s">
        <v>20</v>
      </c>
      <c r="C20" s="6">
        <v>0.18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59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47" customFormat="1" ht="15.95" customHeight="1">
      <c r="A21" s="103" t="s">
        <v>21</v>
      </c>
      <c r="B21" s="46" t="s">
        <v>19</v>
      </c>
      <c r="C21" s="6">
        <v>4.9000000000000002E-2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0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</row>
    <row r="22" spans="1:256" ht="15.95" customHeight="1">
      <c r="A22" s="104"/>
      <c r="B22" s="46" t="s">
        <v>12</v>
      </c>
      <c r="C22" s="3">
        <v>8.0000000000000004E-4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61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</row>
    <row r="23" spans="1:256" ht="15.95" customHeight="1">
      <c r="A23" s="104"/>
      <c r="B23" s="46" t="s">
        <v>22</v>
      </c>
      <c r="C23" s="3">
        <v>2.9999999999999997E-4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61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</row>
    <row r="24" spans="1:256" ht="15.95" customHeight="1">
      <c r="A24" s="105"/>
      <c r="B24" s="46" t="s">
        <v>15</v>
      </c>
      <c r="C24" s="36">
        <v>10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61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</row>
    <row r="25" spans="1:256" ht="15.95" customHeight="1">
      <c r="A25" s="106" t="s">
        <v>23</v>
      </c>
      <c r="B25" s="107"/>
      <c r="C25" s="36">
        <v>11.42</v>
      </c>
      <c r="D25" s="36">
        <v>11.4</v>
      </c>
      <c r="E25" s="36">
        <v>11.6</v>
      </c>
      <c r="F25" s="36">
        <v>11.66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61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</row>
    <row r="26" spans="1:256" ht="15.95" customHeight="1">
      <c r="A26" s="106" t="s">
        <v>24</v>
      </c>
      <c r="B26" s="107"/>
      <c r="C26" s="36">
        <v>822</v>
      </c>
      <c r="D26" s="36">
        <v>928</v>
      </c>
      <c r="E26" s="36">
        <v>809</v>
      </c>
      <c r="F26" s="36">
        <v>934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61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</row>
    <row r="27" spans="1:256" ht="15.95" customHeight="1">
      <c r="A27" s="106" t="s">
        <v>25</v>
      </c>
      <c r="B27" s="10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61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</row>
    <row r="28" spans="1:256" s="43" customFormat="1" ht="15.95" customHeight="1">
      <c r="A28" s="98" t="s">
        <v>8</v>
      </c>
      <c r="B28" s="99"/>
      <c r="C28" s="5" t="s">
        <v>5</v>
      </c>
      <c r="D28" s="5" t="s">
        <v>5</v>
      </c>
      <c r="E28" s="5" t="s">
        <v>5</v>
      </c>
      <c r="F28" s="5" t="s">
        <v>5</v>
      </c>
      <c r="G28" s="5" t="s">
        <v>5</v>
      </c>
      <c r="H28" s="5" t="s">
        <v>5</v>
      </c>
      <c r="I28" s="5" t="s">
        <v>5</v>
      </c>
      <c r="J28" s="5" t="s">
        <v>5</v>
      </c>
      <c r="K28" s="5" t="s">
        <v>5</v>
      </c>
      <c r="L28" s="5" t="s">
        <v>5</v>
      </c>
      <c r="M28" s="5" t="s">
        <v>5</v>
      </c>
      <c r="N28" s="5" t="s">
        <v>5</v>
      </c>
      <c r="O28" s="5" t="s">
        <v>5</v>
      </c>
      <c r="P28" s="5" t="s">
        <v>5</v>
      </c>
      <c r="Q28" s="5" t="s">
        <v>5</v>
      </c>
      <c r="R28" s="5" t="s">
        <v>5</v>
      </c>
      <c r="S28" s="5" t="s">
        <v>5</v>
      </c>
      <c r="T28" s="5" t="s">
        <v>5</v>
      </c>
      <c r="U28" s="5" t="s">
        <v>5</v>
      </c>
      <c r="V28" s="5" t="s">
        <v>5</v>
      </c>
      <c r="W28" s="5" t="s">
        <v>5</v>
      </c>
      <c r="X28" s="5" t="s">
        <v>5</v>
      </c>
      <c r="Y28" s="5" t="s">
        <v>5</v>
      </c>
      <c r="Z28" s="5" t="s">
        <v>5</v>
      </c>
      <c r="AA28" s="5" t="s">
        <v>5</v>
      </c>
      <c r="AB28" s="5" t="s">
        <v>5</v>
      </c>
      <c r="AC28" s="5" t="s">
        <v>5</v>
      </c>
      <c r="AD28" s="5" t="s">
        <v>5</v>
      </c>
      <c r="AE28" s="5" t="s">
        <v>5</v>
      </c>
      <c r="AF28" s="5" t="s">
        <v>5</v>
      </c>
      <c r="AG28" s="5" t="s">
        <v>5</v>
      </c>
      <c r="AH28" s="5" t="s">
        <v>5</v>
      </c>
      <c r="AI28" s="5" t="s">
        <v>5</v>
      </c>
      <c r="AJ28" s="5" t="s">
        <v>5</v>
      </c>
      <c r="AK28" s="5" t="s">
        <v>5</v>
      </c>
      <c r="AL28" s="5" t="s">
        <v>5</v>
      </c>
      <c r="AM28" s="5" t="s">
        <v>5</v>
      </c>
      <c r="AN28" s="5" t="s">
        <v>5</v>
      </c>
      <c r="AO28" s="5" t="s">
        <v>5</v>
      </c>
      <c r="AP28" s="5" t="s">
        <v>5</v>
      </c>
      <c r="AQ28" s="5" t="s">
        <v>5</v>
      </c>
      <c r="AR28" s="5" t="s">
        <v>5</v>
      </c>
      <c r="AS28" s="5" t="s">
        <v>5</v>
      </c>
      <c r="AT28" s="5" t="s">
        <v>5</v>
      </c>
      <c r="AU28" s="5" t="s">
        <v>5</v>
      </c>
      <c r="AV28" s="5" t="s">
        <v>5</v>
      </c>
      <c r="AW28" s="5" t="s">
        <v>5</v>
      </c>
      <c r="AX28" s="5" t="s">
        <v>5</v>
      </c>
      <c r="AY28" s="5" t="s">
        <v>5</v>
      </c>
      <c r="AZ28" s="5" t="s">
        <v>5</v>
      </c>
      <c r="BA28" s="53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</row>
    <row r="29" spans="1:256" ht="15.95" customHeight="1">
      <c r="A29" s="96" t="s">
        <v>2</v>
      </c>
      <c r="B29" s="97"/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5</v>
      </c>
      <c r="Q29" s="1" t="s">
        <v>5</v>
      </c>
      <c r="R29" s="1" t="s">
        <v>5</v>
      </c>
      <c r="S29" s="1" t="s">
        <v>5</v>
      </c>
      <c r="T29" s="1" t="s">
        <v>5</v>
      </c>
      <c r="U29" s="1" t="s">
        <v>5</v>
      </c>
      <c r="V29" s="1" t="s">
        <v>5</v>
      </c>
      <c r="W29" s="1" t="s">
        <v>5</v>
      </c>
      <c r="X29" s="1" t="s">
        <v>5</v>
      </c>
      <c r="Y29" s="1" t="s">
        <v>5</v>
      </c>
      <c r="Z29" s="1" t="s">
        <v>5</v>
      </c>
      <c r="AA29" s="1" t="s">
        <v>5</v>
      </c>
      <c r="AB29" s="1" t="s">
        <v>5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  <c r="AL29" s="1" t="s">
        <v>5</v>
      </c>
      <c r="AM29" s="1" t="s">
        <v>5</v>
      </c>
      <c r="AN29" s="1" t="s">
        <v>5</v>
      </c>
      <c r="AO29" s="1" t="s">
        <v>5</v>
      </c>
      <c r="AP29" s="1" t="s">
        <v>5</v>
      </c>
      <c r="AQ29" s="1" t="s">
        <v>5</v>
      </c>
      <c r="AR29" s="1" t="s">
        <v>5</v>
      </c>
      <c r="AS29" s="1" t="s">
        <v>5</v>
      </c>
      <c r="AT29" s="1" t="s">
        <v>5</v>
      </c>
      <c r="AU29" s="1" t="s">
        <v>5</v>
      </c>
      <c r="AV29" s="1" t="s">
        <v>5</v>
      </c>
      <c r="AW29" s="1" t="s">
        <v>5</v>
      </c>
      <c r="AX29" s="1" t="s">
        <v>5</v>
      </c>
      <c r="AY29" s="1" t="s">
        <v>5</v>
      </c>
      <c r="AZ29" s="1" t="s">
        <v>5</v>
      </c>
    </row>
    <row r="30" spans="1:256"/>
    <row r="31" spans="1:256"/>
    <row r="32" spans="1:25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</sheetData>
  <sheetProtection password="C6F2" sheet="1" objects="1" scenarios="1"/>
  <mergeCells count="18">
    <mergeCell ref="A21:A24"/>
    <mergeCell ref="A25:B25"/>
    <mergeCell ref="A26:B26"/>
    <mergeCell ref="A27:B27"/>
    <mergeCell ref="C1:D1"/>
    <mergeCell ref="A1:B1"/>
    <mergeCell ref="A2:B2"/>
    <mergeCell ref="C2:D2"/>
    <mergeCell ref="A8:A10"/>
    <mergeCell ref="A11:A13"/>
    <mergeCell ref="A16:A18"/>
    <mergeCell ref="A29:B29"/>
    <mergeCell ref="A5:B5"/>
    <mergeCell ref="A6:B6"/>
    <mergeCell ref="A7:B7"/>
    <mergeCell ref="A28:B28"/>
    <mergeCell ref="A14:A15"/>
    <mergeCell ref="A19:A20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ENT. DE DADOS</vt:lpstr>
    </vt:vector>
  </TitlesOfParts>
  <Company>Pan-Americana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Raphael</cp:lastModifiedBy>
  <cp:lastPrinted>2011-07-13T12:14:25Z</cp:lastPrinted>
  <dcterms:created xsi:type="dcterms:W3CDTF">2002-06-20T19:13:39Z</dcterms:created>
  <dcterms:modified xsi:type="dcterms:W3CDTF">2011-10-17T17:47:23Z</dcterms:modified>
</cp:coreProperties>
</file>