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835"/>
  </bookViews>
  <sheets>
    <sheet name="Dopravník" sheetId="1" r:id="rId1"/>
  </sheets>
  <definedNames>
    <definedName name="_xlnm.Print_Titles" localSheetId="0">Dopravník!$1:$15</definedName>
    <definedName name="_xlnm.Print_Area" localSheetId="0">Dopravník!$A$1:$P$79</definedName>
  </definedNames>
  <calcPr calcId="152511" fullCalcOnLoad="1"/>
</workbook>
</file>

<file path=xl/calcChain.xml><?xml version="1.0" encoding="utf-8"?>
<calcChain xmlns="http://schemas.openxmlformats.org/spreadsheetml/2006/main">
  <c r="J9" i="1"/>
  <c r="E10"/>
  <c r="E11"/>
  <c r="P9"/>
  <c r="K10"/>
  <c r="K11"/>
  <c r="E13"/>
  <c r="K13"/>
  <c r="N18"/>
  <c r="H18"/>
  <c r="H19"/>
  <c r="N19"/>
  <c r="H31"/>
  <c r="N31"/>
  <c r="H32"/>
  <c r="H79"/>
  <c r="N32"/>
  <c r="H33"/>
  <c r="N33"/>
  <c r="H42"/>
  <c r="N42"/>
  <c r="H44"/>
  <c r="N44"/>
  <c r="H45"/>
  <c r="N45"/>
  <c r="H52"/>
  <c r="N52"/>
  <c r="H59"/>
  <c r="H60"/>
  <c r="N60"/>
  <c r="H62"/>
  <c r="N62"/>
  <c r="H63"/>
  <c r="N63"/>
  <c r="H65"/>
  <c r="N79"/>
  <c r="P10"/>
  <c r="P11"/>
  <c r="P12"/>
  <c r="P13"/>
  <c r="N65"/>
  <c r="N59"/>
  <c r="J10"/>
  <c r="J11"/>
  <c r="J12"/>
  <c r="J13"/>
</calcChain>
</file>

<file path=xl/sharedStrings.xml><?xml version="1.0" encoding="utf-8"?>
<sst xmlns="http://schemas.openxmlformats.org/spreadsheetml/2006/main" count="281" uniqueCount="196">
  <si>
    <t>Kompletní hasící systém s jednou řídící jednotkou s napojením na detekci kabin</t>
  </si>
  <si>
    <t>poz. 30</t>
  </si>
  <si>
    <t>Control system and measurement and regulation</t>
  </si>
  <si>
    <t>Řídící systém a MaR</t>
  </si>
  <si>
    <t>a</t>
  </si>
  <si>
    <t>poz. 29</t>
  </si>
  <si>
    <t>Electrical installation</t>
  </si>
  <si>
    <t>Elektroinstalace</t>
  </si>
  <si>
    <t>Compressor station</t>
  </si>
  <si>
    <t>Kompresorová stanice</t>
  </si>
  <si>
    <t>poz. 28</t>
  </si>
  <si>
    <t>Robots</t>
  </si>
  <si>
    <t>Roboti</t>
  </si>
  <si>
    <t>b</t>
  </si>
  <si>
    <t>poz. 27</t>
  </si>
  <si>
    <t>Paint management</t>
  </si>
  <si>
    <t>Barvové hospodářství</t>
  </si>
  <si>
    <t>Application technology</t>
  </si>
  <si>
    <t>Aplikační technika</t>
  </si>
  <si>
    <t>Central cooling source</t>
  </si>
  <si>
    <t>Centrální zdroj chladu</t>
  </si>
  <si>
    <t>poz. 26</t>
  </si>
  <si>
    <r>
      <t>RTO  60.000m</t>
    </r>
    <r>
      <rPr>
        <sz val="11"/>
        <color indexed="8"/>
        <rFont val="Calibri"/>
        <family val="2"/>
        <charset val="238"/>
      </rPr>
      <t>³</t>
    </r>
    <r>
      <rPr>
        <sz val="9.35"/>
        <color indexed="8"/>
        <rFont val="Calibri"/>
        <family val="2"/>
        <charset val="238"/>
      </rPr>
      <t>/h</t>
    </r>
  </si>
  <si>
    <r>
      <t>Zařízení pro záchyt a likvidací plynných emisí  60.000m</t>
    </r>
    <r>
      <rPr>
        <sz val="11"/>
        <color indexed="8"/>
        <rFont val="Calibri"/>
        <family val="2"/>
        <charset val="238"/>
      </rPr>
      <t>³</t>
    </r>
    <r>
      <rPr>
        <sz val="9.35"/>
        <color indexed="8"/>
        <rFont val="Calibri"/>
        <family val="2"/>
        <charset val="238"/>
      </rPr>
      <t>/h</t>
    </r>
  </si>
  <si>
    <t>poz. 25</t>
  </si>
  <si>
    <t>Conveyor system</t>
  </si>
  <si>
    <t>Dopravní systém</t>
  </si>
  <si>
    <t>poz. 24</t>
  </si>
  <si>
    <t>Paint kitchen wet paint materials</t>
  </si>
  <si>
    <t>Přípravna KNH</t>
  </si>
  <si>
    <t>poz. 23</t>
  </si>
  <si>
    <t>Air handling for Clean space</t>
  </si>
  <si>
    <t>VZJ čistých prostor</t>
  </si>
  <si>
    <t>poz. 22</t>
  </si>
  <si>
    <t>Clean space</t>
  </si>
  <si>
    <t>Čistý prostor</t>
  </si>
  <si>
    <t>Výjezd z chlazení na STOP před svěšování</t>
  </si>
  <si>
    <t>Air handling for Cooling booth - CLEAR COAT</t>
  </si>
  <si>
    <t>VZJ chladícího tunelu - CLEAR COAT</t>
  </si>
  <si>
    <t>poz. 21</t>
  </si>
  <si>
    <t>Cooling booth - CLEAR COAT</t>
  </si>
  <si>
    <t>Chladící tunel - CLEAR COAT</t>
  </si>
  <si>
    <t>Hot air dryer - CLEAR COAT</t>
  </si>
  <si>
    <t>Sušárna KNH - CLEAR COAT</t>
  </si>
  <si>
    <t>poz. 20</t>
  </si>
  <si>
    <t>Air handling for Flash-off zone - CLEAR COAT</t>
  </si>
  <si>
    <t>VZJ prostoru vytěkání - CLEAR COAT</t>
  </si>
  <si>
    <t>poz. 19</t>
  </si>
  <si>
    <t>Dopravník 2</t>
  </si>
  <si>
    <t>Flash-off zone - CLEAR COAT</t>
  </si>
  <si>
    <t>Prostor pro vytěkání - CLEAR COAT</t>
  </si>
  <si>
    <t>Finish to STOP in flash-off zone 3</t>
  </si>
  <si>
    <t>Dojezd na STOP ve vytěkání 3</t>
  </si>
  <si>
    <t>Air handling for Spray booth - CLEAR COAT</t>
  </si>
  <si>
    <t>VZJ stříkací kabiny - CLEAR COAT</t>
  </si>
  <si>
    <t>poz. 18</t>
  </si>
  <si>
    <t>Fire equipment</t>
  </si>
  <si>
    <t>Detekce a výbava SHZ</t>
  </si>
  <si>
    <t>poz. 17</t>
  </si>
  <si>
    <t>Separation device</t>
  </si>
  <si>
    <t>Zařízení pro odlučování přestřiků NH</t>
  </si>
  <si>
    <t>Dopravník 5</t>
  </si>
  <si>
    <t>Spray booth - CLEAR COAT</t>
  </si>
  <si>
    <t>Stříkací kabina s vodní filtací - CLEAR COAT</t>
  </si>
  <si>
    <t>Blowing tunnels</t>
  </si>
  <si>
    <t>Prostor pro ionizaci</t>
  </si>
  <si>
    <t>poz. 16</t>
  </si>
  <si>
    <t>Air handling for Flash-off zone - BASE COAT</t>
  </si>
  <si>
    <t>VZJ prostoru vytěkání - BASE COAT</t>
  </si>
  <si>
    <t>poz. 15</t>
  </si>
  <si>
    <t>Flash-off zone - BASE COAT</t>
  </si>
  <si>
    <t>Prostor pro vytěkání - BASE COAT</t>
  </si>
  <si>
    <t>Air handling for Spray booth - BASE COAT</t>
  </si>
  <si>
    <t>VZJ stříkací kabiny - BASE COAT</t>
  </si>
  <si>
    <t>poz. 14</t>
  </si>
  <si>
    <t>poz. 13</t>
  </si>
  <si>
    <t>Dopravník 4</t>
  </si>
  <si>
    <t>Spray booth - BASE COAT</t>
  </si>
  <si>
    <t>Stříkací kabina s vodní filtací - BASE COAT</t>
  </si>
  <si>
    <t>poz. 12</t>
  </si>
  <si>
    <t>Air handling for Cooling booth - PRIMER</t>
  </si>
  <si>
    <t>VZJ chladícího tunelu - PRIMER</t>
  </si>
  <si>
    <t>poz. 11</t>
  </si>
  <si>
    <t>Cooling booth - PRIMER</t>
  </si>
  <si>
    <t>Chladící tunel - PRIMER</t>
  </si>
  <si>
    <t>Hot air dryer - PRIMER</t>
  </si>
  <si>
    <t>Sušárna KNH - PRIMER</t>
  </si>
  <si>
    <t>poz. 10</t>
  </si>
  <si>
    <t>Air handling for Flash-off zone -PRIMER</t>
  </si>
  <si>
    <t>VZJ prostoru vytěkání - PRIMER</t>
  </si>
  <si>
    <t>poz. 9</t>
  </si>
  <si>
    <t>Flash-off zone - PRIMER</t>
  </si>
  <si>
    <t>Prostor pro vytěkání - PRIMER</t>
  </si>
  <si>
    <t>Air handling for Spray booth - PRIMER</t>
  </si>
  <si>
    <t>VZJ stříkací kabiny - PRIMER</t>
  </si>
  <si>
    <t>poz. 8</t>
  </si>
  <si>
    <t>poz. 7</t>
  </si>
  <si>
    <t>Dopravník 3</t>
  </si>
  <si>
    <t>Spray booth - PRIMER</t>
  </si>
  <si>
    <t>Stříkací kabina s vodní filtací - PRIMER</t>
  </si>
  <si>
    <t>Vzduchotechnika</t>
  </si>
  <si>
    <t>poz. 6</t>
  </si>
  <si>
    <t>Ionizing equipment</t>
  </si>
  <si>
    <t>Ionizační zařízení</t>
  </si>
  <si>
    <t>Ionizing booth</t>
  </si>
  <si>
    <t>Air-conditioning unit Cooling booth</t>
  </si>
  <si>
    <t>VZJ chladícího tunelu</t>
  </si>
  <si>
    <t>poz. 5</t>
  </si>
  <si>
    <t>Cooling booth</t>
  </si>
  <si>
    <t>Chladící tunel</t>
  </si>
  <si>
    <t>Track to STOP in Cooling booth</t>
  </si>
  <si>
    <t>Dojezd na STOP v chladící zóně</t>
  </si>
  <si>
    <t>Drying after degreasing</t>
  </si>
  <si>
    <t>Sušárna po odmaštění</t>
  </si>
  <si>
    <t>poz. 4</t>
  </si>
  <si>
    <t>DI-water production station</t>
  </si>
  <si>
    <t>Demistanice</t>
  </si>
  <si>
    <t>poz. 3</t>
  </si>
  <si>
    <t>Water management</t>
  </si>
  <si>
    <t>ČOV</t>
  </si>
  <si>
    <t>poz. 2</t>
  </si>
  <si>
    <t>Manual blow booth</t>
  </si>
  <si>
    <t>Autonomní manuální ofuk</t>
  </si>
  <si>
    <t>i</t>
  </si>
  <si>
    <t>poz. 1</t>
  </si>
  <si>
    <t>Automatic blow booth</t>
  </si>
  <si>
    <t>Automatický ofuk</t>
  </si>
  <si>
    <t>h</t>
  </si>
  <si>
    <t>Final rinse</t>
  </si>
  <si>
    <t>Koncový oplach - výstupní oplach demivoda</t>
  </si>
  <si>
    <t>g</t>
  </si>
  <si>
    <t>Rinse 3</t>
  </si>
  <si>
    <t>Oplach 3</t>
  </si>
  <si>
    <t>f</t>
  </si>
  <si>
    <t>Rinse 2</t>
  </si>
  <si>
    <t>Oplach 2</t>
  </si>
  <si>
    <t>e</t>
  </si>
  <si>
    <t>Rinse 1</t>
  </si>
  <si>
    <t>Oplach 1</t>
  </si>
  <si>
    <t>d</t>
  </si>
  <si>
    <t>Economy rinse</t>
  </si>
  <si>
    <t>Ekonomický oplach</t>
  </si>
  <si>
    <t>c</t>
  </si>
  <si>
    <t>Degreasing 2</t>
  </si>
  <si>
    <t>Odmaštění 2</t>
  </si>
  <si>
    <t>Degreasing 1</t>
  </si>
  <si>
    <t>Odmaštění 1</t>
  </si>
  <si>
    <t>Dopravník 1</t>
  </si>
  <si>
    <t>Power wash</t>
  </si>
  <si>
    <t>Průjezdní postřikový stroj (PPS)</t>
  </si>
  <si>
    <t>Way to Stack</t>
  </si>
  <si>
    <t>Dojezd do zásobníku před PPS</t>
  </si>
  <si>
    <t>Loading und unloading</t>
  </si>
  <si>
    <t>Svěšování a navěšování</t>
  </si>
  <si>
    <t>náběh,
 rezerva / 
rezerve</t>
  </si>
  <si>
    <t>technologické pozice / 
Technological positions</t>
  </si>
  <si>
    <t>Tg časy /
TAKT TIME</t>
  </si>
  <si>
    <t>délka tg zařízení / 
Length of the device</t>
  </si>
  <si>
    <t>Specifications</t>
  </si>
  <si>
    <t>Specifikace</t>
  </si>
  <si>
    <t>Pozice</t>
  </si>
  <si>
    <t>number of parts</t>
  </si>
  <si>
    <t>usability</t>
  </si>
  <si>
    <t>Transfer conveyor speed</t>
  </si>
  <si>
    <t>Přepravní  rychlost dopravníku</t>
  </si>
  <si>
    <t>day/year</t>
  </si>
  <si>
    <t>hour/day</t>
  </si>
  <si>
    <t>nominal conveyor speed over cabs</t>
  </si>
  <si>
    <t>Jmenovitá rychlost  dopravníku přes kabiny</t>
  </si>
  <si>
    <t>Basic transport pitch over cabs</t>
  </si>
  <si>
    <t>Základní přepravní rozteč přes kabiny</t>
  </si>
  <si>
    <t>Kapacita/capacity</t>
  </si>
  <si>
    <t>Fond/Fund</t>
  </si>
  <si>
    <t>Parts multiple for transport pitch</t>
  </si>
  <si>
    <t>Násobek článku pro přepravní rozteč</t>
  </si>
  <si>
    <t>Tact</t>
  </si>
  <si>
    <t>Takt</t>
  </si>
  <si>
    <t>0,6 - 2,4 m/min.</t>
  </si>
  <si>
    <t>Painting</t>
  </si>
  <si>
    <t xml:space="preserve">carrier pitch  </t>
  </si>
  <si>
    <t>rozteč unašečů</t>
  </si>
  <si>
    <t>1,5 - 2,5 m/min.</t>
  </si>
  <si>
    <t>Degreasing</t>
  </si>
  <si>
    <t>1,0 - 2,5 m/min.</t>
  </si>
  <si>
    <t>chain pitch</t>
  </si>
  <si>
    <t>rozteč řetězu</t>
  </si>
  <si>
    <t>1,5 - 4,5 m/min.</t>
  </si>
  <si>
    <t>transport</t>
  </si>
  <si>
    <t>Conveyor speed</t>
  </si>
  <si>
    <t>Conveyor Parameters</t>
  </si>
  <si>
    <t>Parametry dopravníku</t>
  </si>
  <si>
    <t>Capacities Stage 2</t>
  </si>
  <si>
    <t>Capacities Stage 1</t>
  </si>
  <si>
    <t>Zakázka:</t>
  </si>
  <si>
    <t>Projekt :</t>
  </si>
  <si>
    <t>Položky projektové dokumentace - TECHNOLOGIE</t>
  </si>
</sst>
</file>

<file path=xl/styles.xml><?xml version="1.0" encoding="utf-8"?>
<styleSheet xmlns="http://schemas.openxmlformats.org/spreadsheetml/2006/main">
  <numFmts count="15">
    <numFmt numFmtId="164" formatCode="#&quot; ks&quot;"/>
    <numFmt numFmtId="165" formatCode="0.0&quot; x/hod&quot;"/>
    <numFmt numFmtId="166" formatCode="#,###&quot; mm&quot;"/>
    <numFmt numFmtId="167" formatCode="0.00&quot; min.&quot;"/>
    <numFmt numFmtId="168" formatCode="0.00&quot; jig/h&quot;"/>
    <numFmt numFmtId="169" formatCode="#,###.00&quot; m/s&quot;"/>
    <numFmt numFmtId="170" formatCode="0.00&quot; m/min.&quot;"/>
    <numFmt numFmtId="171" formatCode="#,###,##0.00&quot; jig/rok&quot;"/>
    <numFmt numFmtId="172" formatCode="0.00&quot; jig/den&quot;"/>
    <numFmt numFmtId="173" formatCode="#,###.00&quot; mm/s&quot;"/>
    <numFmt numFmtId="174" formatCode="0.000&quot; m2&quot;"/>
    <numFmt numFmtId="175" formatCode="0.00&quot; m3/h&quot;"/>
    <numFmt numFmtId="176" formatCode="#&quot; s.&quot;"/>
    <numFmt numFmtId="177" formatCode="#,###,##0&quot; ks/rok&quot;"/>
    <numFmt numFmtId="178" formatCode="0&quot; ks/jig&quot;"/>
  </numFmts>
  <fonts count="9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9.35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164" fontId="0" fillId="2" borderId="1" xfId="0" applyNumberFormat="1" applyFill="1" applyBorder="1"/>
    <xf numFmtId="0" fontId="0" fillId="0" borderId="2" xfId="0" applyBorder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2" xfId="0" applyFill="1" applyBorder="1"/>
    <xf numFmtId="164" fontId="4" fillId="0" borderId="0" xfId="0" applyNumberFormat="1" applyFont="1" applyFill="1" applyBorder="1"/>
    <xf numFmtId="165" fontId="4" fillId="0" borderId="0" xfId="0" applyNumberFormat="1" applyFont="1" applyFill="1" applyBorder="1"/>
    <xf numFmtId="166" fontId="4" fillId="0" borderId="2" xfId="0" applyNumberFormat="1" applyFont="1" applyFill="1" applyBorder="1"/>
    <xf numFmtId="166" fontId="4" fillId="0" borderId="0" xfId="0" applyNumberFormat="1" applyFont="1" applyFill="1" applyBorder="1"/>
    <xf numFmtId="167" fontId="4" fillId="0" borderId="0" xfId="0" applyNumberFormat="1" applyFont="1" applyFill="1"/>
    <xf numFmtId="164" fontId="4" fillId="2" borderId="0" xfId="0" applyNumberFormat="1" applyFont="1" applyFill="1" applyBorder="1"/>
    <xf numFmtId="167" fontId="4" fillId="4" borderId="0" xfId="0" applyNumberFormat="1" applyFont="1" applyFill="1"/>
    <xf numFmtId="164" fontId="5" fillId="3" borderId="3" xfId="0" applyNumberFormat="1" applyFont="1" applyFill="1" applyBorder="1" applyAlignment="1">
      <alignment horizontal="center" vertical="center" textRotation="90"/>
    </xf>
    <xf numFmtId="0" fontId="0" fillId="5" borderId="0" xfId="0" applyFill="1" applyAlignment="1">
      <alignment vertical="top"/>
    </xf>
    <xf numFmtId="167" fontId="4" fillId="6" borderId="0" xfId="0" applyNumberFormat="1" applyFont="1" applyFill="1"/>
    <xf numFmtId="168" fontId="4" fillId="0" borderId="0" xfId="0" applyNumberFormat="1" applyFont="1"/>
    <xf numFmtId="0" fontId="4" fillId="0" borderId="0" xfId="0" applyFont="1"/>
    <xf numFmtId="0" fontId="0" fillId="5" borderId="0" xfId="0" applyFill="1" applyAlignment="1">
      <alignment horizontal="left" vertical="top"/>
    </xf>
    <xf numFmtId="169" fontId="4" fillId="0" borderId="0" xfId="0" applyNumberFormat="1" applyFont="1"/>
    <xf numFmtId="170" fontId="4" fillId="0" borderId="0" xfId="0" applyNumberFormat="1" applyFont="1"/>
    <xf numFmtId="166" fontId="4" fillId="0" borderId="0" xfId="0" applyNumberFormat="1" applyFont="1" applyFill="1"/>
    <xf numFmtId="165" fontId="5" fillId="0" borderId="0" xfId="0" applyNumberFormat="1" applyFont="1" applyFill="1" applyBorder="1"/>
    <xf numFmtId="166" fontId="4" fillId="0" borderId="0" xfId="0" applyNumberFormat="1" applyFont="1"/>
    <xf numFmtId="3" fontId="0" fillId="0" borderId="0" xfId="0" applyNumberFormat="1"/>
    <xf numFmtId="171" fontId="4" fillId="0" borderId="0" xfId="0" applyNumberFormat="1" applyFont="1"/>
    <xf numFmtId="0" fontId="0" fillId="0" borderId="0" xfId="0" applyFill="1" applyAlignment="1">
      <alignment horizontal="left" vertical="top"/>
    </xf>
    <xf numFmtId="172" fontId="4" fillId="0" borderId="0" xfId="0" applyNumberFormat="1" applyFont="1"/>
    <xf numFmtId="3" fontId="6" fillId="0" borderId="0" xfId="0" applyNumberFormat="1" applyFont="1"/>
    <xf numFmtId="0" fontId="6" fillId="0" borderId="0" xfId="0" applyFont="1"/>
    <xf numFmtId="173" fontId="4" fillId="0" borderId="0" xfId="0" applyNumberFormat="1" applyFont="1"/>
    <xf numFmtId="9" fontId="6" fillId="0" borderId="0" xfId="0" applyNumberFormat="1" applyFont="1"/>
    <xf numFmtId="164" fontId="4" fillId="7" borderId="0" xfId="0" applyNumberFormat="1" applyFont="1" applyFill="1" applyBorder="1"/>
    <xf numFmtId="167" fontId="4" fillId="0" borderId="0" xfId="0" applyNumberFormat="1" applyFont="1"/>
    <xf numFmtId="174" fontId="3" fillId="0" borderId="6" xfId="0" applyNumberFormat="1" applyFont="1" applyBorder="1" applyAlignment="1">
      <alignment horizontal="center" vertical="center" wrapText="1"/>
    </xf>
    <xf numFmtId="174" fontId="7" fillId="0" borderId="6" xfId="0" applyNumberFormat="1" applyFont="1" applyBorder="1" applyAlignment="1">
      <alignment horizontal="center" vertical="center" textRotation="90" wrapText="1"/>
    </xf>
    <xf numFmtId="174" fontId="7" fillId="0" borderId="6" xfId="0" applyNumberFormat="1" applyFont="1" applyBorder="1" applyAlignment="1">
      <alignment horizontal="center" vertical="center" wrapText="1"/>
    </xf>
    <xf numFmtId="175" fontId="7" fillId="0" borderId="7" xfId="0" applyNumberFormat="1" applyFont="1" applyBorder="1" applyAlignment="1">
      <alignment horizontal="center" vertical="center" wrapText="1"/>
    </xf>
    <xf numFmtId="17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Fill="1" applyAlignment="1"/>
    <xf numFmtId="176" fontId="0" fillId="0" borderId="0" xfId="0" applyNumberFormat="1" applyFill="1" applyBorder="1" applyAlignment="1"/>
    <xf numFmtId="177" fontId="4" fillId="2" borderId="8" xfId="0" applyNumberFormat="1" applyFont="1" applyFill="1" applyBorder="1"/>
    <xf numFmtId="0" fontId="0" fillId="0" borderId="9" xfId="0" applyFill="1" applyBorder="1" applyAlignment="1"/>
    <xf numFmtId="178" fontId="4" fillId="7" borderId="9" xfId="0" applyNumberFormat="1" applyFont="1" applyFill="1" applyBorder="1" applyAlignment="1"/>
    <xf numFmtId="0" fontId="0" fillId="0" borderId="9" xfId="0" applyBorder="1"/>
    <xf numFmtId="0" fontId="4" fillId="0" borderId="10" xfId="0" applyFont="1" applyFill="1" applyBorder="1"/>
    <xf numFmtId="173" fontId="4" fillId="2" borderId="2" xfId="0" applyNumberFormat="1" applyFont="1" applyFill="1" applyBorder="1"/>
    <xf numFmtId="177" fontId="4" fillId="2" borderId="9" xfId="0" applyNumberFormat="1" applyFont="1" applyFill="1" applyBorder="1"/>
    <xf numFmtId="173" fontId="4" fillId="2" borderId="0" xfId="0" applyNumberFormat="1" applyFont="1" applyFill="1"/>
    <xf numFmtId="0" fontId="4" fillId="0" borderId="0" xfId="0" applyFont="1" applyAlignment="1">
      <alignment horizontal="left"/>
    </xf>
    <xf numFmtId="171" fontId="4" fillId="2" borderId="8" xfId="0" applyNumberFormat="1" applyFont="1" applyFill="1" applyBorder="1"/>
    <xf numFmtId="0" fontId="0" fillId="0" borderId="11" xfId="0" applyBorder="1"/>
    <xf numFmtId="9" fontId="4" fillId="7" borderId="11" xfId="0" applyNumberFormat="1" applyFont="1" applyFill="1" applyBorder="1"/>
    <xf numFmtId="0" fontId="4" fillId="0" borderId="12" xfId="0" applyFont="1" applyFill="1" applyBorder="1"/>
    <xf numFmtId="170" fontId="4" fillId="7" borderId="2" xfId="0" applyNumberFormat="1" applyFont="1" applyFill="1" applyBorder="1"/>
    <xf numFmtId="171" fontId="4" fillId="2" borderId="9" xfId="0" applyNumberFormat="1" applyFont="1" applyFill="1" applyBorder="1"/>
    <xf numFmtId="170" fontId="4" fillId="7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0" fillId="0" borderId="10" xfId="0" applyFill="1" applyBorder="1" applyAlignment="1"/>
    <xf numFmtId="0" fontId="4" fillId="7" borderId="8" xfId="0" applyFont="1" applyFill="1" applyBorder="1"/>
    <xf numFmtId="0" fontId="4" fillId="0" borderId="10" xfId="0" applyFont="1" applyFill="1" applyBorder="1" applyAlignment="1">
      <alignment horizontal="right"/>
    </xf>
    <xf numFmtId="172" fontId="4" fillId="2" borderId="13" xfId="0" applyNumberFormat="1" applyFont="1" applyFill="1" applyBorder="1"/>
    <xf numFmtId="0" fontId="0" fillId="0" borderId="2" xfId="0" applyFill="1" applyBorder="1" applyAlignment="1"/>
    <xf numFmtId="0" fontId="4" fillId="7" borderId="13" xfId="0" applyFont="1" applyFill="1" applyBorder="1"/>
    <xf numFmtId="0" fontId="0" fillId="0" borderId="0" xfId="0" applyBorder="1"/>
    <xf numFmtId="0" fontId="4" fillId="0" borderId="2" xfId="0" applyFont="1" applyFill="1" applyBorder="1" applyAlignment="1">
      <alignment horizontal="right"/>
    </xf>
    <xf numFmtId="170" fontId="4" fillId="2" borderId="2" xfId="0" applyNumberFormat="1" applyFont="1" applyFill="1" applyBorder="1"/>
    <xf numFmtId="172" fontId="4" fillId="2" borderId="0" xfId="0" applyNumberFormat="1" applyFont="1" applyFill="1" applyBorder="1"/>
    <xf numFmtId="170" fontId="4" fillId="2" borderId="0" xfId="0" applyNumberFormat="1" applyFont="1" applyFill="1"/>
    <xf numFmtId="168" fontId="4" fillId="2" borderId="13" xfId="0" applyNumberFormat="1" applyFont="1" applyFill="1" applyBorder="1"/>
    <xf numFmtId="0" fontId="0" fillId="0" borderId="13" xfId="0" applyBorder="1"/>
    <xf numFmtId="166" fontId="4" fillId="7" borderId="2" xfId="0" applyNumberFormat="1" applyFont="1" applyFill="1" applyBorder="1"/>
    <xf numFmtId="168" fontId="4" fillId="2" borderId="0" xfId="0" applyNumberFormat="1" applyFont="1" applyFill="1" applyBorder="1"/>
    <xf numFmtId="166" fontId="4" fillId="7" borderId="0" xfId="0" applyNumberFormat="1" applyFont="1" applyFill="1"/>
    <xf numFmtId="170" fontId="4" fillId="0" borderId="14" xfId="0" applyNumberFormat="1" applyFont="1" applyBorder="1" applyAlignment="1">
      <alignment horizontal="right"/>
    </xf>
    <xf numFmtId="0" fontId="4" fillId="0" borderId="12" xfId="0" applyFont="1" applyFill="1" applyBorder="1" applyAlignment="1"/>
    <xf numFmtId="176" fontId="0" fillId="0" borderId="14" xfId="0" applyNumberFormat="1" applyFill="1" applyBorder="1" applyAlignment="1"/>
    <xf numFmtId="164" fontId="4" fillId="7" borderId="2" xfId="0" applyNumberFormat="1" applyFont="1" applyFill="1" applyBorder="1"/>
    <xf numFmtId="170" fontId="4" fillId="0" borderId="11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176" fontId="8" fillId="8" borderId="15" xfId="0" applyNumberFormat="1" applyFont="1" applyFill="1" applyBorder="1" applyAlignment="1"/>
    <xf numFmtId="176" fontId="8" fillId="8" borderId="1" xfId="0" applyNumberFormat="1" applyFont="1" applyFill="1" applyBorder="1" applyAlignment="1"/>
    <xf numFmtId="170" fontId="4" fillId="0" borderId="0" xfId="0" applyNumberFormat="1" applyFont="1" applyAlignment="1">
      <alignment horizontal="right"/>
    </xf>
    <xf numFmtId="0" fontId="4" fillId="0" borderId="0" xfId="0" applyFont="1" applyFill="1" applyAlignment="1"/>
    <xf numFmtId="166" fontId="4" fillId="0" borderId="2" xfId="0" applyNumberFormat="1" applyFont="1" applyBorder="1"/>
    <xf numFmtId="0" fontId="0" fillId="0" borderId="0" xfId="0" applyFill="1" applyBorder="1"/>
    <xf numFmtId="0" fontId="3" fillId="0" borderId="0" xfId="0" applyFont="1" applyBorder="1" applyAlignment="1">
      <alignment vertical="center" wrapText="1"/>
    </xf>
    <xf numFmtId="0" fontId="0" fillId="8" borderId="0" xfId="0" applyFill="1"/>
    <xf numFmtId="0" fontId="0" fillId="8" borderId="2" xfId="0" applyFill="1" applyBorder="1" applyAlignment="1">
      <alignment horizontal="left"/>
    </xf>
    <xf numFmtId="0" fontId="0" fillId="8" borderId="0" xfId="0" applyFill="1" applyAlignment="1">
      <alignment horizontal="left"/>
    </xf>
    <xf numFmtId="164" fontId="5" fillId="3" borderId="4" xfId="0" applyNumberFormat="1" applyFont="1" applyFill="1" applyBorder="1" applyAlignment="1">
      <alignment horizontal="center" vertical="center" textRotation="90"/>
    </xf>
    <xf numFmtId="164" fontId="5" fillId="3" borderId="3" xfId="0" applyNumberFormat="1" applyFont="1" applyFill="1" applyBorder="1" applyAlignment="1">
      <alignment horizontal="center" vertical="center" textRotation="90"/>
    </xf>
    <xf numFmtId="164" fontId="5" fillId="3" borderId="5" xfId="0" applyNumberFormat="1" applyFont="1" applyFill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vertical="center" textRotation="90"/>
    </xf>
    <xf numFmtId="0" fontId="5" fillId="3" borderId="3" xfId="0" applyFont="1" applyFill="1" applyBorder="1" applyAlignment="1">
      <alignment vertical="center" textRotation="90"/>
    </xf>
    <xf numFmtId="0" fontId="5" fillId="3" borderId="5" xfId="0" applyFont="1" applyFill="1" applyBorder="1" applyAlignment="1">
      <alignment vertical="center" textRotation="90"/>
    </xf>
  </cellXfs>
  <cellStyles count="1">
    <cellStyle name="normální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0</xdr:row>
      <xdr:rowOff>28575</xdr:rowOff>
    </xdr:from>
    <xdr:to>
      <xdr:col>9</xdr:col>
      <xdr:colOff>1038225</xdr:colOff>
      <xdr:row>1</xdr:row>
      <xdr:rowOff>171450</xdr:rowOff>
    </xdr:to>
    <xdr:pic>
      <xdr:nvPicPr>
        <xdr:cNvPr id="1025" name="Obrázek 44" descr="Galatek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01050" y="28575"/>
          <a:ext cx="15240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666750</xdr:colOff>
      <xdr:row>0</xdr:row>
      <xdr:rowOff>28575</xdr:rowOff>
    </xdr:from>
    <xdr:to>
      <xdr:col>15</xdr:col>
      <xdr:colOff>1038225</xdr:colOff>
      <xdr:row>1</xdr:row>
      <xdr:rowOff>171450</xdr:rowOff>
    </xdr:to>
    <xdr:pic>
      <xdr:nvPicPr>
        <xdr:cNvPr id="1026" name="Obrázek 44" descr="Galatek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77725" y="28575"/>
          <a:ext cx="15240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2"/>
  <sheetViews>
    <sheetView tabSelected="1" view="pageBreakPreview" zoomScale="85" zoomScaleNormal="85" zoomScaleSheetLayoutView="85" workbookViewId="0">
      <pane ySplit="15" topLeftCell="A16" activePane="bottomLeft" state="frozen"/>
      <selection activeCell="A142" sqref="A142"/>
      <selection pane="bottomLeft" activeCell="D81" sqref="D81"/>
    </sheetView>
  </sheetViews>
  <sheetFormatPr defaultRowHeight="15"/>
  <cols>
    <col min="1" max="1" width="8.7109375" customWidth="1"/>
    <col min="2" max="2" width="4.7109375" customWidth="1"/>
    <col min="3" max="4" width="38.7109375" customWidth="1"/>
    <col min="5" max="6" width="10.7109375" customWidth="1"/>
    <col min="7" max="7" width="3.7109375" customWidth="1"/>
    <col min="8" max="8" width="10.5703125" bestFit="1" customWidth="1"/>
    <col min="9" max="9" width="6.7109375" customWidth="1"/>
    <col min="10" max="10" width="15.7109375" customWidth="1"/>
    <col min="11" max="12" width="10.7109375" customWidth="1"/>
    <col min="13" max="13" width="3.7109375" customWidth="1"/>
    <col min="14" max="14" width="10.5703125" bestFit="1" customWidth="1"/>
    <col min="15" max="15" width="6.7109375" customWidth="1"/>
    <col min="16" max="16" width="15.7109375" customWidth="1"/>
    <col min="17" max="18" width="10.7109375" customWidth="1"/>
    <col min="19" max="19" width="5.7109375" customWidth="1"/>
    <col min="20" max="21" width="10.7109375" customWidth="1"/>
  </cols>
  <sheetData>
    <row r="1" spans="1:16">
      <c r="A1" t="s">
        <v>195</v>
      </c>
      <c r="K1" s="5"/>
    </row>
    <row r="2" spans="1:16">
      <c r="A2" t="s">
        <v>194</v>
      </c>
      <c r="C2" s="2"/>
      <c r="D2" s="2"/>
      <c r="H2" s="92"/>
      <c r="K2" s="5"/>
      <c r="N2" s="92"/>
    </row>
    <row r="3" spans="1:16">
      <c r="A3" t="s">
        <v>193</v>
      </c>
      <c r="C3" s="2"/>
      <c r="E3" s="96" t="s">
        <v>192</v>
      </c>
      <c r="F3" s="94"/>
      <c r="H3" s="45"/>
      <c r="I3" s="44"/>
      <c r="J3" s="44"/>
      <c r="K3" s="95" t="s">
        <v>191</v>
      </c>
      <c r="L3" s="94"/>
      <c r="N3" s="45"/>
      <c r="O3" s="44"/>
      <c r="P3" s="44"/>
    </row>
    <row r="4" spans="1:16">
      <c r="C4" s="93" t="s">
        <v>190</v>
      </c>
      <c r="D4" s="93" t="s">
        <v>189</v>
      </c>
      <c r="F4" s="54"/>
      <c r="G4" s="92"/>
      <c r="H4" s="63" t="s">
        <v>188</v>
      </c>
      <c r="I4" s="90" t="s">
        <v>187</v>
      </c>
      <c r="J4" s="89" t="s">
        <v>186</v>
      </c>
      <c r="K4" s="5"/>
      <c r="L4" s="54"/>
      <c r="M4" s="92"/>
      <c r="N4" s="63" t="s">
        <v>188</v>
      </c>
      <c r="O4" s="90" t="s">
        <v>187</v>
      </c>
      <c r="P4" s="89" t="s">
        <v>186</v>
      </c>
    </row>
    <row r="5" spans="1:16">
      <c r="C5" s="63" t="s">
        <v>185</v>
      </c>
      <c r="D5" s="62" t="s">
        <v>184</v>
      </c>
      <c r="E5" s="79">
        <v>270</v>
      </c>
      <c r="H5" s="63"/>
      <c r="I5" s="90" t="s">
        <v>182</v>
      </c>
      <c r="J5" s="89" t="s">
        <v>183</v>
      </c>
      <c r="K5" s="77">
        <v>270</v>
      </c>
      <c r="N5" s="63"/>
      <c r="O5" s="90" t="s">
        <v>182</v>
      </c>
      <c r="P5" s="89" t="s">
        <v>181</v>
      </c>
    </row>
    <row r="6" spans="1:16" ht="15.75" thickBot="1">
      <c r="C6" s="63" t="s">
        <v>180</v>
      </c>
      <c r="D6" s="62" t="s">
        <v>179</v>
      </c>
      <c r="E6" s="27">
        <v>540</v>
      </c>
      <c r="H6" s="45"/>
      <c r="I6" s="90" t="s">
        <v>178</v>
      </c>
      <c r="J6" s="89" t="s">
        <v>177</v>
      </c>
      <c r="K6" s="91">
        <v>540</v>
      </c>
      <c r="N6" s="45"/>
      <c r="O6" s="90" t="s">
        <v>178</v>
      </c>
      <c r="P6" s="89" t="s">
        <v>177</v>
      </c>
    </row>
    <row r="7" spans="1:16" ht="15.75" thickBot="1">
      <c r="C7" s="86" t="s">
        <v>176</v>
      </c>
      <c r="D7" s="85" t="s">
        <v>175</v>
      </c>
      <c r="E7" s="88">
        <v>120</v>
      </c>
      <c r="K7" s="87">
        <v>60</v>
      </c>
    </row>
    <row r="8" spans="1:16">
      <c r="C8" s="86" t="s">
        <v>174</v>
      </c>
      <c r="D8" s="85" t="s">
        <v>173</v>
      </c>
      <c r="E8" s="36">
        <v>6</v>
      </c>
      <c r="F8" s="58" t="s">
        <v>172</v>
      </c>
      <c r="G8" s="56"/>
      <c r="H8" s="82"/>
      <c r="I8" s="81" t="s">
        <v>171</v>
      </c>
      <c r="J8" s="84"/>
      <c r="K8" s="83">
        <v>6</v>
      </c>
      <c r="L8" s="58" t="s">
        <v>172</v>
      </c>
      <c r="M8" s="56"/>
      <c r="N8" s="82"/>
      <c r="O8" s="81" t="s">
        <v>171</v>
      </c>
      <c r="P8" s="80"/>
    </row>
    <row r="9" spans="1:16">
      <c r="C9" s="63" t="s">
        <v>170</v>
      </c>
      <c r="D9" s="62" t="s">
        <v>169</v>
      </c>
      <c r="E9" s="79">
        <v>1620</v>
      </c>
      <c r="F9" s="9"/>
      <c r="G9" s="70"/>
      <c r="H9" s="76"/>
      <c r="I9" s="68"/>
      <c r="J9" s="78">
        <f>3600/E7</f>
        <v>30</v>
      </c>
      <c r="K9" s="77">
        <v>1620</v>
      </c>
      <c r="L9" s="9"/>
      <c r="M9" s="70"/>
      <c r="N9" s="76"/>
      <c r="O9" s="68"/>
      <c r="P9" s="75">
        <f>3600/K7</f>
        <v>60</v>
      </c>
    </row>
    <row r="10" spans="1:16">
      <c r="C10" s="63" t="s">
        <v>168</v>
      </c>
      <c r="D10" s="62" t="s">
        <v>167</v>
      </c>
      <c r="E10" s="74">
        <f>J9*E9/60/1000</f>
        <v>0.81</v>
      </c>
      <c r="F10" s="71" t="s">
        <v>166</v>
      </c>
      <c r="G10" s="70"/>
      <c r="H10" s="69">
        <v>22.5</v>
      </c>
      <c r="I10" s="68"/>
      <c r="J10" s="73">
        <f>J9*H10</f>
        <v>675</v>
      </c>
      <c r="K10" s="72">
        <f>P9*K9/60/1000</f>
        <v>1.62</v>
      </c>
      <c r="L10" s="71" t="s">
        <v>166</v>
      </c>
      <c r="M10" s="70"/>
      <c r="N10" s="69">
        <v>22.5</v>
      </c>
      <c r="O10" s="68"/>
      <c r="P10" s="67">
        <f>P9*N10</f>
        <v>1350</v>
      </c>
    </row>
    <row r="11" spans="1:16">
      <c r="C11" s="63"/>
      <c r="D11" s="62"/>
      <c r="E11" s="53">
        <f>E10*1000/60</f>
        <v>13.5</v>
      </c>
      <c r="F11" s="66" t="s">
        <v>165</v>
      </c>
      <c r="G11" s="49"/>
      <c r="H11" s="65">
        <v>225</v>
      </c>
      <c r="I11" s="64"/>
      <c r="J11" s="60">
        <f>H11*J10</f>
        <v>151875</v>
      </c>
      <c r="K11" s="51">
        <f>K10*1000/60</f>
        <v>27</v>
      </c>
      <c r="L11" s="66" t="s">
        <v>165</v>
      </c>
      <c r="M11" s="49"/>
      <c r="N11" s="65">
        <v>285</v>
      </c>
      <c r="O11" s="64"/>
      <c r="P11" s="55">
        <f>N11*P10</f>
        <v>384750</v>
      </c>
    </row>
    <row r="12" spans="1:16">
      <c r="C12" s="63" t="s">
        <v>164</v>
      </c>
      <c r="D12" s="62" t="s">
        <v>163</v>
      </c>
      <c r="E12" s="61">
        <v>4.5</v>
      </c>
      <c r="F12" s="58" t="s">
        <v>162</v>
      </c>
      <c r="G12" s="56"/>
      <c r="H12" s="57">
        <v>0.95</v>
      </c>
      <c r="I12" s="56"/>
      <c r="J12" s="60">
        <f>H12*J11</f>
        <v>144281.25</v>
      </c>
      <c r="K12" s="59">
        <v>4.5</v>
      </c>
      <c r="L12" s="58" t="s">
        <v>162</v>
      </c>
      <c r="M12" s="56"/>
      <c r="N12" s="57">
        <v>0.95</v>
      </c>
      <c r="O12" s="56"/>
      <c r="P12" s="55">
        <f>N12*P11</f>
        <v>365512.5</v>
      </c>
    </row>
    <row r="13" spans="1:16">
      <c r="C13" s="54"/>
      <c r="D13" s="54"/>
      <c r="E13" s="53">
        <f>E12*1000/60</f>
        <v>75</v>
      </c>
      <c r="F13" s="50" t="s">
        <v>161</v>
      </c>
      <c r="G13" s="49"/>
      <c r="H13" s="48">
        <v>40</v>
      </c>
      <c r="I13" s="47"/>
      <c r="J13" s="52">
        <f>H13*J12</f>
        <v>5771250</v>
      </c>
      <c r="K13" s="51">
        <f>K12*1000/60</f>
        <v>75</v>
      </c>
      <c r="L13" s="50" t="s">
        <v>161</v>
      </c>
      <c r="M13" s="49"/>
      <c r="N13" s="48">
        <v>40</v>
      </c>
      <c r="O13" s="47"/>
      <c r="P13" s="46">
        <f>N13*P12</f>
        <v>14620500</v>
      </c>
    </row>
    <row r="14" spans="1:16">
      <c r="C14" s="2"/>
      <c r="D14" s="2"/>
      <c r="H14" s="45"/>
      <c r="I14" s="44"/>
      <c r="J14" s="44"/>
      <c r="K14" s="5"/>
      <c r="N14" s="45"/>
      <c r="O14" s="44"/>
      <c r="P14" s="44"/>
    </row>
    <row r="15" spans="1:16" ht="45.75" thickBot="1">
      <c r="A15" s="100" t="s">
        <v>160</v>
      </c>
      <c r="B15" s="100"/>
      <c r="C15" s="43" t="s">
        <v>159</v>
      </c>
      <c r="D15" s="43" t="s">
        <v>158</v>
      </c>
      <c r="E15" s="42" t="s">
        <v>157</v>
      </c>
      <c r="F15" s="40" t="s">
        <v>156</v>
      </c>
      <c r="G15" s="40"/>
      <c r="H15" s="40" t="s">
        <v>155</v>
      </c>
      <c r="I15" s="39" t="s">
        <v>154</v>
      </c>
      <c r="J15" s="38"/>
      <c r="K15" s="41" t="s">
        <v>157</v>
      </c>
      <c r="L15" s="40" t="s">
        <v>156</v>
      </c>
      <c r="M15" s="40"/>
      <c r="N15" s="40" t="s">
        <v>155</v>
      </c>
      <c r="O15" s="39" t="s">
        <v>154</v>
      </c>
      <c r="P15" s="38"/>
    </row>
    <row r="16" spans="1:16">
      <c r="A16" s="2"/>
      <c r="K16" s="5"/>
    </row>
    <row r="17" spans="1:21">
      <c r="A17" s="2"/>
      <c r="C17" t="s">
        <v>153</v>
      </c>
      <c r="D17" t="s">
        <v>152</v>
      </c>
      <c r="H17" s="10">
        <v>6</v>
      </c>
      <c r="I17" s="10">
        <v>3</v>
      </c>
      <c r="K17" s="5"/>
      <c r="N17" s="10">
        <v>6</v>
      </c>
      <c r="O17" s="10">
        <v>3</v>
      </c>
    </row>
    <row r="18" spans="1:21" ht="15.75" thickBot="1">
      <c r="A18" s="2"/>
      <c r="C18" t="s">
        <v>151</v>
      </c>
      <c r="D18" t="s">
        <v>150</v>
      </c>
      <c r="E18" s="13">
        <v>26000</v>
      </c>
      <c r="H18" s="15">
        <f>E18/$E$13/$E$7</f>
        <v>2.8888888888888888</v>
      </c>
      <c r="I18" s="10">
        <v>1</v>
      </c>
      <c r="K18" s="12">
        <v>26000</v>
      </c>
      <c r="N18" s="15">
        <f>K18/$K$13/$K$7</f>
        <v>5.7777777777777777</v>
      </c>
      <c r="O18" s="10">
        <v>1</v>
      </c>
    </row>
    <row r="19" spans="1:21">
      <c r="A19" s="8" t="s">
        <v>124</v>
      </c>
      <c r="B19" s="6"/>
      <c r="C19" s="6" t="s">
        <v>149</v>
      </c>
      <c r="D19" s="6" t="s">
        <v>148</v>
      </c>
      <c r="E19" s="13">
        <v>31000</v>
      </c>
      <c r="F19" s="37">
        <v>1.5</v>
      </c>
      <c r="G19" s="101" t="s">
        <v>147</v>
      </c>
      <c r="H19" s="15">
        <f>E19/E9</f>
        <v>19.135802469135804</v>
      </c>
      <c r="I19" s="36">
        <v>3</v>
      </c>
      <c r="J19" s="27"/>
      <c r="K19" s="12">
        <v>31000</v>
      </c>
      <c r="L19" s="37">
        <v>1.5</v>
      </c>
      <c r="M19" s="101" t="s">
        <v>147</v>
      </c>
      <c r="N19" s="15">
        <f>K19/K9</f>
        <v>19.135802469135804</v>
      </c>
      <c r="O19" s="36">
        <v>3</v>
      </c>
      <c r="P19" s="27"/>
      <c r="Q19" s="32"/>
      <c r="R19" s="33"/>
      <c r="S19" s="33"/>
      <c r="T19" s="32"/>
      <c r="U19" s="33"/>
    </row>
    <row r="20" spans="1:21">
      <c r="A20" s="8" t="s">
        <v>124</v>
      </c>
      <c r="B20" s="6" t="s">
        <v>4</v>
      </c>
      <c r="C20" s="6" t="s">
        <v>146</v>
      </c>
      <c r="D20" s="6" t="s">
        <v>145</v>
      </c>
      <c r="F20" s="10"/>
      <c r="G20" s="102"/>
      <c r="H20" s="10"/>
      <c r="I20" s="10"/>
      <c r="J20" s="10"/>
      <c r="K20" s="5"/>
      <c r="L20" s="10"/>
      <c r="M20" s="102"/>
      <c r="N20" s="10"/>
      <c r="O20" s="10"/>
      <c r="P20" s="10"/>
      <c r="Q20" s="35"/>
      <c r="R20" s="35"/>
      <c r="S20" s="33"/>
      <c r="T20" s="35"/>
      <c r="U20" s="35"/>
    </row>
    <row r="21" spans="1:21">
      <c r="A21" s="8" t="s">
        <v>124</v>
      </c>
      <c r="B21" s="6" t="s">
        <v>13</v>
      </c>
      <c r="C21" s="6" t="s">
        <v>144</v>
      </c>
      <c r="D21" s="6" t="s">
        <v>143</v>
      </c>
      <c r="F21" s="25"/>
      <c r="G21" s="102"/>
      <c r="H21" s="21"/>
      <c r="I21" s="21"/>
      <c r="J21" s="25"/>
      <c r="K21" s="5"/>
      <c r="L21" s="25"/>
      <c r="M21" s="102"/>
      <c r="N21" s="21"/>
      <c r="O21" s="21"/>
      <c r="P21" s="25"/>
      <c r="Q21" s="33"/>
      <c r="R21" s="33"/>
      <c r="S21" s="33"/>
      <c r="T21" s="33"/>
      <c r="U21" s="33"/>
    </row>
    <row r="22" spans="1:21">
      <c r="A22" s="8" t="s">
        <v>124</v>
      </c>
      <c r="B22" s="6" t="s">
        <v>142</v>
      </c>
      <c r="C22" s="6" t="s">
        <v>141</v>
      </c>
      <c r="D22" s="6" t="s">
        <v>140</v>
      </c>
      <c r="F22" s="24"/>
      <c r="G22" s="102"/>
      <c r="H22" s="21"/>
      <c r="I22" s="21"/>
      <c r="J22" s="24"/>
      <c r="K22" s="5"/>
      <c r="L22" s="24"/>
      <c r="M22" s="102"/>
      <c r="N22" s="21"/>
      <c r="O22" s="21"/>
      <c r="P22" s="24"/>
      <c r="Q22" s="32"/>
      <c r="R22" s="32"/>
      <c r="S22" s="33"/>
      <c r="T22" s="32"/>
      <c r="U22" s="32"/>
    </row>
    <row r="23" spans="1:21">
      <c r="A23" s="8" t="s">
        <v>124</v>
      </c>
      <c r="B23" s="6" t="s">
        <v>139</v>
      </c>
      <c r="C23" s="6" t="s">
        <v>138</v>
      </c>
      <c r="D23" s="6" t="s">
        <v>137</v>
      </c>
      <c r="F23" s="23"/>
      <c r="G23" s="102"/>
      <c r="H23" s="21"/>
      <c r="I23" s="21"/>
      <c r="J23" s="34"/>
      <c r="K23" s="5"/>
      <c r="L23" s="23"/>
      <c r="M23" s="102"/>
      <c r="N23" s="21"/>
      <c r="O23" s="21"/>
      <c r="P23" s="34"/>
      <c r="Q23" s="32"/>
      <c r="R23" s="32"/>
      <c r="S23" s="33"/>
      <c r="T23" s="32"/>
      <c r="U23" s="32"/>
    </row>
    <row r="24" spans="1:21">
      <c r="A24" s="8" t="s">
        <v>124</v>
      </c>
      <c r="B24" s="6" t="s">
        <v>136</v>
      </c>
      <c r="C24" s="6" t="s">
        <v>135</v>
      </c>
      <c r="D24" s="6" t="s">
        <v>134</v>
      </c>
      <c r="F24" s="21"/>
      <c r="G24" s="102"/>
      <c r="H24" s="21"/>
      <c r="I24" s="21"/>
      <c r="J24" s="21"/>
      <c r="K24" s="5"/>
      <c r="L24" s="21"/>
      <c r="M24" s="102"/>
      <c r="N24" s="21"/>
      <c r="O24" s="21"/>
      <c r="P24" s="21"/>
      <c r="Q24" s="33"/>
      <c r="R24" s="32"/>
      <c r="S24" s="33"/>
      <c r="T24" s="33"/>
      <c r="U24" s="32"/>
    </row>
    <row r="25" spans="1:21">
      <c r="A25" s="8" t="s">
        <v>124</v>
      </c>
      <c r="B25" s="6" t="s">
        <v>133</v>
      </c>
      <c r="C25" s="6" t="s">
        <v>132</v>
      </c>
      <c r="D25" s="6" t="s">
        <v>131</v>
      </c>
      <c r="F25" s="21"/>
      <c r="G25" s="102"/>
      <c r="H25" s="21"/>
      <c r="I25" s="21"/>
      <c r="J25" s="21"/>
      <c r="K25" s="5"/>
      <c r="L25" s="21"/>
      <c r="M25" s="102"/>
      <c r="N25" s="21"/>
      <c r="O25" s="21"/>
      <c r="P25" s="21"/>
      <c r="Q25" s="33"/>
      <c r="R25" s="32"/>
      <c r="S25" s="33"/>
      <c r="T25" s="33"/>
      <c r="U25" s="32"/>
    </row>
    <row r="26" spans="1:21" ht="15.75" thickBot="1">
      <c r="A26" s="8" t="s">
        <v>124</v>
      </c>
      <c r="B26" s="6" t="s">
        <v>130</v>
      </c>
      <c r="C26" s="6" t="s">
        <v>129</v>
      </c>
      <c r="D26" s="6" t="s">
        <v>128</v>
      </c>
      <c r="F26" s="20"/>
      <c r="G26" s="103"/>
      <c r="H26" s="21"/>
      <c r="I26" s="21"/>
      <c r="J26" s="20"/>
      <c r="K26" s="5"/>
      <c r="L26" s="20"/>
      <c r="M26" s="103"/>
      <c r="N26" s="21"/>
      <c r="O26" s="21"/>
      <c r="P26" s="20"/>
    </row>
    <row r="27" spans="1:21" ht="15.75" thickBot="1">
      <c r="A27" s="8" t="s">
        <v>124</v>
      </c>
      <c r="B27" s="7" t="s">
        <v>127</v>
      </c>
      <c r="C27" s="6" t="s">
        <v>126</v>
      </c>
      <c r="D27" s="6" t="s">
        <v>125</v>
      </c>
      <c r="E27" s="13"/>
      <c r="F27" s="21"/>
      <c r="G27" s="26"/>
      <c r="H27" s="11"/>
      <c r="I27" s="11"/>
      <c r="J27" s="31"/>
      <c r="K27" s="12"/>
      <c r="L27" s="21"/>
      <c r="M27" s="26"/>
      <c r="N27" s="11"/>
      <c r="O27" s="11"/>
      <c r="P27" s="31"/>
    </row>
    <row r="28" spans="1:21">
      <c r="A28" s="30" t="s">
        <v>124</v>
      </c>
      <c r="B28" s="7" t="s">
        <v>123</v>
      </c>
      <c r="C28" s="7" t="s">
        <v>122</v>
      </c>
      <c r="D28" s="6" t="s">
        <v>121</v>
      </c>
      <c r="E28" s="13">
        <v>6200</v>
      </c>
      <c r="F28" s="27"/>
      <c r="G28" s="101" t="s">
        <v>48</v>
      </c>
      <c r="H28" s="10">
        <v>1</v>
      </c>
      <c r="I28" s="10">
        <v>1</v>
      </c>
      <c r="J28" s="29"/>
      <c r="K28" s="12">
        <v>6200</v>
      </c>
      <c r="L28" s="27"/>
      <c r="M28" s="101" t="s">
        <v>48</v>
      </c>
      <c r="N28" s="10">
        <v>1</v>
      </c>
      <c r="O28" s="10">
        <v>1</v>
      </c>
      <c r="P28" s="29"/>
    </row>
    <row r="29" spans="1:21">
      <c r="A29" s="8" t="s">
        <v>120</v>
      </c>
      <c r="B29" s="6"/>
      <c r="C29" s="6" t="s">
        <v>119</v>
      </c>
      <c r="D29" s="6" t="s">
        <v>118</v>
      </c>
      <c r="E29" s="13"/>
      <c r="F29" s="10"/>
      <c r="G29" s="102"/>
      <c r="H29" s="11"/>
      <c r="I29" s="11"/>
      <c r="K29" s="12"/>
      <c r="L29" s="10"/>
      <c r="M29" s="102"/>
      <c r="N29" s="11"/>
      <c r="O29" s="11"/>
      <c r="R29" s="28"/>
    </row>
    <row r="30" spans="1:21">
      <c r="A30" s="8" t="s">
        <v>117</v>
      </c>
      <c r="B30" s="6"/>
      <c r="C30" s="6" t="s">
        <v>116</v>
      </c>
      <c r="D30" s="6" t="s">
        <v>115</v>
      </c>
      <c r="E30" s="13"/>
      <c r="F30" s="25"/>
      <c r="G30" s="102"/>
      <c r="H30" s="11"/>
      <c r="I30" s="11"/>
      <c r="K30" s="12"/>
      <c r="L30" s="25"/>
      <c r="M30" s="102"/>
      <c r="N30" s="11"/>
      <c r="O30" s="11"/>
    </row>
    <row r="31" spans="1:21">
      <c r="A31" s="8" t="s">
        <v>114</v>
      </c>
      <c r="B31" s="6"/>
      <c r="C31" s="6" t="s">
        <v>113</v>
      </c>
      <c r="D31" s="7" t="s">
        <v>112</v>
      </c>
      <c r="E31" s="13">
        <v>11000</v>
      </c>
      <c r="F31" s="16">
        <v>20</v>
      </c>
      <c r="G31" s="102"/>
      <c r="H31" s="15">
        <f>F31*60/$E$7</f>
        <v>10</v>
      </c>
      <c r="I31" s="10">
        <v>3</v>
      </c>
      <c r="K31" s="12">
        <v>11000</v>
      </c>
      <c r="L31" s="16">
        <v>20</v>
      </c>
      <c r="M31" s="102"/>
      <c r="N31" s="15">
        <f>L31*60/$K$7</f>
        <v>20</v>
      </c>
      <c r="O31" s="10">
        <v>6</v>
      </c>
    </row>
    <row r="32" spans="1:21">
      <c r="A32" s="2"/>
      <c r="C32" t="s">
        <v>111</v>
      </c>
      <c r="D32" t="s">
        <v>110</v>
      </c>
      <c r="E32" s="13">
        <v>28000</v>
      </c>
      <c r="G32" s="102"/>
      <c r="H32" s="15">
        <f>E32/$E$13/$E$7</f>
        <v>3.1111111111111112</v>
      </c>
      <c r="I32" s="10">
        <v>2</v>
      </c>
      <c r="K32" s="12">
        <v>28000</v>
      </c>
      <c r="M32" s="102"/>
      <c r="N32" s="15">
        <f>K32/$K$13/$K$7</f>
        <v>6.2222222222222223</v>
      </c>
      <c r="O32" s="10">
        <v>2</v>
      </c>
    </row>
    <row r="33" spans="1:16">
      <c r="A33" s="8" t="s">
        <v>107</v>
      </c>
      <c r="B33" s="6"/>
      <c r="C33" s="6" t="s">
        <v>109</v>
      </c>
      <c r="D33" s="6" t="s">
        <v>108</v>
      </c>
      <c r="E33" s="13">
        <v>26000</v>
      </c>
      <c r="F33" s="16">
        <v>10</v>
      </c>
      <c r="G33" s="102"/>
      <c r="H33" s="15">
        <f>F33*60/$E$7</f>
        <v>5</v>
      </c>
      <c r="I33" s="10">
        <v>0</v>
      </c>
      <c r="K33" s="12">
        <v>26000</v>
      </c>
      <c r="L33" s="16">
        <v>10</v>
      </c>
      <c r="M33" s="102"/>
      <c r="N33" s="15">
        <f>L33*60/$K$7</f>
        <v>10</v>
      </c>
      <c r="O33" s="10">
        <v>2</v>
      </c>
    </row>
    <row r="34" spans="1:16">
      <c r="A34" s="8" t="s">
        <v>107</v>
      </c>
      <c r="B34" s="6" t="s">
        <v>4</v>
      </c>
      <c r="C34" s="6" t="s">
        <v>106</v>
      </c>
      <c r="D34" s="6" t="s">
        <v>105</v>
      </c>
      <c r="E34" s="13"/>
      <c r="F34" s="21"/>
      <c r="G34" s="102"/>
      <c r="H34" s="11"/>
      <c r="I34" s="11"/>
      <c r="K34" s="12"/>
      <c r="L34" s="21"/>
      <c r="M34" s="102"/>
      <c r="N34" s="11"/>
      <c r="O34" s="11"/>
    </row>
    <row r="35" spans="1:16" ht="15.75" thickBot="1">
      <c r="A35" s="8" t="s">
        <v>101</v>
      </c>
      <c r="B35" s="6"/>
      <c r="C35" s="6" t="s">
        <v>65</v>
      </c>
      <c r="D35" s="6" t="s">
        <v>104</v>
      </c>
      <c r="E35" s="13">
        <v>7200</v>
      </c>
      <c r="F35" s="19"/>
      <c r="G35" s="103"/>
      <c r="H35" s="15">
        <v>1</v>
      </c>
      <c r="I35" s="10">
        <v>1</v>
      </c>
      <c r="J35" s="27"/>
      <c r="K35" s="12">
        <v>7200</v>
      </c>
      <c r="L35" s="19"/>
      <c r="M35" s="103"/>
      <c r="N35" s="15">
        <v>1</v>
      </c>
      <c r="O35" s="10">
        <v>1</v>
      </c>
      <c r="P35" s="27"/>
    </row>
    <row r="36" spans="1:16">
      <c r="A36" s="8" t="s">
        <v>101</v>
      </c>
      <c r="B36" s="6" t="s">
        <v>4</v>
      </c>
      <c r="C36" s="6" t="s">
        <v>103</v>
      </c>
      <c r="D36" s="6" t="s">
        <v>102</v>
      </c>
      <c r="E36" s="13"/>
      <c r="F36" s="21"/>
      <c r="G36" s="26"/>
      <c r="H36" s="11"/>
      <c r="I36" s="11"/>
      <c r="J36" s="10"/>
      <c r="K36" s="12"/>
      <c r="L36" s="21"/>
      <c r="M36" s="26"/>
      <c r="N36" s="11"/>
      <c r="O36" s="11"/>
      <c r="P36" s="10"/>
    </row>
    <row r="37" spans="1:16" ht="15.75" thickBot="1">
      <c r="A37" s="8" t="s">
        <v>101</v>
      </c>
      <c r="B37" s="6" t="s">
        <v>13</v>
      </c>
      <c r="C37" s="6" t="s">
        <v>100</v>
      </c>
      <c r="D37" s="6" t="s">
        <v>100</v>
      </c>
      <c r="E37" s="13"/>
      <c r="G37" s="26"/>
      <c r="H37" s="11"/>
      <c r="I37" s="11"/>
      <c r="J37" s="25"/>
      <c r="K37" s="12"/>
      <c r="M37" s="26"/>
      <c r="N37" s="11"/>
      <c r="O37" s="11"/>
      <c r="P37" s="25"/>
    </row>
    <row r="38" spans="1:16" ht="15" customHeight="1">
      <c r="A38" s="8" t="s">
        <v>96</v>
      </c>
      <c r="B38" s="6"/>
      <c r="C38" s="6" t="s">
        <v>99</v>
      </c>
      <c r="D38" s="6" t="s">
        <v>98</v>
      </c>
      <c r="E38" s="13">
        <v>8000</v>
      </c>
      <c r="F38" s="19"/>
      <c r="G38" s="97" t="s">
        <v>97</v>
      </c>
      <c r="H38" s="10">
        <v>6</v>
      </c>
      <c r="I38" s="10">
        <v>1</v>
      </c>
      <c r="J38" s="24"/>
      <c r="K38" s="12">
        <v>8000</v>
      </c>
      <c r="L38" s="19"/>
      <c r="M38" s="97" t="s">
        <v>97</v>
      </c>
      <c r="N38" s="10">
        <v>6</v>
      </c>
      <c r="O38" s="10">
        <v>1</v>
      </c>
      <c r="P38" s="24"/>
    </row>
    <row r="39" spans="1:16">
      <c r="A39" s="8" t="s">
        <v>96</v>
      </c>
      <c r="B39" s="6" t="s">
        <v>4</v>
      </c>
      <c r="C39" s="6" t="s">
        <v>60</v>
      </c>
      <c r="D39" s="6" t="s">
        <v>59</v>
      </c>
      <c r="E39" s="13"/>
      <c r="G39" s="98"/>
      <c r="H39" s="11"/>
      <c r="I39" s="11"/>
      <c r="J39" s="23"/>
      <c r="K39" s="12"/>
      <c r="M39" s="98"/>
      <c r="N39" s="11"/>
      <c r="O39" s="11"/>
      <c r="P39" s="23"/>
    </row>
    <row r="40" spans="1:16">
      <c r="A40" s="22" t="s">
        <v>96</v>
      </c>
      <c r="B40" s="18" t="s">
        <v>13</v>
      </c>
      <c r="C40" s="18" t="s">
        <v>57</v>
      </c>
      <c r="D40" s="18" t="s">
        <v>56</v>
      </c>
      <c r="E40" s="13"/>
      <c r="G40" s="98"/>
      <c r="H40" s="11"/>
      <c r="I40" s="11"/>
      <c r="J40" s="21"/>
      <c r="K40" s="12"/>
      <c r="M40" s="98"/>
      <c r="N40" s="11"/>
      <c r="O40" s="11"/>
      <c r="P40" s="21"/>
    </row>
    <row r="41" spans="1:16" s="1" customFormat="1" ht="15.75" thickBot="1">
      <c r="A41" s="8" t="s">
        <v>95</v>
      </c>
      <c r="B41" s="7"/>
      <c r="C41" s="6" t="s">
        <v>94</v>
      </c>
      <c r="D41" s="6" t="s">
        <v>93</v>
      </c>
      <c r="E41"/>
      <c r="G41" s="99"/>
      <c r="H41"/>
      <c r="I41"/>
      <c r="J41" s="20"/>
      <c r="K41" s="5"/>
      <c r="M41" s="99"/>
      <c r="N41"/>
      <c r="O41"/>
      <c r="P41" s="20"/>
    </row>
    <row r="42" spans="1:16" s="1" customFormat="1" ht="15" customHeight="1">
      <c r="A42" s="8" t="s">
        <v>90</v>
      </c>
      <c r="B42" s="7"/>
      <c r="C42" s="6" t="s">
        <v>92</v>
      </c>
      <c r="D42" s="6" t="s">
        <v>91</v>
      </c>
      <c r="E42" s="13">
        <v>15500</v>
      </c>
      <c r="F42" s="16">
        <v>10</v>
      </c>
      <c r="G42" s="97" t="s">
        <v>48</v>
      </c>
      <c r="H42" s="15">
        <f>F42*60/$E$7</f>
        <v>5</v>
      </c>
      <c r="I42" s="10">
        <v>0</v>
      </c>
      <c r="K42" s="12">
        <v>15500</v>
      </c>
      <c r="L42" s="16">
        <v>10</v>
      </c>
      <c r="M42" s="97" t="s">
        <v>48</v>
      </c>
      <c r="N42" s="15">
        <f>L42*60/$K$7</f>
        <v>10</v>
      </c>
      <c r="O42" s="10">
        <v>0</v>
      </c>
    </row>
    <row r="43" spans="1:16" s="1" customFormat="1">
      <c r="A43" s="8" t="s">
        <v>90</v>
      </c>
      <c r="B43" s="6" t="s">
        <v>4</v>
      </c>
      <c r="C43" s="6" t="s">
        <v>89</v>
      </c>
      <c r="D43" s="6" t="s">
        <v>88</v>
      </c>
      <c r="E43"/>
      <c r="G43" s="98"/>
      <c r="H43"/>
      <c r="I43"/>
      <c r="K43" s="5"/>
      <c r="M43" s="98"/>
      <c r="N43"/>
      <c r="O43"/>
    </row>
    <row r="44" spans="1:16" s="1" customFormat="1">
      <c r="A44" s="8" t="s">
        <v>87</v>
      </c>
      <c r="B44" s="7"/>
      <c r="C44" s="6" t="s">
        <v>86</v>
      </c>
      <c r="D44" s="6" t="s">
        <v>85</v>
      </c>
      <c r="E44" s="13">
        <v>11350</v>
      </c>
      <c r="F44" s="16">
        <v>30</v>
      </c>
      <c r="G44" s="98"/>
      <c r="H44" s="15">
        <f>F44*60/$E$7</f>
        <v>15</v>
      </c>
      <c r="I44" s="10">
        <v>3</v>
      </c>
      <c r="K44" s="12">
        <v>11350</v>
      </c>
      <c r="L44" s="16">
        <v>30</v>
      </c>
      <c r="M44" s="98"/>
      <c r="N44" s="15">
        <f>L44*60/$K$7</f>
        <v>30</v>
      </c>
      <c r="O44" s="10">
        <v>6</v>
      </c>
    </row>
    <row r="45" spans="1:16" s="1" customFormat="1">
      <c r="A45" s="8" t="s">
        <v>82</v>
      </c>
      <c r="B45" s="7"/>
      <c r="C45" s="6" t="s">
        <v>84</v>
      </c>
      <c r="D45" s="6" t="s">
        <v>83</v>
      </c>
      <c r="E45" s="13">
        <v>9250</v>
      </c>
      <c r="F45" s="16">
        <v>8</v>
      </c>
      <c r="G45" s="98"/>
      <c r="H45" s="15">
        <f>F45*60/$E$7</f>
        <v>4</v>
      </c>
      <c r="I45" s="10">
        <v>0</v>
      </c>
      <c r="K45" s="12">
        <v>9250</v>
      </c>
      <c r="L45" s="16">
        <v>8</v>
      </c>
      <c r="M45" s="98"/>
      <c r="N45" s="15">
        <f>L45*60/$K$7</f>
        <v>8</v>
      </c>
      <c r="O45" s="10">
        <v>0</v>
      </c>
    </row>
    <row r="46" spans="1:16" s="1" customFormat="1">
      <c r="A46" s="8" t="s">
        <v>82</v>
      </c>
      <c r="B46" s="6" t="s">
        <v>4</v>
      </c>
      <c r="C46" s="6" t="s">
        <v>81</v>
      </c>
      <c r="D46" s="6" t="s">
        <v>80</v>
      </c>
      <c r="E46"/>
      <c r="G46" s="98"/>
      <c r="H46"/>
      <c r="I46"/>
      <c r="K46" s="5"/>
      <c r="M46" s="98"/>
      <c r="N46"/>
      <c r="O46"/>
    </row>
    <row r="47" spans="1:16" ht="15.75" thickBot="1">
      <c r="A47" s="8" t="s">
        <v>79</v>
      </c>
      <c r="B47" s="6"/>
      <c r="C47" s="6" t="s">
        <v>65</v>
      </c>
      <c r="D47" s="6" t="s">
        <v>64</v>
      </c>
      <c r="E47" s="13">
        <v>1800</v>
      </c>
      <c r="F47" s="19"/>
      <c r="G47" s="99"/>
      <c r="H47" s="10"/>
      <c r="I47" s="10"/>
      <c r="K47" s="12">
        <v>1800</v>
      </c>
      <c r="L47" s="19"/>
      <c r="M47" s="99"/>
      <c r="N47" s="10"/>
      <c r="O47" s="10"/>
    </row>
    <row r="48" spans="1:16">
      <c r="A48" s="8" t="s">
        <v>75</v>
      </c>
      <c r="B48" s="6"/>
      <c r="C48" s="6" t="s">
        <v>78</v>
      </c>
      <c r="D48" s="6" t="s">
        <v>77</v>
      </c>
      <c r="E48" s="13">
        <v>11000</v>
      </c>
      <c r="F48" s="19">
        <v>1.5</v>
      </c>
      <c r="G48" s="97" t="s">
        <v>76</v>
      </c>
      <c r="H48" s="10">
        <v>6</v>
      </c>
      <c r="I48" s="10">
        <v>2</v>
      </c>
      <c r="K48" s="12">
        <v>11000</v>
      </c>
      <c r="L48" s="19">
        <v>1.5</v>
      </c>
      <c r="M48" s="97" t="s">
        <v>76</v>
      </c>
      <c r="N48" s="10">
        <v>6</v>
      </c>
      <c r="O48" s="10">
        <v>2</v>
      </c>
    </row>
    <row r="49" spans="1:15">
      <c r="A49" s="8" t="s">
        <v>75</v>
      </c>
      <c r="B49" s="6" t="s">
        <v>4</v>
      </c>
      <c r="C49" s="6" t="s">
        <v>60</v>
      </c>
      <c r="D49" s="6" t="s">
        <v>59</v>
      </c>
      <c r="G49" s="98"/>
      <c r="K49" s="5"/>
      <c r="M49" s="98"/>
    </row>
    <row r="50" spans="1:15">
      <c r="A50" s="8" t="s">
        <v>75</v>
      </c>
      <c r="B50" s="18" t="s">
        <v>13</v>
      </c>
      <c r="C50" s="18" t="s">
        <v>57</v>
      </c>
      <c r="D50" s="18" t="s">
        <v>56</v>
      </c>
      <c r="G50" s="98"/>
      <c r="K50" s="5"/>
      <c r="M50" s="98"/>
    </row>
    <row r="51" spans="1:15" s="1" customFormat="1" ht="15.75" thickBot="1">
      <c r="A51" s="8" t="s">
        <v>74</v>
      </c>
      <c r="B51" s="7"/>
      <c r="C51" s="6" t="s">
        <v>73</v>
      </c>
      <c r="D51" s="6" t="s">
        <v>72</v>
      </c>
      <c r="E51"/>
      <c r="G51" s="99"/>
      <c r="H51"/>
      <c r="I51"/>
      <c r="K51" s="5"/>
      <c r="M51" s="99"/>
      <c r="N51"/>
      <c r="O51"/>
    </row>
    <row r="52" spans="1:15" s="1" customFormat="1" ht="15" customHeight="1">
      <c r="A52" s="8" t="s">
        <v>69</v>
      </c>
      <c r="B52" s="7"/>
      <c r="C52" s="6" t="s">
        <v>71</v>
      </c>
      <c r="D52" s="6" t="s">
        <v>70</v>
      </c>
      <c r="E52" s="13">
        <v>9150</v>
      </c>
      <c r="F52" s="16">
        <v>10</v>
      </c>
      <c r="G52" s="97" t="s">
        <v>48</v>
      </c>
      <c r="H52" s="15">
        <f>F52*60/$E$7</f>
        <v>5</v>
      </c>
      <c r="I52" s="10">
        <v>0</v>
      </c>
      <c r="K52" s="12">
        <v>9150</v>
      </c>
      <c r="L52" s="16">
        <v>10</v>
      </c>
      <c r="M52" s="97" t="s">
        <v>48</v>
      </c>
      <c r="N52" s="15">
        <f>L52*60/$K$7</f>
        <v>10</v>
      </c>
      <c r="O52" s="10">
        <v>0</v>
      </c>
    </row>
    <row r="53" spans="1:15" s="1" customFormat="1">
      <c r="A53" s="8" t="s">
        <v>69</v>
      </c>
      <c r="B53" s="6" t="s">
        <v>4</v>
      </c>
      <c r="C53" s="6" t="s">
        <v>68</v>
      </c>
      <c r="D53" s="6" t="s">
        <v>67</v>
      </c>
      <c r="E53"/>
      <c r="G53" s="98"/>
      <c r="H53" s="10"/>
      <c r="I53"/>
      <c r="K53" s="5"/>
      <c r="M53" s="98"/>
      <c r="N53" s="10"/>
      <c r="O53"/>
    </row>
    <row r="54" spans="1:15" ht="15.75" thickBot="1">
      <c r="A54" s="8" t="s">
        <v>66</v>
      </c>
      <c r="B54" s="6"/>
      <c r="C54" s="6" t="s">
        <v>65</v>
      </c>
      <c r="D54" s="6" t="s">
        <v>64</v>
      </c>
      <c r="E54" s="13">
        <v>1800</v>
      </c>
      <c r="F54" s="19"/>
      <c r="G54" s="99"/>
      <c r="H54" s="10">
        <v>1</v>
      </c>
      <c r="I54" s="10">
        <v>2</v>
      </c>
      <c r="K54" s="12">
        <v>1800</v>
      </c>
      <c r="L54" s="19"/>
      <c r="M54" s="99"/>
      <c r="N54" s="10">
        <v>1</v>
      </c>
      <c r="O54" s="10">
        <v>2</v>
      </c>
    </row>
    <row r="55" spans="1:15" ht="15" customHeight="1">
      <c r="A55" s="8" t="s">
        <v>58</v>
      </c>
      <c r="B55" s="6"/>
      <c r="C55" s="6" t="s">
        <v>63</v>
      </c>
      <c r="D55" s="6" t="s">
        <v>62</v>
      </c>
      <c r="E55" s="13">
        <v>8000</v>
      </c>
      <c r="F55" s="19">
        <v>1.5</v>
      </c>
      <c r="G55" s="97" t="s">
        <v>61</v>
      </c>
      <c r="H55" s="10">
        <v>6</v>
      </c>
      <c r="I55" s="10">
        <v>2</v>
      </c>
      <c r="K55" s="12">
        <v>8000</v>
      </c>
      <c r="L55" s="19">
        <v>1.5</v>
      </c>
      <c r="M55" s="97" t="s">
        <v>61</v>
      </c>
      <c r="N55" s="10">
        <v>6</v>
      </c>
      <c r="O55" s="10">
        <v>2</v>
      </c>
    </row>
    <row r="56" spans="1:15">
      <c r="A56" s="8" t="s">
        <v>58</v>
      </c>
      <c r="B56" s="6" t="s">
        <v>4</v>
      </c>
      <c r="C56" s="6" t="s">
        <v>60</v>
      </c>
      <c r="D56" s="6" t="s">
        <v>59</v>
      </c>
      <c r="E56" s="1"/>
      <c r="G56" s="98"/>
      <c r="H56" s="1"/>
      <c r="I56" s="1"/>
      <c r="K56" s="9"/>
      <c r="M56" s="98"/>
      <c r="N56" s="1"/>
      <c r="O56" s="1"/>
    </row>
    <row r="57" spans="1:15">
      <c r="A57" s="8" t="s">
        <v>58</v>
      </c>
      <c r="B57" s="18" t="s">
        <v>13</v>
      </c>
      <c r="C57" s="18" t="s">
        <v>57</v>
      </c>
      <c r="D57" s="18" t="s">
        <v>56</v>
      </c>
      <c r="E57" s="1"/>
      <c r="G57" s="98"/>
      <c r="H57" s="1"/>
      <c r="I57" s="1"/>
      <c r="K57" s="9"/>
      <c r="M57" s="98"/>
      <c r="N57" s="1"/>
      <c r="O57" s="1"/>
    </row>
    <row r="58" spans="1:15" s="1" customFormat="1" ht="15.75" thickBot="1">
      <c r="A58" s="8" t="s">
        <v>55</v>
      </c>
      <c r="B58" s="7"/>
      <c r="C58" s="6" t="s">
        <v>54</v>
      </c>
      <c r="D58" s="6" t="s">
        <v>53</v>
      </c>
      <c r="G58" s="99"/>
      <c r="K58" s="9"/>
      <c r="M58" s="99"/>
    </row>
    <row r="59" spans="1:15" ht="15.75" thickBot="1">
      <c r="A59" s="2"/>
      <c r="C59" t="s">
        <v>52</v>
      </c>
      <c r="D59" s="1" t="s">
        <v>51</v>
      </c>
      <c r="E59" s="13">
        <v>12000</v>
      </c>
      <c r="G59" s="17"/>
      <c r="H59" s="15">
        <f>E59/$E$13/$E$7</f>
        <v>1.3333333333333333</v>
      </c>
      <c r="I59" s="10">
        <v>2</v>
      </c>
      <c r="K59" s="12">
        <v>12000</v>
      </c>
      <c r="M59" s="17"/>
      <c r="N59" s="15">
        <f>K59/$K$13/$K$7</f>
        <v>2.6666666666666665</v>
      </c>
      <c r="O59" s="10">
        <v>2</v>
      </c>
    </row>
    <row r="60" spans="1:15" s="1" customFormat="1" ht="15" customHeight="1">
      <c r="A60" s="8" t="s">
        <v>47</v>
      </c>
      <c r="B60" s="7"/>
      <c r="C60" s="6" t="s">
        <v>50</v>
      </c>
      <c r="D60" s="6" t="s">
        <v>49</v>
      </c>
      <c r="E60" s="13">
        <v>11250</v>
      </c>
      <c r="F60" s="16">
        <v>10</v>
      </c>
      <c r="G60" s="97" t="s">
        <v>48</v>
      </c>
      <c r="H60" s="15">
        <f>F60*60/$E$7</f>
        <v>5</v>
      </c>
      <c r="I60" s="10">
        <v>0</v>
      </c>
      <c r="K60" s="12">
        <v>11250</v>
      </c>
      <c r="L60" s="16">
        <v>10</v>
      </c>
      <c r="M60" s="97" t="s">
        <v>48</v>
      </c>
      <c r="N60" s="15">
        <f>L60*60/$K$7</f>
        <v>10</v>
      </c>
      <c r="O60" s="10">
        <v>0</v>
      </c>
    </row>
    <row r="61" spans="1:15" s="1" customFormat="1">
      <c r="A61" s="8" t="s">
        <v>47</v>
      </c>
      <c r="B61" s="6" t="s">
        <v>4</v>
      </c>
      <c r="C61" s="6" t="s">
        <v>46</v>
      </c>
      <c r="D61" s="6" t="s">
        <v>45</v>
      </c>
      <c r="G61" s="98"/>
      <c r="H61" s="10"/>
      <c r="K61" s="9"/>
      <c r="M61" s="98"/>
      <c r="N61" s="10"/>
    </row>
    <row r="62" spans="1:15">
      <c r="A62" s="8" t="s">
        <v>44</v>
      </c>
      <c r="B62" s="6"/>
      <c r="C62" s="6" t="s">
        <v>43</v>
      </c>
      <c r="D62" s="6" t="s">
        <v>42</v>
      </c>
      <c r="E62" s="13">
        <v>8800</v>
      </c>
      <c r="F62" s="16">
        <v>30</v>
      </c>
      <c r="G62" s="98"/>
      <c r="H62" s="15">
        <f>F62*60/$E$7</f>
        <v>15</v>
      </c>
      <c r="I62" s="10">
        <v>3</v>
      </c>
      <c r="K62" s="12">
        <v>8800</v>
      </c>
      <c r="L62" s="16">
        <v>30</v>
      </c>
      <c r="M62" s="98"/>
      <c r="N62" s="15">
        <f>L62*60/$K$7</f>
        <v>30</v>
      </c>
      <c r="O62" s="10">
        <v>6</v>
      </c>
    </row>
    <row r="63" spans="1:15">
      <c r="A63" s="8" t="s">
        <v>39</v>
      </c>
      <c r="B63" s="6"/>
      <c r="C63" s="6" t="s">
        <v>41</v>
      </c>
      <c r="D63" s="6" t="s">
        <v>40</v>
      </c>
      <c r="E63" s="13">
        <v>14500</v>
      </c>
      <c r="F63" s="16">
        <v>10</v>
      </c>
      <c r="G63" s="98"/>
      <c r="H63" s="15">
        <f>F63*60/$E$7</f>
        <v>5</v>
      </c>
      <c r="I63" s="10">
        <v>0</v>
      </c>
      <c r="K63" s="12">
        <v>14500</v>
      </c>
      <c r="L63" s="16">
        <v>10</v>
      </c>
      <c r="M63" s="98"/>
      <c r="N63" s="15">
        <f>L63*60/$K$7</f>
        <v>10</v>
      </c>
      <c r="O63" s="10">
        <v>0</v>
      </c>
    </row>
    <row r="64" spans="1:15">
      <c r="A64" s="8" t="s">
        <v>39</v>
      </c>
      <c r="B64" s="6" t="s">
        <v>4</v>
      </c>
      <c r="C64" s="6" t="s">
        <v>38</v>
      </c>
      <c r="D64" s="6" t="s">
        <v>37</v>
      </c>
      <c r="E64" s="13"/>
      <c r="F64" s="16"/>
      <c r="G64" s="98"/>
      <c r="H64" s="15"/>
      <c r="I64" s="10"/>
      <c r="K64" s="12"/>
      <c r="L64" s="16"/>
      <c r="M64" s="98"/>
      <c r="N64" s="15"/>
      <c r="O64" s="10"/>
    </row>
    <row r="65" spans="1:15">
      <c r="A65" s="2"/>
      <c r="C65" t="s">
        <v>36</v>
      </c>
      <c r="D65" s="6"/>
      <c r="E65" s="13">
        <v>12000</v>
      </c>
      <c r="G65" s="98"/>
      <c r="H65" s="15">
        <f>E65/$E$13/$E$7</f>
        <v>1.3333333333333333</v>
      </c>
      <c r="I65" s="10">
        <v>2</v>
      </c>
      <c r="K65" s="12">
        <v>12000</v>
      </c>
      <c r="M65" s="98"/>
      <c r="N65" s="15">
        <f>K65/$K$13/$K$7</f>
        <v>2.6666666666666665</v>
      </c>
      <c r="O65" s="10">
        <v>2</v>
      </c>
    </row>
    <row r="66" spans="1:15">
      <c r="A66" s="8" t="s">
        <v>33</v>
      </c>
      <c r="B66" s="6"/>
      <c r="C66" s="6" t="s">
        <v>35</v>
      </c>
      <c r="D66" s="6" t="s">
        <v>34</v>
      </c>
      <c r="E66" s="13">
        <v>53000</v>
      </c>
      <c r="F66" s="14"/>
      <c r="G66" s="11"/>
      <c r="H66" s="10"/>
      <c r="I66" s="10"/>
      <c r="K66" s="12">
        <v>53000</v>
      </c>
      <c r="L66" s="14"/>
      <c r="M66" s="11"/>
      <c r="N66" s="10"/>
      <c r="O66" s="10"/>
    </row>
    <row r="67" spans="1:15">
      <c r="A67" s="8" t="s">
        <v>33</v>
      </c>
      <c r="B67" s="6" t="s">
        <v>4</v>
      </c>
      <c r="C67" s="6" t="s">
        <v>32</v>
      </c>
      <c r="D67" s="6" t="s">
        <v>31</v>
      </c>
      <c r="E67" s="1"/>
      <c r="G67" s="1"/>
      <c r="H67" s="1"/>
      <c r="I67" s="1"/>
      <c r="K67" s="9"/>
      <c r="M67" s="1"/>
      <c r="N67" s="1"/>
      <c r="O67" s="1"/>
    </row>
    <row r="68" spans="1:15">
      <c r="A68" s="8" t="s">
        <v>30</v>
      </c>
      <c r="B68" s="6"/>
      <c r="C68" s="6" t="s">
        <v>29</v>
      </c>
      <c r="D68" s="7" t="s">
        <v>28</v>
      </c>
      <c r="E68" s="13">
        <v>9000</v>
      </c>
      <c r="F68" s="14"/>
      <c r="G68" s="11"/>
      <c r="H68" s="10"/>
      <c r="I68" s="10"/>
      <c r="K68" s="12">
        <v>9000</v>
      </c>
      <c r="L68" s="14"/>
      <c r="M68" s="11"/>
      <c r="N68" s="10"/>
      <c r="O68" s="10"/>
    </row>
    <row r="69" spans="1:15">
      <c r="A69" s="8" t="s">
        <v>27</v>
      </c>
      <c r="B69" s="6"/>
      <c r="C69" s="6" t="s">
        <v>26</v>
      </c>
      <c r="D69" s="7" t="s">
        <v>25</v>
      </c>
      <c r="E69" s="1"/>
      <c r="G69" s="1"/>
      <c r="H69" s="1"/>
      <c r="I69" s="1"/>
      <c r="K69" s="9"/>
      <c r="M69" s="1"/>
      <c r="N69" s="1"/>
      <c r="O69" s="1"/>
    </row>
    <row r="70" spans="1:15">
      <c r="A70" s="8" t="s">
        <v>24</v>
      </c>
      <c r="B70" s="6"/>
      <c r="C70" s="6" t="s">
        <v>23</v>
      </c>
      <c r="D70" s="7" t="s">
        <v>22</v>
      </c>
      <c r="K70" s="5"/>
    </row>
    <row r="71" spans="1:15">
      <c r="A71" s="8" t="s">
        <v>21</v>
      </c>
      <c r="B71" s="6"/>
      <c r="C71" s="6" t="s">
        <v>20</v>
      </c>
      <c r="D71" s="7" t="s">
        <v>19</v>
      </c>
      <c r="K71" s="5"/>
    </row>
    <row r="72" spans="1:15">
      <c r="A72" s="8" t="s">
        <v>14</v>
      </c>
      <c r="B72" s="6"/>
      <c r="C72" s="6" t="s">
        <v>18</v>
      </c>
      <c r="D72" s="7" t="s">
        <v>17</v>
      </c>
      <c r="K72" s="5"/>
    </row>
    <row r="73" spans="1:15">
      <c r="A73" s="8" t="s">
        <v>14</v>
      </c>
      <c r="B73" s="6" t="s">
        <v>4</v>
      </c>
      <c r="C73" s="6" t="s">
        <v>16</v>
      </c>
      <c r="D73" s="7" t="s">
        <v>15</v>
      </c>
      <c r="E73" s="13"/>
      <c r="G73" s="11"/>
      <c r="H73" s="10"/>
      <c r="I73" s="10"/>
      <c r="K73" s="12"/>
      <c r="M73" s="11"/>
      <c r="N73" s="10"/>
      <c r="O73" s="10"/>
    </row>
    <row r="74" spans="1:15" s="1" customFormat="1">
      <c r="A74" s="8" t="s">
        <v>14</v>
      </c>
      <c r="B74" s="7" t="s">
        <v>13</v>
      </c>
      <c r="C74" s="6" t="s">
        <v>12</v>
      </c>
      <c r="D74" s="7" t="s">
        <v>11</v>
      </c>
      <c r="K74" s="9"/>
    </row>
    <row r="75" spans="1:15" s="1" customFormat="1">
      <c r="A75" s="8" t="s">
        <v>10</v>
      </c>
      <c r="B75" s="7"/>
      <c r="C75" s="6" t="s">
        <v>9</v>
      </c>
      <c r="D75" s="7" t="s">
        <v>8</v>
      </c>
      <c r="K75" s="9"/>
    </row>
    <row r="76" spans="1:15" s="1" customFormat="1">
      <c r="A76" s="8" t="s">
        <v>5</v>
      </c>
      <c r="B76" s="7"/>
      <c r="C76" s="6" t="s">
        <v>7</v>
      </c>
      <c r="D76" s="7" t="s">
        <v>6</v>
      </c>
      <c r="K76" s="9"/>
    </row>
    <row r="77" spans="1:15" s="1" customFormat="1">
      <c r="A77" s="8" t="s">
        <v>5</v>
      </c>
      <c r="B77" s="6" t="s">
        <v>4</v>
      </c>
      <c r="C77" s="6" t="s">
        <v>3</v>
      </c>
      <c r="D77" s="7" t="s">
        <v>2</v>
      </c>
      <c r="E77"/>
      <c r="G77"/>
      <c r="H77"/>
      <c r="I77"/>
      <c r="K77" s="5"/>
      <c r="M77"/>
      <c r="N77"/>
      <c r="O77"/>
    </row>
    <row r="78" spans="1:15" s="1" customFormat="1" ht="15.75" thickBot="1">
      <c r="A78" s="8" t="s">
        <v>1</v>
      </c>
      <c r="B78" s="7"/>
      <c r="C78" s="6" t="s">
        <v>0</v>
      </c>
      <c r="D78" s="6" t="s">
        <v>0</v>
      </c>
      <c r="E78"/>
      <c r="G78"/>
      <c r="H78"/>
      <c r="I78"/>
      <c r="K78" s="5"/>
      <c r="M78"/>
      <c r="N78"/>
      <c r="O78"/>
    </row>
    <row r="79" spans="1:15" ht="15.75" thickBot="1">
      <c r="A79" s="2"/>
      <c r="C79" s="6"/>
      <c r="D79" s="6"/>
      <c r="H79" s="4">
        <f>SUM(H17:I78)</f>
        <v>154.80246913580248</v>
      </c>
      <c r="I79" s="3"/>
      <c r="K79" s="5"/>
      <c r="N79" s="4">
        <f>SUM(N17:O78)</f>
        <v>243.46913580246911</v>
      </c>
      <c r="O79" s="3"/>
    </row>
    <row r="80" spans="1:15">
      <c r="A80" s="2"/>
    </row>
    <row r="88" spans="5:15">
      <c r="E88" s="1"/>
      <c r="G88" s="1"/>
      <c r="H88" s="1"/>
      <c r="I88" s="1"/>
      <c r="K88" s="1"/>
      <c r="M88" s="1"/>
      <c r="N88" s="1"/>
      <c r="O88" s="1"/>
    </row>
    <row r="89" spans="5:15">
      <c r="E89" s="1"/>
      <c r="G89" s="1"/>
      <c r="H89" s="1"/>
      <c r="I89" s="1"/>
      <c r="K89" s="1"/>
      <c r="M89" s="1"/>
      <c r="N89" s="1"/>
      <c r="O89" s="1"/>
    </row>
    <row r="90" spans="5:15">
      <c r="E90" s="1"/>
      <c r="G90" s="1"/>
      <c r="H90" s="1"/>
      <c r="I90" s="1"/>
      <c r="K90" s="1"/>
      <c r="M90" s="1"/>
      <c r="N90" s="1"/>
      <c r="O90" s="1"/>
    </row>
    <row r="91" spans="5:15">
      <c r="E91" s="1"/>
      <c r="G91" s="1"/>
      <c r="H91" s="1"/>
      <c r="I91" s="1"/>
      <c r="K91" s="1"/>
      <c r="M91" s="1"/>
      <c r="N91" s="1"/>
      <c r="O91" s="1"/>
    </row>
    <row r="92" spans="5:15">
      <c r="E92" s="1"/>
      <c r="G92" s="1"/>
      <c r="H92" s="1"/>
      <c r="I92" s="1"/>
      <c r="K92" s="1"/>
      <c r="M92" s="1"/>
      <c r="N92" s="1"/>
      <c r="O92" s="1"/>
    </row>
  </sheetData>
  <mergeCells count="17">
    <mergeCell ref="M55:M58"/>
    <mergeCell ref="M60:M65"/>
    <mergeCell ref="M19:M26"/>
    <mergeCell ref="M28:M35"/>
    <mergeCell ref="M38:M41"/>
    <mergeCell ref="M42:M47"/>
    <mergeCell ref="M48:M51"/>
    <mergeCell ref="M52:M54"/>
    <mergeCell ref="G52:G54"/>
    <mergeCell ref="G55:G58"/>
    <mergeCell ref="G60:G65"/>
    <mergeCell ref="A15:B15"/>
    <mergeCell ref="G19:G26"/>
    <mergeCell ref="G28:G35"/>
    <mergeCell ref="G38:G41"/>
    <mergeCell ref="G42:G47"/>
    <mergeCell ref="G48:G51"/>
  </mergeCells>
  <printOptions horizontalCentered="1"/>
  <pageMargins left="0.31496062992125984" right="0.31496062992125984" top="0.39370078740157483" bottom="0.78740157480314965" header="0.31496062992125984" footer="0.31496062992125984"/>
  <pageSetup paperSize="9" scale="68" fitToHeight="0" orientation="landscape" r:id="rId1"/>
  <headerFooter>
    <oddFooter>&amp;LZpracoval: Jiří Jaroš
&amp;D ; &amp;T&amp;C&amp;Z&amp;F ; &amp;A&amp;R&amp;P / &amp;N</oddFooter>
  </headerFooter>
  <rowBreaks count="1" manualBreakCount="1">
    <brk id="47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Dopravník</vt:lpstr>
      <vt:lpstr>Dopravník!Názvy_tisku</vt:lpstr>
      <vt:lpstr>Dopravník!Oblast_tisku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Jaros</dc:creator>
  <cp:lastModifiedBy>Rostislav Šlechta</cp:lastModifiedBy>
  <dcterms:created xsi:type="dcterms:W3CDTF">2017-05-11T13:35:38Z</dcterms:created>
  <dcterms:modified xsi:type="dcterms:W3CDTF">2018-09-11T14:53:55Z</dcterms:modified>
</cp:coreProperties>
</file>