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Izazaga/Documents/18:1/Instrumentacion/"/>
    </mc:Choice>
  </mc:AlternateContent>
  <bookViews>
    <workbookView xWindow="0" yWindow="440" windowWidth="27320" windowHeight="14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8" i="1" l="1"/>
  <c r="N47" i="1"/>
  <c r="N46" i="1"/>
  <c r="N45" i="1"/>
  <c r="N44" i="1"/>
  <c r="N43" i="1"/>
  <c r="N42" i="1"/>
  <c r="N41" i="1"/>
  <c r="N40" i="1"/>
  <c r="N39" i="1"/>
  <c r="N38" i="1"/>
  <c r="N31" i="1"/>
  <c r="N32" i="1"/>
  <c r="N30" i="1"/>
  <c r="N29" i="1"/>
  <c r="N28" i="1"/>
  <c r="N27" i="1"/>
  <c r="N26" i="1"/>
  <c r="N25" i="1"/>
  <c r="N24" i="1"/>
  <c r="N23" i="1"/>
  <c r="N22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23" i="1"/>
  <c r="B23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39" i="1"/>
  <c r="B39" i="1"/>
  <c r="L6" i="1"/>
  <c r="L7" i="1"/>
  <c r="L8" i="1"/>
  <c r="L9" i="1"/>
  <c r="L10" i="1"/>
  <c r="L11" i="1"/>
  <c r="L12" i="1"/>
  <c r="L13" i="1"/>
  <c r="L14" i="1"/>
  <c r="L15" i="1"/>
  <c r="L5" i="1"/>
</calcChain>
</file>

<file path=xl/sharedStrings.xml><?xml version="1.0" encoding="utf-8"?>
<sst xmlns="http://schemas.openxmlformats.org/spreadsheetml/2006/main" count="59" uniqueCount="19">
  <si>
    <t>Voltaje Analógico Va medido (V)</t>
  </si>
  <si>
    <t>Voltaje Analógico Va calculado (V)</t>
  </si>
  <si>
    <t>Combinación Binaria</t>
  </si>
  <si>
    <t>B7</t>
  </si>
  <si>
    <t>B6</t>
  </si>
  <si>
    <t>B5</t>
  </si>
  <si>
    <t>B4</t>
  </si>
  <si>
    <t>B3</t>
  </si>
  <si>
    <t>B2</t>
  </si>
  <si>
    <t>B1</t>
  </si>
  <si>
    <t>B0</t>
  </si>
  <si>
    <t>Decimal</t>
  </si>
  <si>
    <t>Vres= 19.6078mV</t>
  </si>
  <si>
    <t>Voltaje del Sensor (V)</t>
  </si>
  <si>
    <t>Voltaje del Circuito de acondicionamiento (V)</t>
  </si>
  <si>
    <t>Av = 3.725</t>
  </si>
  <si>
    <t>Av = 2.00</t>
  </si>
  <si>
    <t>Voltaje del Sensor</t>
  </si>
  <si>
    <t>Voltaje del circuito de acondicionamiento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</si>
</sst>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"/>
    <numFmt numFmtId="167" formatCode="0.00000"/>
    <numFmt numFmtId="168" formatCode="0.000000"/>
    <numFmt numFmtId="169" formatCode="0.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 wrapText="1"/>
    </xf>
    <xf numFmtId="167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6" xfId="0" applyBorder="1" applyAlignment="1">
      <alignment vertical="center"/>
    </xf>
    <xf numFmtId="0" fontId="0" fillId="0" borderId="9" xfId="0" applyBorder="1"/>
    <xf numFmtId="167" fontId="0" fillId="0" borderId="8" xfId="0" applyNumberFormat="1" applyBorder="1"/>
    <xf numFmtId="0" fontId="1" fillId="0" borderId="0" xfId="0" applyFont="1" applyFill="1" applyBorder="1" applyAlignment="1">
      <alignment horizontal="justify" vertical="center" wrapText="1"/>
    </xf>
    <xf numFmtId="169" fontId="0" fillId="0" borderId="1" xfId="0" applyNumberFormat="1" applyBorder="1"/>
    <xf numFmtId="168" fontId="0" fillId="0" borderId="1" xfId="0" applyNumberFormat="1" applyBorder="1"/>
    <xf numFmtId="165" fontId="0" fillId="0" borderId="4" xfId="0" applyNumberFormat="1" applyBorder="1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9"/>
  <sheetViews>
    <sheetView tabSelected="1" showRuler="0" topLeftCell="B19" workbookViewId="0">
      <selection activeCell="N37" sqref="N37:W48"/>
    </sheetView>
  </sheetViews>
  <sheetFormatPr baseColWidth="10" defaultRowHeight="16" x14ac:dyDescent="0.2"/>
  <cols>
    <col min="2" max="2" width="11.6640625" bestFit="1" customWidth="1"/>
    <col min="3" max="3" width="11" customWidth="1"/>
    <col min="14" max="14" width="11.6640625" bestFit="1" customWidth="1"/>
  </cols>
  <sheetData>
    <row r="2" spans="2:12" x14ac:dyDescent="0.2"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 ht="80" customHeight="1" x14ac:dyDescent="0.2">
      <c r="B3" s="5" t="s">
        <v>0</v>
      </c>
      <c r="C3" s="4" t="s">
        <v>2</v>
      </c>
      <c r="D3" s="4"/>
      <c r="E3" s="4"/>
      <c r="F3" s="4"/>
      <c r="G3" s="4"/>
      <c r="H3" s="4"/>
      <c r="I3" s="4"/>
      <c r="J3" s="4"/>
      <c r="K3" s="13" t="s">
        <v>11</v>
      </c>
      <c r="L3" s="5" t="s">
        <v>1</v>
      </c>
    </row>
    <row r="4" spans="2:12" x14ac:dyDescent="0.2">
      <c r="B4" s="5"/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14"/>
      <c r="L4" s="5"/>
    </row>
    <row r="5" spans="2:12" x14ac:dyDescent="0.2">
      <c r="B5" s="11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5">
        <f>0.0196078*K5</f>
        <v>0</v>
      </c>
    </row>
    <row r="6" spans="2:12" x14ac:dyDescent="0.2">
      <c r="B6" s="7">
        <v>0.5</v>
      </c>
      <c r="C6" s="12">
        <v>0</v>
      </c>
      <c r="D6" s="12">
        <v>0</v>
      </c>
      <c r="E6" s="12">
        <v>0</v>
      </c>
      <c r="F6" s="12">
        <v>1</v>
      </c>
      <c r="G6" s="12">
        <v>1</v>
      </c>
      <c r="H6" s="12">
        <v>0</v>
      </c>
      <c r="I6" s="12">
        <v>1</v>
      </c>
      <c r="J6" s="12">
        <v>0</v>
      </c>
      <c r="K6" s="12">
        <v>26</v>
      </c>
      <c r="L6" s="15">
        <f t="shared" ref="L6:L15" si="0">0.0196078*K6</f>
        <v>0.5098028</v>
      </c>
    </row>
    <row r="7" spans="2:12" x14ac:dyDescent="0.2">
      <c r="B7" s="7">
        <v>1</v>
      </c>
      <c r="C7" s="12">
        <v>0</v>
      </c>
      <c r="D7" s="12">
        <v>0</v>
      </c>
      <c r="E7" s="12">
        <v>1</v>
      </c>
      <c r="F7" s="12">
        <v>1</v>
      </c>
      <c r="G7" s="12">
        <v>0</v>
      </c>
      <c r="H7" s="12">
        <v>1</v>
      </c>
      <c r="I7" s="12">
        <v>0</v>
      </c>
      <c r="J7" s="12">
        <v>0</v>
      </c>
      <c r="K7" s="12">
        <v>52</v>
      </c>
      <c r="L7" s="15">
        <f t="shared" si="0"/>
        <v>1.0196056</v>
      </c>
    </row>
    <row r="8" spans="2:12" x14ac:dyDescent="0.2">
      <c r="B8" s="7">
        <v>1.5</v>
      </c>
      <c r="C8" s="12">
        <v>0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1</v>
      </c>
      <c r="J8" s="12">
        <v>0</v>
      </c>
      <c r="K8" s="12">
        <v>78</v>
      </c>
      <c r="L8" s="15">
        <f t="shared" si="0"/>
        <v>1.5294084000000001</v>
      </c>
    </row>
    <row r="9" spans="2:12" x14ac:dyDescent="0.2">
      <c r="B9" s="7">
        <v>2</v>
      </c>
      <c r="C9" s="12">
        <v>0</v>
      </c>
      <c r="D9" s="12">
        <v>1</v>
      </c>
      <c r="E9" s="12">
        <v>1</v>
      </c>
      <c r="F9" s="12">
        <v>0</v>
      </c>
      <c r="G9" s="12">
        <v>1</v>
      </c>
      <c r="H9" s="12">
        <v>0</v>
      </c>
      <c r="I9" s="12">
        <v>0</v>
      </c>
      <c r="J9" s="12">
        <v>1</v>
      </c>
      <c r="K9" s="12">
        <v>105</v>
      </c>
      <c r="L9" s="15">
        <f t="shared" si="0"/>
        <v>2.0588190000000002</v>
      </c>
    </row>
    <row r="10" spans="2:12" x14ac:dyDescent="0.2">
      <c r="B10" s="7">
        <v>2.5</v>
      </c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</v>
      </c>
      <c r="J10" s="12">
        <v>1</v>
      </c>
      <c r="K10" s="12">
        <v>131</v>
      </c>
      <c r="L10" s="15">
        <f t="shared" si="0"/>
        <v>2.5686218000000003</v>
      </c>
    </row>
    <row r="11" spans="2:12" x14ac:dyDescent="0.2">
      <c r="B11" s="7">
        <v>3</v>
      </c>
      <c r="C11" s="12">
        <v>1</v>
      </c>
      <c r="D11" s="12">
        <v>0</v>
      </c>
      <c r="E11" s="12">
        <v>0</v>
      </c>
      <c r="F11" s="12">
        <v>1</v>
      </c>
      <c r="G11" s="12">
        <v>1</v>
      </c>
      <c r="H11" s="12">
        <v>1</v>
      </c>
      <c r="I11" s="12">
        <v>0</v>
      </c>
      <c r="J11" s="12">
        <v>0</v>
      </c>
      <c r="K11" s="12">
        <v>156</v>
      </c>
      <c r="L11" s="15">
        <f t="shared" si="0"/>
        <v>3.0588168000000002</v>
      </c>
    </row>
    <row r="12" spans="2:12" x14ac:dyDescent="0.2">
      <c r="B12" s="7">
        <v>3.5</v>
      </c>
      <c r="C12" s="12">
        <v>1</v>
      </c>
      <c r="D12" s="12">
        <v>0</v>
      </c>
      <c r="E12" s="12">
        <v>1</v>
      </c>
      <c r="F12" s="12">
        <v>1</v>
      </c>
      <c r="G12" s="12">
        <v>0</v>
      </c>
      <c r="H12" s="12">
        <v>1</v>
      </c>
      <c r="I12" s="12">
        <v>1</v>
      </c>
      <c r="J12" s="12">
        <v>0</v>
      </c>
      <c r="K12" s="12">
        <v>182</v>
      </c>
      <c r="L12" s="15">
        <f t="shared" si="0"/>
        <v>3.5686196000000003</v>
      </c>
    </row>
    <row r="13" spans="2:12" x14ac:dyDescent="0.2">
      <c r="B13" s="7">
        <v>4</v>
      </c>
      <c r="C13" s="12">
        <v>1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1</v>
      </c>
      <c r="J13" s="12">
        <v>0</v>
      </c>
      <c r="K13" s="12">
        <v>206</v>
      </c>
      <c r="L13" s="15">
        <f t="shared" si="0"/>
        <v>4.0392068000000005</v>
      </c>
    </row>
    <row r="14" spans="2:12" x14ac:dyDescent="0.2">
      <c r="B14" s="7">
        <v>4.5</v>
      </c>
      <c r="C14" s="12">
        <v>1</v>
      </c>
      <c r="D14" s="12">
        <v>1</v>
      </c>
      <c r="E14" s="12">
        <v>1</v>
      </c>
      <c r="F14" s="12">
        <v>0</v>
      </c>
      <c r="G14" s="12">
        <v>1</v>
      </c>
      <c r="H14" s="12">
        <v>0</v>
      </c>
      <c r="I14" s="12">
        <v>0</v>
      </c>
      <c r="J14" s="12">
        <v>1</v>
      </c>
      <c r="K14" s="12">
        <v>233</v>
      </c>
      <c r="L14" s="15">
        <f t="shared" si="0"/>
        <v>4.5686173999999999</v>
      </c>
    </row>
    <row r="15" spans="2:12" x14ac:dyDescent="0.2">
      <c r="B15" s="7">
        <v>5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255</v>
      </c>
      <c r="L15" s="15">
        <f t="shared" si="0"/>
        <v>4.9999890000000002</v>
      </c>
    </row>
    <row r="16" spans="2:12" x14ac:dyDescent="0.2">
      <c r="B16" s="1"/>
      <c r="L16" s="16"/>
    </row>
    <row r="17" spans="2:23" x14ac:dyDescent="0.2">
      <c r="B17" s="1"/>
    </row>
    <row r="20" spans="2:23" ht="17" thickBot="1" x14ac:dyDescent="0.25">
      <c r="B20" s="2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23" ht="64" customHeight="1" thickBot="1" x14ac:dyDescent="0.25">
      <c r="B21" s="5" t="s">
        <v>13</v>
      </c>
      <c r="C21" s="5" t="s">
        <v>14</v>
      </c>
      <c r="D21" s="4" t="s">
        <v>2</v>
      </c>
      <c r="E21" s="4"/>
      <c r="F21" s="4"/>
      <c r="G21" s="4"/>
      <c r="H21" s="4"/>
      <c r="I21" s="4"/>
      <c r="J21" s="4"/>
      <c r="K21" s="4"/>
      <c r="L21" s="13" t="s">
        <v>11</v>
      </c>
      <c r="N21" s="8" t="s">
        <v>17</v>
      </c>
      <c r="O21" s="9" t="s">
        <v>18</v>
      </c>
      <c r="P21" s="9" t="s">
        <v>3</v>
      </c>
      <c r="Q21" s="9" t="s">
        <v>4</v>
      </c>
      <c r="R21" s="9" t="s">
        <v>5</v>
      </c>
      <c r="S21" s="9" t="s">
        <v>6</v>
      </c>
      <c r="T21" s="9" t="s">
        <v>7</v>
      </c>
      <c r="U21" s="9" t="s">
        <v>8</v>
      </c>
      <c r="V21" s="9" t="s">
        <v>9</v>
      </c>
      <c r="W21" s="9" t="s">
        <v>10</v>
      </c>
    </row>
    <row r="22" spans="2:23" ht="17" thickBot="1" x14ac:dyDescent="0.25">
      <c r="B22" s="5"/>
      <c r="C22" s="5"/>
      <c r="D22" s="19" t="s">
        <v>3</v>
      </c>
      <c r="E22" s="19" t="s">
        <v>4</v>
      </c>
      <c r="F22" s="19" t="s">
        <v>5</v>
      </c>
      <c r="G22" s="19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14"/>
      <c r="N22" s="25">
        <f>O22/3.6</f>
        <v>1.3305555555555555</v>
      </c>
      <c r="O22" s="10">
        <v>4.79</v>
      </c>
      <c r="P22" s="10">
        <v>1</v>
      </c>
      <c r="Q22" s="10">
        <v>1</v>
      </c>
      <c r="R22" s="10">
        <v>1</v>
      </c>
      <c r="S22" s="10">
        <v>1</v>
      </c>
      <c r="T22" s="10">
        <v>0</v>
      </c>
      <c r="U22" s="10">
        <v>1</v>
      </c>
      <c r="V22" s="10">
        <v>1</v>
      </c>
      <c r="W22" s="10">
        <v>1</v>
      </c>
    </row>
    <row r="23" spans="2:23" ht="17" thickBot="1" x14ac:dyDescent="0.25">
      <c r="B23" s="23">
        <f>C23/3.725</f>
        <v>1.2896405369127517</v>
      </c>
      <c r="C23" s="21">
        <f>0.0196078*L23</f>
        <v>4.8039110000000003</v>
      </c>
      <c r="D23" s="18">
        <v>1</v>
      </c>
      <c r="E23" s="18">
        <v>1</v>
      </c>
      <c r="F23" s="18">
        <v>1</v>
      </c>
      <c r="G23" s="18">
        <v>1</v>
      </c>
      <c r="H23" s="18">
        <v>0</v>
      </c>
      <c r="I23" s="18">
        <v>1</v>
      </c>
      <c r="J23" s="18">
        <v>0</v>
      </c>
      <c r="K23" s="18">
        <v>1</v>
      </c>
      <c r="L23" s="20">
        <v>245</v>
      </c>
      <c r="N23" s="25">
        <f>O23/3.43</f>
        <v>1.1895043731778425</v>
      </c>
      <c r="O23" s="10">
        <v>4.08</v>
      </c>
      <c r="P23" s="10">
        <v>1</v>
      </c>
      <c r="Q23" s="10">
        <v>1</v>
      </c>
      <c r="R23" s="10">
        <v>0</v>
      </c>
      <c r="S23" s="10">
        <v>0</v>
      </c>
      <c r="T23" s="10">
        <v>0</v>
      </c>
      <c r="U23" s="10">
        <v>1</v>
      </c>
      <c r="V23" s="10">
        <v>0</v>
      </c>
      <c r="W23" s="10">
        <v>1</v>
      </c>
    </row>
    <row r="24" spans="2:23" ht="17" thickBot="1" x14ac:dyDescent="0.25">
      <c r="B24" s="23">
        <f t="shared" ref="B24:B33" si="1">C24/3.725</f>
        <v>1.1001423355704698</v>
      </c>
      <c r="C24" s="21">
        <f t="shared" ref="C24:C33" si="2">0.0196078*L24</f>
        <v>4.0980302000000002</v>
      </c>
      <c r="D24" s="18">
        <v>1</v>
      </c>
      <c r="E24" s="18">
        <v>1</v>
      </c>
      <c r="F24" s="18">
        <v>0</v>
      </c>
      <c r="G24" s="18">
        <v>1</v>
      </c>
      <c r="H24" s="18">
        <v>0</v>
      </c>
      <c r="I24" s="18">
        <v>0</v>
      </c>
      <c r="J24" s="18">
        <v>0</v>
      </c>
      <c r="K24" s="18">
        <v>1</v>
      </c>
      <c r="L24" s="20">
        <v>209</v>
      </c>
      <c r="N24" s="25">
        <f>O24/3</f>
        <v>1.0999999999999999</v>
      </c>
      <c r="O24" s="10">
        <v>3.3</v>
      </c>
      <c r="P24" s="10">
        <v>1</v>
      </c>
      <c r="Q24" s="10">
        <v>0</v>
      </c>
      <c r="R24" s="10">
        <v>1</v>
      </c>
      <c r="S24" s="10">
        <v>0</v>
      </c>
      <c r="T24" s="10">
        <v>0</v>
      </c>
      <c r="U24" s="10">
        <v>1</v>
      </c>
      <c r="V24" s="10">
        <v>0</v>
      </c>
      <c r="W24" s="10">
        <v>0</v>
      </c>
    </row>
    <row r="25" spans="2:23" ht="17" thickBot="1" x14ac:dyDescent="0.25">
      <c r="B25" s="23">
        <f t="shared" si="1"/>
        <v>0.88958877852348994</v>
      </c>
      <c r="C25" s="21">
        <f t="shared" si="2"/>
        <v>3.3137182000000003</v>
      </c>
      <c r="D25" s="18">
        <v>1</v>
      </c>
      <c r="E25" s="18">
        <v>0</v>
      </c>
      <c r="F25" s="18">
        <v>1</v>
      </c>
      <c r="G25" s="18">
        <v>0</v>
      </c>
      <c r="H25" s="18">
        <v>1</v>
      </c>
      <c r="I25" s="18">
        <v>0</v>
      </c>
      <c r="J25" s="18">
        <v>0</v>
      </c>
      <c r="K25" s="18">
        <v>1</v>
      </c>
      <c r="L25" s="20">
        <v>169</v>
      </c>
      <c r="N25" s="25">
        <f>O25/3.3</f>
        <v>0.87484848484848488</v>
      </c>
      <c r="O25" s="10">
        <v>2.887</v>
      </c>
      <c r="P25" s="10">
        <v>1</v>
      </c>
      <c r="Q25" s="10">
        <v>0</v>
      </c>
      <c r="R25" s="10">
        <v>0</v>
      </c>
      <c r="S25" s="10">
        <v>1</v>
      </c>
      <c r="T25" s="10">
        <v>0</v>
      </c>
      <c r="U25" s="10">
        <v>0</v>
      </c>
      <c r="V25" s="10">
        <v>0</v>
      </c>
      <c r="W25" s="10">
        <v>1</v>
      </c>
    </row>
    <row r="26" spans="2:23" ht="17" thickBot="1" x14ac:dyDescent="0.25">
      <c r="B26" s="23">
        <f t="shared" si="1"/>
        <v>0.76852048322147659</v>
      </c>
      <c r="C26" s="21">
        <f t="shared" si="2"/>
        <v>2.8627388000000002</v>
      </c>
      <c r="D26" s="18">
        <v>1</v>
      </c>
      <c r="E26" s="18">
        <v>0</v>
      </c>
      <c r="F26" s="18">
        <v>0</v>
      </c>
      <c r="G26" s="18">
        <v>1</v>
      </c>
      <c r="H26" s="18">
        <v>0</v>
      </c>
      <c r="I26" s="18">
        <v>0</v>
      </c>
      <c r="J26" s="18">
        <v>1</v>
      </c>
      <c r="K26" s="18">
        <v>0</v>
      </c>
      <c r="L26" s="20">
        <v>146</v>
      </c>
      <c r="N26" s="25">
        <f>O26/3.56</f>
        <v>0.68764044943820224</v>
      </c>
      <c r="O26" s="10">
        <v>2.448</v>
      </c>
      <c r="P26" s="10">
        <v>0</v>
      </c>
      <c r="Q26" s="10">
        <v>1</v>
      </c>
      <c r="R26" s="10">
        <v>1</v>
      </c>
      <c r="S26" s="10">
        <v>1</v>
      </c>
      <c r="T26" s="10">
        <v>1</v>
      </c>
      <c r="U26" s="10">
        <v>0</v>
      </c>
      <c r="V26" s="10">
        <v>1</v>
      </c>
      <c r="W26" s="10">
        <v>0</v>
      </c>
    </row>
    <row r="27" spans="2:23" ht="17" thickBot="1" x14ac:dyDescent="0.25">
      <c r="B27" s="23">
        <f t="shared" si="1"/>
        <v>0.65271602684563768</v>
      </c>
      <c r="C27" s="21">
        <f t="shared" si="2"/>
        <v>2.4313672000000004</v>
      </c>
      <c r="D27" s="18">
        <v>0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>
        <v>0</v>
      </c>
      <c r="K27" s="18">
        <v>0</v>
      </c>
      <c r="L27" s="20">
        <v>124</v>
      </c>
      <c r="N27" s="25">
        <f>O27/3.87</f>
        <v>0.53720930232558139</v>
      </c>
      <c r="O27" s="10">
        <v>2.0790000000000002</v>
      </c>
      <c r="P27" s="10">
        <v>0</v>
      </c>
      <c r="Q27" s="10">
        <v>1</v>
      </c>
      <c r="R27" s="10">
        <v>1</v>
      </c>
      <c r="S27" s="10">
        <v>0</v>
      </c>
      <c r="T27" s="10">
        <v>1</v>
      </c>
      <c r="U27" s="10">
        <v>0</v>
      </c>
      <c r="V27" s="10">
        <v>0</v>
      </c>
      <c r="W27" s="10">
        <v>0</v>
      </c>
    </row>
    <row r="28" spans="2:23" ht="17" thickBot="1" x14ac:dyDescent="0.25">
      <c r="B28" s="23">
        <f t="shared" si="1"/>
        <v>0.55270308724832218</v>
      </c>
      <c r="C28" s="21">
        <f t="shared" si="2"/>
        <v>2.0588190000000002</v>
      </c>
      <c r="D28" s="18">
        <v>0</v>
      </c>
      <c r="E28" s="18">
        <v>1</v>
      </c>
      <c r="F28" s="18">
        <v>1</v>
      </c>
      <c r="G28" s="18">
        <v>0</v>
      </c>
      <c r="H28" s="18">
        <v>1</v>
      </c>
      <c r="I28" s="18">
        <v>0</v>
      </c>
      <c r="J28" s="18">
        <v>0</v>
      </c>
      <c r="K28" s="18">
        <v>1</v>
      </c>
      <c r="L28" s="20">
        <v>105</v>
      </c>
      <c r="N28" s="25">
        <f>O28/3.9</f>
        <v>0.47820512820512823</v>
      </c>
      <c r="O28" s="10">
        <v>1.865</v>
      </c>
      <c r="P28" s="10">
        <v>0</v>
      </c>
      <c r="Q28" s="10">
        <v>1</v>
      </c>
      <c r="R28" s="10">
        <v>0</v>
      </c>
      <c r="S28" s="10">
        <v>1</v>
      </c>
      <c r="T28" s="10">
        <v>1</v>
      </c>
      <c r="U28" s="10">
        <v>1</v>
      </c>
      <c r="V28" s="10">
        <v>0</v>
      </c>
      <c r="W28" s="10">
        <v>0</v>
      </c>
    </row>
    <row r="29" spans="2:23" ht="17" thickBot="1" x14ac:dyDescent="0.25">
      <c r="B29" s="23">
        <f t="shared" si="1"/>
        <v>0.50006469798657727</v>
      </c>
      <c r="C29" s="21">
        <f t="shared" si="2"/>
        <v>1.8627410000000002</v>
      </c>
      <c r="D29" s="18">
        <v>0</v>
      </c>
      <c r="E29" s="18">
        <v>1</v>
      </c>
      <c r="F29" s="18">
        <v>0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20">
        <v>95</v>
      </c>
      <c r="N29" s="25">
        <f>O29/3.23</f>
        <v>0.42476780185758517</v>
      </c>
      <c r="O29" s="10">
        <v>1.3720000000000001</v>
      </c>
      <c r="P29" s="10">
        <v>0</v>
      </c>
      <c r="Q29" s="10">
        <v>1</v>
      </c>
      <c r="R29" s="10">
        <v>0</v>
      </c>
      <c r="S29" s="10">
        <v>0</v>
      </c>
      <c r="T29" s="10">
        <v>0</v>
      </c>
      <c r="U29" s="10">
        <v>1</v>
      </c>
      <c r="V29" s="10">
        <v>0</v>
      </c>
      <c r="W29" s="10">
        <v>0</v>
      </c>
    </row>
    <row r="30" spans="2:23" ht="17" thickBot="1" x14ac:dyDescent="0.25">
      <c r="B30" s="23">
        <f t="shared" si="1"/>
        <v>0.36846872483221477</v>
      </c>
      <c r="C30" s="21">
        <f t="shared" si="2"/>
        <v>1.372546</v>
      </c>
      <c r="D30" s="18">
        <v>0</v>
      </c>
      <c r="E30" s="18">
        <v>1</v>
      </c>
      <c r="F30" s="18">
        <v>0</v>
      </c>
      <c r="G30" s="18">
        <v>0</v>
      </c>
      <c r="H30" s="18">
        <v>0</v>
      </c>
      <c r="I30" s="18">
        <v>1</v>
      </c>
      <c r="J30" s="18">
        <v>1</v>
      </c>
      <c r="K30" s="18">
        <v>0</v>
      </c>
      <c r="L30" s="20">
        <v>70</v>
      </c>
      <c r="N30" s="25">
        <f>O30/3.46</f>
        <v>0.30635838150289019</v>
      </c>
      <c r="O30" s="10">
        <v>1.06</v>
      </c>
      <c r="P30" s="10">
        <v>0</v>
      </c>
      <c r="Q30" s="10">
        <v>0</v>
      </c>
      <c r="R30" s="10">
        <v>1</v>
      </c>
      <c r="S30" s="10">
        <v>1</v>
      </c>
      <c r="T30" s="10">
        <v>0</v>
      </c>
      <c r="U30" s="10">
        <v>1</v>
      </c>
      <c r="V30" s="10">
        <v>1</v>
      </c>
      <c r="W30" s="10">
        <v>1</v>
      </c>
    </row>
    <row r="31" spans="2:23" ht="17" thickBot="1" x14ac:dyDescent="0.25">
      <c r="B31" s="23">
        <f t="shared" si="1"/>
        <v>0.27898346308724836</v>
      </c>
      <c r="C31" s="21">
        <f t="shared" si="2"/>
        <v>1.0392134000000002</v>
      </c>
      <c r="D31" s="18">
        <v>0</v>
      </c>
      <c r="E31" s="18">
        <v>0</v>
      </c>
      <c r="F31" s="18">
        <v>1</v>
      </c>
      <c r="G31" s="18">
        <v>1</v>
      </c>
      <c r="H31" s="18">
        <v>0</v>
      </c>
      <c r="I31" s="18">
        <v>1</v>
      </c>
      <c r="J31" s="18">
        <v>0</v>
      </c>
      <c r="K31" s="18">
        <v>1</v>
      </c>
      <c r="L31" s="20">
        <v>53</v>
      </c>
      <c r="N31" s="25">
        <f>O31/3.13</f>
        <v>0.3044728434504792</v>
      </c>
      <c r="O31" s="10">
        <v>0.95299999999999996</v>
      </c>
      <c r="P31" s="10">
        <v>0</v>
      </c>
      <c r="Q31" s="10">
        <v>0</v>
      </c>
      <c r="R31" s="10">
        <v>1</v>
      </c>
      <c r="S31" s="10">
        <v>1</v>
      </c>
      <c r="T31" s="10">
        <v>0</v>
      </c>
      <c r="U31" s="10">
        <v>1</v>
      </c>
      <c r="V31" s="10">
        <v>1</v>
      </c>
      <c r="W31" s="10">
        <v>1</v>
      </c>
    </row>
    <row r="32" spans="2:23" ht="17" thickBot="1" x14ac:dyDescent="0.25">
      <c r="B32" s="23">
        <f t="shared" si="1"/>
        <v>0.22108123489932885</v>
      </c>
      <c r="C32" s="21">
        <f t="shared" si="2"/>
        <v>0.82352760000000003</v>
      </c>
      <c r="D32" s="18">
        <v>0</v>
      </c>
      <c r="E32" s="18">
        <v>0</v>
      </c>
      <c r="F32" s="18">
        <v>1</v>
      </c>
      <c r="G32" s="18">
        <v>0</v>
      </c>
      <c r="H32" s="18">
        <v>1</v>
      </c>
      <c r="I32" s="18">
        <v>0</v>
      </c>
      <c r="J32" s="18">
        <v>1</v>
      </c>
      <c r="K32" s="18">
        <v>0</v>
      </c>
      <c r="L32" s="20">
        <v>42</v>
      </c>
      <c r="N32" s="25">
        <f>O32/3.34</f>
        <v>0.24491017964071857</v>
      </c>
      <c r="O32" s="10">
        <v>0.81799999999999995</v>
      </c>
      <c r="P32" s="10">
        <v>0</v>
      </c>
      <c r="Q32" s="10">
        <v>0</v>
      </c>
      <c r="R32" s="10">
        <v>1</v>
      </c>
      <c r="S32" s="10">
        <v>0</v>
      </c>
      <c r="T32" s="10">
        <v>1</v>
      </c>
      <c r="U32" s="10">
        <v>1</v>
      </c>
      <c r="V32" s="10">
        <v>0</v>
      </c>
      <c r="W32" s="10">
        <v>0</v>
      </c>
    </row>
    <row r="33" spans="2:23" x14ac:dyDescent="0.2">
      <c r="B33" s="23">
        <f t="shared" si="1"/>
        <v>0.1579151677852349</v>
      </c>
      <c r="C33" s="21">
        <f t="shared" si="2"/>
        <v>0.58823400000000003</v>
      </c>
      <c r="D33" s="18">
        <v>0</v>
      </c>
      <c r="E33" s="18">
        <v>0</v>
      </c>
      <c r="F33" s="18">
        <v>0</v>
      </c>
      <c r="G33" s="18">
        <v>1</v>
      </c>
      <c r="H33" s="18">
        <v>1</v>
      </c>
      <c r="I33" s="18">
        <v>1</v>
      </c>
      <c r="J33" s="18">
        <v>1</v>
      </c>
      <c r="K33" s="18">
        <v>0</v>
      </c>
      <c r="L33" s="20">
        <v>30</v>
      </c>
    </row>
    <row r="35" spans="2:23" x14ac:dyDescent="0.2">
      <c r="G35" s="22"/>
    </row>
    <row r="36" spans="2:23" ht="17" thickBot="1" x14ac:dyDescent="0.25">
      <c r="B36" s="2" t="s">
        <v>16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23" ht="65" customHeight="1" thickBot="1" x14ac:dyDescent="0.25">
      <c r="B37" s="5" t="s">
        <v>13</v>
      </c>
      <c r="C37" s="5" t="s">
        <v>14</v>
      </c>
      <c r="D37" s="4" t="s">
        <v>2</v>
      </c>
      <c r="E37" s="4"/>
      <c r="F37" s="4"/>
      <c r="G37" s="4"/>
      <c r="H37" s="4"/>
      <c r="I37" s="4"/>
      <c r="J37" s="4"/>
      <c r="K37" s="4"/>
      <c r="L37" s="13" t="s">
        <v>11</v>
      </c>
      <c r="N37" s="8" t="s">
        <v>17</v>
      </c>
      <c r="O37" s="9" t="s">
        <v>18</v>
      </c>
      <c r="P37" s="9" t="s">
        <v>3</v>
      </c>
      <c r="Q37" s="9" t="s">
        <v>4</v>
      </c>
      <c r="R37" s="9" t="s">
        <v>5</v>
      </c>
      <c r="S37" s="9" t="s">
        <v>6</v>
      </c>
      <c r="T37" s="9" t="s">
        <v>7</v>
      </c>
      <c r="U37" s="9" t="s">
        <v>8</v>
      </c>
      <c r="V37" s="9" t="s">
        <v>9</v>
      </c>
      <c r="W37" s="9" t="s">
        <v>10</v>
      </c>
    </row>
    <row r="38" spans="2:23" ht="17" thickBot="1" x14ac:dyDescent="0.25">
      <c r="B38" s="5"/>
      <c r="C38" s="5"/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  <c r="K38" s="6" t="s">
        <v>10</v>
      </c>
      <c r="L38" s="14"/>
      <c r="M38" s="17"/>
      <c r="N38" s="25">
        <f>O38/1.85</f>
        <v>0.18918918918918917</v>
      </c>
      <c r="O38" s="10">
        <v>0.35</v>
      </c>
      <c r="P38" s="10">
        <v>0</v>
      </c>
      <c r="Q38" s="10">
        <v>0</v>
      </c>
      <c r="R38" s="10">
        <v>1</v>
      </c>
      <c r="S38" s="10">
        <v>0</v>
      </c>
      <c r="T38" s="10">
        <v>1</v>
      </c>
      <c r="U38" s="10">
        <v>1</v>
      </c>
      <c r="V38" s="10">
        <v>0</v>
      </c>
      <c r="W38" s="10">
        <v>1</v>
      </c>
    </row>
    <row r="39" spans="2:23" ht="17" thickBot="1" x14ac:dyDescent="0.25">
      <c r="B39" s="23">
        <f>C39/2</f>
        <v>0.18235284999999998</v>
      </c>
      <c r="C39" s="24">
        <f>0.0117647*L39</f>
        <v>0.36470569999999997</v>
      </c>
      <c r="D39" s="18">
        <v>0</v>
      </c>
      <c r="E39" s="18">
        <v>0</v>
      </c>
      <c r="F39" s="18">
        <v>0</v>
      </c>
      <c r="G39" s="18">
        <v>1</v>
      </c>
      <c r="H39" s="18">
        <v>1</v>
      </c>
      <c r="I39" s="18">
        <v>1</v>
      </c>
      <c r="J39" s="18">
        <v>1</v>
      </c>
      <c r="K39" s="18">
        <v>1</v>
      </c>
      <c r="L39" s="3">
        <v>31</v>
      </c>
      <c r="M39" s="17"/>
      <c r="N39" s="25">
        <f>O39/2.2</f>
        <v>0.21272727272727271</v>
      </c>
      <c r="O39" s="10">
        <v>0.46800000000000003</v>
      </c>
      <c r="P39" s="10">
        <v>0</v>
      </c>
      <c r="Q39" s="10">
        <v>1</v>
      </c>
      <c r="R39" s="10">
        <v>1</v>
      </c>
      <c r="S39" s="10">
        <v>0</v>
      </c>
      <c r="T39" s="10">
        <v>0</v>
      </c>
      <c r="U39" s="10">
        <v>0</v>
      </c>
      <c r="V39" s="10">
        <v>1</v>
      </c>
      <c r="W39" s="10">
        <v>1</v>
      </c>
    </row>
    <row r="40" spans="2:23" ht="17" thickBot="1" x14ac:dyDescent="0.25">
      <c r="B40" s="23">
        <f t="shared" ref="B40:B49" si="3">C40/2</f>
        <v>0.235294</v>
      </c>
      <c r="C40" s="24">
        <f t="shared" ref="C40:C49" si="4">0.0117647*L40</f>
        <v>0.47058800000000001</v>
      </c>
      <c r="D40" s="18">
        <v>0</v>
      </c>
      <c r="E40" s="18">
        <v>0</v>
      </c>
      <c r="F40" s="18">
        <v>1</v>
      </c>
      <c r="G40" s="18">
        <v>0</v>
      </c>
      <c r="H40" s="18">
        <v>1</v>
      </c>
      <c r="I40" s="18">
        <v>0</v>
      </c>
      <c r="J40" s="18">
        <v>0</v>
      </c>
      <c r="K40" s="18">
        <v>0</v>
      </c>
      <c r="L40" s="3">
        <v>40</v>
      </c>
      <c r="M40" s="17"/>
      <c r="N40" s="25">
        <f>O40/2.12</f>
        <v>0.28773584905660377</v>
      </c>
      <c r="O40" s="10">
        <v>0.61</v>
      </c>
      <c r="P40" s="10">
        <v>0</v>
      </c>
      <c r="Q40" s="10">
        <v>1</v>
      </c>
      <c r="R40" s="10">
        <v>1</v>
      </c>
      <c r="S40" s="10">
        <v>1</v>
      </c>
      <c r="T40" s="10">
        <v>0</v>
      </c>
      <c r="U40" s="10">
        <v>0</v>
      </c>
      <c r="V40" s="10">
        <v>1</v>
      </c>
      <c r="W40" s="10">
        <v>0</v>
      </c>
    </row>
    <row r="41" spans="2:23" ht="17" thickBot="1" x14ac:dyDescent="0.25">
      <c r="B41" s="23">
        <f t="shared" si="3"/>
        <v>0.30588219999999999</v>
      </c>
      <c r="C41" s="24">
        <f t="shared" si="4"/>
        <v>0.61176439999999999</v>
      </c>
      <c r="D41" s="18">
        <v>0</v>
      </c>
      <c r="E41" s="18">
        <v>0</v>
      </c>
      <c r="F41" s="18">
        <v>1</v>
      </c>
      <c r="G41" s="18">
        <v>1</v>
      </c>
      <c r="H41" s="18">
        <v>0</v>
      </c>
      <c r="I41" s="18">
        <v>1</v>
      </c>
      <c r="J41" s="18">
        <v>0</v>
      </c>
      <c r="K41" s="18">
        <v>0</v>
      </c>
      <c r="L41" s="3">
        <v>52</v>
      </c>
      <c r="M41" s="17"/>
      <c r="N41" s="25">
        <f>O41/2.09</f>
        <v>0.4363636363636364</v>
      </c>
      <c r="O41" s="10">
        <v>0.91200000000000003</v>
      </c>
      <c r="P41" s="10">
        <v>0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0</v>
      </c>
    </row>
    <row r="42" spans="2:23" ht="17" thickBot="1" x14ac:dyDescent="0.25">
      <c r="B42" s="23">
        <f t="shared" si="3"/>
        <v>0.46470564999999997</v>
      </c>
      <c r="C42" s="24">
        <f t="shared" si="4"/>
        <v>0.92941129999999994</v>
      </c>
      <c r="D42" s="18">
        <v>0</v>
      </c>
      <c r="E42" s="18">
        <v>1</v>
      </c>
      <c r="F42" s="18">
        <v>0</v>
      </c>
      <c r="G42" s="18">
        <v>0</v>
      </c>
      <c r="H42" s="18">
        <v>1</v>
      </c>
      <c r="I42" s="18">
        <v>1</v>
      </c>
      <c r="J42" s="18">
        <v>1</v>
      </c>
      <c r="K42" s="18">
        <v>1</v>
      </c>
      <c r="L42" s="3">
        <v>79</v>
      </c>
      <c r="M42" s="17"/>
      <c r="N42" s="25">
        <f>O42/1.94</f>
        <v>0.865979381443299</v>
      </c>
      <c r="O42" s="10">
        <v>1.68</v>
      </c>
      <c r="P42" s="10">
        <v>1</v>
      </c>
      <c r="Q42" s="10">
        <v>0</v>
      </c>
      <c r="R42" s="10">
        <v>1</v>
      </c>
      <c r="S42" s="10">
        <v>1</v>
      </c>
      <c r="T42" s="10">
        <v>1</v>
      </c>
      <c r="U42" s="10">
        <v>0</v>
      </c>
      <c r="V42" s="10">
        <v>1</v>
      </c>
      <c r="W42" s="10">
        <v>0</v>
      </c>
    </row>
    <row r="43" spans="2:23" ht="17" thickBot="1" x14ac:dyDescent="0.25">
      <c r="B43" s="23">
        <f t="shared" si="3"/>
        <v>0.85882309999999995</v>
      </c>
      <c r="C43" s="24">
        <f t="shared" si="4"/>
        <v>1.7176461999999999</v>
      </c>
      <c r="D43" s="18">
        <v>1</v>
      </c>
      <c r="E43" s="18">
        <v>0</v>
      </c>
      <c r="F43" s="18">
        <v>0</v>
      </c>
      <c r="G43" s="18">
        <v>1</v>
      </c>
      <c r="H43" s="18">
        <v>0</v>
      </c>
      <c r="I43" s="18">
        <v>0</v>
      </c>
      <c r="J43" s="18">
        <v>1</v>
      </c>
      <c r="K43" s="18">
        <v>0</v>
      </c>
      <c r="L43" s="3">
        <v>146</v>
      </c>
      <c r="M43" s="17"/>
      <c r="N43" s="25">
        <f>O43/2.18</f>
        <v>0.94220183486238518</v>
      </c>
      <c r="O43" s="10">
        <v>2.0539999999999998</v>
      </c>
      <c r="P43" s="10">
        <v>1</v>
      </c>
      <c r="Q43" s="10">
        <v>0</v>
      </c>
      <c r="R43" s="10">
        <v>1</v>
      </c>
      <c r="S43" s="10">
        <v>1</v>
      </c>
      <c r="T43" s="10">
        <v>0</v>
      </c>
      <c r="U43" s="10">
        <v>1</v>
      </c>
      <c r="V43" s="10">
        <v>1</v>
      </c>
      <c r="W43" s="10">
        <v>0</v>
      </c>
    </row>
    <row r="44" spans="2:23" ht="17" thickBot="1" x14ac:dyDescent="0.25">
      <c r="B44" s="23">
        <f t="shared" si="3"/>
        <v>1.0235288999999999</v>
      </c>
      <c r="C44" s="24">
        <f t="shared" si="4"/>
        <v>2.0470577999999997</v>
      </c>
      <c r="D44" s="18">
        <v>1</v>
      </c>
      <c r="E44" s="18">
        <v>0</v>
      </c>
      <c r="F44" s="18">
        <v>1</v>
      </c>
      <c r="G44" s="18">
        <v>0</v>
      </c>
      <c r="H44" s="18">
        <v>1</v>
      </c>
      <c r="I44" s="18">
        <v>1</v>
      </c>
      <c r="J44" s="18">
        <v>1</v>
      </c>
      <c r="K44" s="18">
        <v>0</v>
      </c>
      <c r="L44" s="3">
        <v>174</v>
      </c>
      <c r="M44" s="17"/>
      <c r="N44" s="25">
        <f>O44/1.99</f>
        <v>1.192964824120603</v>
      </c>
      <c r="O44" s="10">
        <v>2.3740000000000001</v>
      </c>
      <c r="P44" s="10">
        <v>1</v>
      </c>
      <c r="Q44" s="10">
        <v>1</v>
      </c>
      <c r="R44" s="10">
        <v>1</v>
      </c>
      <c r="S44" s="10">
        <v>0</v>
      </c>
      <c r="T44" s="10">
        <v>1</v>
      </c>
      <c r="U44" s="10">
        <v>1</v>
      </c>
      <c r="V44" s="10">
        <v>1</v>
      </c>
      <c r="W44" s="10">
        <v>0</v>
      </c>
    </row>
    <row r="45" spans="2:23" ht="17" thickBot="1" x14ac:dyDescent="0.25">
      <c r="B45" s="23">
        <f t="shared" si="3"/>
        <v>1.1823523499999999</v>
      </c>
      <c r="C45" s="24">
        <f t="shared" si="4"/>
        <v>2.3647046999999999</v>
      </c>
      <c r="D45" s="18">
        <v>1</v>
      </c>
      <c r="E45" s="18">
        <v>1</v>
      </c>
      <c r="F45" s="18">
        <v>0</v>
      </c>
      <c r="G45" s="18">
        <v>0</v>
      </c>
      <c r="H45" s="18">
        <v>1</v>
      </c>
      <c r="I45" s="18">
        <v>0</v>
      </c>
      <c r="J45" s="18">
        <v>0</v>
      </c>
      <c r="K45" s="18">
        <v>1</v>
      </c>
      <c r="L45" s="3">
        <v>201</v>
      </c>
      <c r="M45" s="17"/>
      <c r="N45" s="25">
        <f>O45/2.05</f>
        <v>1.2034146341463416</v>
      </c>
      <c r="O45" s="10">
        <v>2.4670000000000001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</row>
    <row r="46" spans="2:23" ht="17" thickBot="1" x14ac:dyDescent="0.25">
      <c r="B46" s="23">
        <f t="shared" si="3"/>
        <v>1.2176464499999999</v>
      </c>
      <c r="C46" s="24">
        <f t="shared" si="4"/>
        <v>2.4352928999999999</v>
      </c>
      <c r="D46" s="18">
        <v>1</v>
      </c>
      <c r="E46" s="18">
        <v>1</v>
      </c>
      <c r="F46" s="18">
        <v>0</v>
      </c>
      <c r="G46" s="18">
        <v>0</v>
      </c>
      <c r="H46" s="18">
        <v>1</v>
      </c>
      <c r="I46" s="18">
        <v>1</v>
      </c>
      <c r="J46" s="18">
        <v>1</v>
      </c>
      <c r="K46" s="18">
        <v>1</v>
      </c>
      <c r="L46" s="3">
        <v>207</v>
      </c>
      <c r="M46" s="17"/>
      <c r="N46" s="25">
        <f>O46/2.23</f>
        <v>1.2076233183856502</v>
      </c>
      <c r="O46" s="10">
        <v>2.6930000000000001</v>
      </c>
      <c r="P46" s="10">
        <v>1</v>
      </c>
      <c r="Q46" s="10">
        <v>1</v>
      </c>
      <c r="R46" s="10">
        <v>1</v>
      </c>
      <c r="S46" s="10">
        <v>1</v>
      </c>
      <c r="T46" s="10">
        <v>0</v>
      </c>
      <c r="U46" s="10">
        <v>1</v>
      </c>
      <c r="V46" s="10">
        <v>1</v>
      </c>
      <c r="W46" s="10">
        <v>1</v>
      </c>
    </row>
    <row r="47" spans="2:23" ht="17" thickBot="1" x14ac:dyDescent="0.25">
      <c r="B47" s="23">
        <f t="shared" si="3"/>
        <v>1.3411758</v>
      </c>
      <c r="C47" s="24">
        <f t="shared" si="4"/>
        <v>2.6823516000000001</v>
      </c>
      <c r="D47" s="18">
        <v>1</v>
      </c>
      <c r="E47" s="18">
        <v>1</v>
      </c>
      <c r="F47" s="18">
        <v>1</v>
      </c>
      <c r="G47" s="18">
        <v>0</v>
      </c>
      <c r="H47" s="18">
        <v>0</v>
      </c>
      <c r="I47" s="18">
        <v>1</v>
      </c>
      <c r="J47" s="18">
        <v>0</v>
      </c>
      <c r="K47" s="18">
        <v>0</v>
      </c>
      <c r="L47" s="3">
        <v>228</v>
      </c>
      <c r="M47" s="17"/>
      <c r="N47" s="25">
        <f>O47/1.82</f>
        <v>1.5906593406593406</v>
      </c>
      <c r="O47" s="10">
        <v>2.895</v>
      </c>
      <c r="P47" s="10">
        <v>1</v>
      </c>
      <c r="Q47" s="10">
        <v>1</v>
      </c>
      <c r="R47" s="10">
        <v>1</v>
      </c>
      <c r="S47" s="10">
        <v>0</v>
      </c>
      <c r="T47" s="10">
        <v>1</v>
      </c>
      <c r="U47" s="10">
        <v>0</v>
      </c>
      <c r="V47" s="10">
        <v>1</v>
      </c>
      <c r="W47" s="10">
        <v>1</v>
      </c>
    </row>
    <row r="48" spans="2:23" ht="17" thickBot="1" x14ac:dyDescent="0.25">
      <c r="B48" s="23">
        <f t="shared" si="3"/>
        <v>1.4352933999999999</v>
      </c>
      <c r="C48" s="24">
        <f t="shared" si="4"/>
        <v>2.8705867999999999</v>
      </c>
      <c r="D48" s="18">
        <v>1</v>
      </c>
      <c r="E48" s="18">
        <v>1</v>
      </c>
      <c r="F48" s="18">
        <v>1</v>
      </c>
      <c r="G48" s="18">
        <v>1</v>
      </c>
      <c r="H48" s="18">
        <v>0</v>
      </c>
      <c r="I48" s="18">
        <v>1</v>
      </c>
      <c r="J48" s="18">
        <v>0</v>
      </c>
      <c r="K48" s="18">
        <v>0</v>
      </c>
      <c r="L48" s="3">
        <v>244</v>
      </c>
      <c r="M48" s="17"/>
      <c r="N48" s="25">
        <f>O48/1.89</f>
        <v>1.6031746031746033</v>
      </c>
      <c r="O48" s="10">
        <v>3.03</v>
      </c>
      <c r="P48" s="10">
        <v>1</v>
      </c>
      <c r="Q48" s="10">
        <v>1</v>
      </c>
      <c r="R48" s="10">
        <v>1</v>
      </c>
      <c r="S48" s="10">
        <v>1</v>
      </c>
      <c r="T48" s="10">
        <v>0</v>
      </c>
      <c r="U48" s="10">
        <v>1</v>
      </c>
      <c r="V48" s="10">
        <v>0</v>
      </c>
      <c r="W48" s="10">
        <v>1</v>
      </c>
    </row>
    <row r="49" spans="2:12" x14ac:dyDescent="0.2">
      <c r="B49" s="23">
        <f t="shared" si="3"/>
        <v>1.4999992499999999</v>
      </c>
      <c r="C49" s="24">
        <f t="shared" si="4"/>
        <v>2.9999984999999998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  <c r="I49" s="18">
        <v>1</v>
      </c>
      <c r="J49" s="18">
        <v>1</v>
      </c>
      <c r="K49" s="18">
        <v>1</v>
      </c>
      <c r="L49" s="3">
        <v>255</v>
      </c>
    </row>
  </sheetData>
  <mergeCells count="15">
    <mergeCell ref="L37:L38"/>
    <mergeCell ref="B20:L20"/>
    <mergeCell ref="L21:L22"/>
    <mergeCell ref="D37:K37"/>
    <mergeCell ref="B21:B22"/>
    <mergeCell ref="C21:C22"/>
    <mergeCell ref="C37:C38"/>
    <mergeCell ref="B37:B38"/>
    <mergeCell ref="B36:L36"/>
    <mergeCell ref="C3:J3"/>
    <mergeCell ref="B3:B4"/>
    <mergeCell ref="L3:L4"/>
    <mergeCell ref="B2:L2"/>
    <mergeCell ref="K3:K4"/>
    <mergeCell ref="D21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2017-10-17T18:36:54Z</dcterms:created>
  <dcterms:modified xsi:type="dcterms:W3CDTF">2017-10-18T06:49:56Z</dcterms:modified>
</cp:coreProperties>
</file>