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be67b85724a5e1/Documentos/AVATARS/"/>
    </mc:Choice>
  </mc:AlternateContent>
  <xr:revisionPtr revIDLastSave="0" documentId="8_{5D4CF30C-8C42-4C49-AFA3-7D089555EE68}" xr6:coauthVersionLast="47" xr6:coauthVersionMax="47" xr10:uidLastSave="{00000000-0000-0000-0000-000000000000}"/>
  <bookViews>
    <workbookView xWindow="-110" yWindow="-110" windowWidth="19420" windowHeight="10300" xr2:uid="{91FD6FEE-FAEF-4F01-AA0F-53FA0672677F}"/>
  </bookViews>
  <sheets>
    <sheet name="CALCULADORA CREDIT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F12" i="1" s="1"/>
  <c r="J11" i="1"/>
  <c r="H11" i="1"/>
  <c r="F11" i="1"/>
  <c r="H22" i="1" l="1"/>
  <c r="J22" i="1"/>
  <c r="F18" i="1"/>
  <c r="H20" i="1"/>
  <c r="J12" i="1"/>
  <c r="J14" i="1"/>
  <c r="F22" i="1"/>
  <c r="J20" i="1"/>
  <c r="H18" i="1"/>
  <c r="F14" i="1"/>
  <c r="J18" i="1"/>
  <c r="H14" i="1"/>
  <c r="F20" i="1"/>
  <c r="F16" i="1"/>
  <c r="H16" i="1"/>
  <c r="H12" i="1"/>
  <c r="J16" i="1"/>
</calcChain>
</file>

<file path=xl/sharedStrings.xml><?xml version="1.0" encoding="utf-8"?>
<sst xmlns="http://schemas.openxmlformats.org/spreadsheetml/2006/main" count="15" uniqueCount="13">
  <si>
    <t>Credito</t>
  </si>
  <si>
    <t>TIPO DE TASAS Y VALOR QUE DEBERIAS EN TU CREDITO SEGÚN LA TASA QUE TE DEN</t>
  </si>
  <si>
    <t>VALOR CREDITO</t>
  </si>
  <si>
    <t>TASA BANREP</t>
  </si>
  <si>
    <t>TASA PROMEDIO COMERCIAL</t>
  </si>
  <si>
    <t>TASA USURA</t>
  </si>
  <si>
    <t>Años del credito</t>
  </si>
  <si>
    <t>1 millon</t>
  </si>
  <si>
    <t>5 millones</t>
  </si>
  <si>
    <t>10 millones</t>
  </si>
  <si>
    <t>15 millones</t>
  </si>
  <si>
    <t>20 millones</t>
  </si>
  <si>
    <t>Descarga el excel de la tasa de ususra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</si>
</sst>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[$$-240A]\ * #,##0_-;\-[$$-240A]\ * #,##0_-;_-[$$-240A]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name val="Amasis MT Pro Black"/>
      <family val="1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99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mediumGray">
        <fgColor indexed="9"/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/>
      <right/>
      <top style="medium">
        <color theme="1" tint="4.9989318521683403E-2"/>
      </top>
      <bottom/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1" tint="4.9989318521683403E-2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indexed="64"/>
      </right>
      <top style="medium">
        <color theme="1" tint="4.9989318521683403E-2"/>
      </top>
      <bottom style="medium">
        <color indexed="64"/>
      </bottom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Protection="1">
      <protection locked="0"/>
    </xf>
    <xf numFmtId="0" fontId="0" fillId="2" borderId="0" xfId="0" applyFill="1"/>
    <xf numFmtId="0" fontId="0" fillId="2" borderId="8" xfId="0" applyFill="1" applyBorder="1"/>
    <xf numFmtId="164" fontId="0" fillId="0" borderId="0" xfId="1" applyNumberFormat="1" applyFont="1" applyProtection="1">
      <protection locked="0"/>
    </xf>
    <xf numFmtId="165" fontId="0" fillId="0" borderId="0" xfId="1" applyNumberFormat="1" applyFont="1" applyProtection="1">
      <protection locked="0"/>
    </xf>
    <xf numFmtId="0" fontId="0" fillId="2" borderId="0" xfId="0" applyFill="1" applyProtection="1">
      <protection locked="0"/>
    </xf>
    <xf numFmtId="0" fontId="0" fillId="2" borderId="8" xfId="0" applyFill="1" applyBorder="1" applyProtection="1">
      <protection locked="0"/>
    </xf>
    <xf numFmtId="9" fontId="5" fillId="2" borderId="0" xfId="0" applyNumberFormat="1" applyFont="1" applyFill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 hidden="1"/>
    </xf>
    <xf numFmtId="0" fontId="6" fillId="3" borderId="13" xfId="0" applyFont="1" applyFill="1" applyBorder="1" applyAlignment="1" applyProtection="1">
      <alignment horizontal="center" vertical="center"/>
      <protection hidden="1"/>
    </xf>
    <xf numFmtId="0" fontId="6" fillId="3" borderId="13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/>
    <xf numFmtId="0" fontId="8" fillId="3" borderId="14" xfId="0" applyFont="1" applyFill="1" applyBorder="1" applyAlignment="1" applyProtection="1">
      <alignment horizontal="center"/>
      <protection hidden="1"/>
    </xf>
    <xf numFmtId="0" fontId="9" fillId="3" borderId="13" xfId="0" applyFont="1" applyFill="1" applyBorder="1" applyAlignment="1" applyProtection="1">
      <alignment horizontal="center"/>
      <protection hidden="1"/>
    </xf>
    <xf numFmtId="166" fontId="9" fillId="3" borderId="13" xfId="0" applyNumberFormat="1" applyFont="1" applyFill="1" applyBorder="1" applyAlignment="1" applyProtection="1">
      <alignment horizontal="center"/>
      <protection hidden="1"/>
    </xf>
    <xf numFmtId="164" fontId="8" fillId="4" borderId="15" xfId="1" applyNumberFormat="1" applyFont="1" applyFill="1" applyBorder="1" applyProtection="1">
      <protection locked="0"/>
    </xf>
    <xf numFmtId="164" fontId="7" fillId="2" borderId="4" xfId="0" applyNumberFormat="1" applyFont="1" applyFill="1" applyBorder="1"/>
    <xf numFmtId="0" fontId="0" fillId="2" borderId="4" xfId="0" applyFill="1" applyBorder="1"/>
    <xf numFmtId="164" fontId="9" fillId="3" borderId="13" xfId="1" applyNumberFormat="1" applyFont="1" applyFill="1" applyBorder="1" applyAlignment="1" applyProtection="1">
      <alignment horizontal="center"/>
      <protection locked="0" hidden="1"/>
    </xf>
    <xf numFmtId="0" fontId="0" fillId="2" borderId="16" xfId="0" applyFill="1" applyBorder="1"/>
    <xf numFmtId="0" fontId="0" fillId="2" borderId="17" xfId="0" applyFill="1" applyBorder="1"/>
    <xf numFmtId="0" fontId="0" fillId="2" borderId="17" xfId="0" applyFill="1" applyBorder="1" applyProtection="1">
      <protection locked="0"/>
    </xf>
    <xf numFmtId="0" fontId="0" fillId="2" borderId="18" xfId="0" applyFill="1" applyBorder="1"/>
    <xf numFmtId="0" fontId="12" fillId="0" borderId="0" xfId="2" applyFont="1" applyProtection="1">
      <protection locked="0"/>
    </xf>
    <xf numFmtId="0" fontId="13" fillId="0" borderId="0" xfId="2" applyFont="1" applyProtection="1">
      <protection locked="0"/>
    </xf>
    <xf numFmtId="0" fontId="14" fillId="0" borderId="0" xfId="0" applyFont="1" applyProtection="1"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hidden="1"/>
    </xf>
    <xf numFmtId="0" fontId="2" fillId="3" borderId="6" xfId="0" applyFont="1" applyFill="1" applyBorder="1" applyAlignment="1" applyProtection="1">
      <alignment horizontal="center" vertical="center" wrapText="1"/>
      <protection hidden="1"/>
    </xf>
    <xf numFmtId="0" fontId="2" fillId="3" borderId="7" xfId="0" applyFont="1" applyFill="1" applyBorder="1" applyAlignment="1" applyProtection="1">
      <alignment horizontal="center" vertical="center" wrapText="1"/>
      <protection hidden="1"/>
    </xf>
    <xf numFmtId="0" fontId="2" fillId="3" borderId="9" xfId="0" applyFont="1" applyFill="1" applyBorder="1" applyAlignment="1" applyProtection="1">
      <alignment horizontal="center" vertical="center" wrapText="1"/>
      <protection hidden="1"/>
    </xf>
    <xf numFmtId="0" fontId="2" fillId="3" borderId="10" xfId="0" applyFont="1" applyFill="1" applyBorder="1" applyAlignment="1" applyProtection="1">
      <alignment horizontal="center" vertical="center" wrapText="1"/>
      <protection hidden="1"/>
    </xf>
    <xf numFmtId="0" fontId="2" fillId="3" borderId="11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10" fillId="5" borderId="19" xfId="0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9" fillId="0" borderId="0" xfId="0" applyFont="1" applyAlignment="1" applyProtection="1">
      <alignment horizontal="center" vertical="center" wrapText="1"/>
      <protection locked="0"/>
    </xf>
    <xf numFmtId="10" fontId="4" fillId="2" borderId="0" xfId="0" applyNumberFormat="1" applyFont="1" applyFill="1" applyAlignment="1" applyProtection="1">
      <alignment horizontal="center"/>
      <protection locked="0"/>
    </xf>
  </cellXfs>
  <cellStyles count="3">
    <cellStyle name="Hipervínculo" xfId="2" builtinId="8"/>
    <cellStyle name="Millares" xfId="1" builtinId="3"/>
    <cellStyle name="Normal" xfId="0" builtinId="0"/>
  </cellStyles>
  <dxfs count="29"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uperfinanciera.gov.co/buscar/?tk=ceb00e3947d3c566cae05c04177627a7&amp;q=TASA+USURA" TargetMode="External"/><Relationship Id="rId3" Type="http://schemas.openxmlformats.org/officeDocument/2006/relationships/image" Target="../media/image3.sv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https://suameca.banrep.gov.co/estadisticas-economicas/#/informacionSerie/59/Tasas%20de%20inter%C3%A9s%20de%20pol%C3%ADtica%20monetaria" TargetMode="External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0" Type="http://schemas.openxmlformats.org/officeDocument/2006/relationships/image" Target="../media/image8.png"/><Relationship Id="rId4" Type="http://schemas.openxmlformats.org/officeDocument/2006/relationships/image" Target="../media/image4.jpe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49021</xdr:colOff>
      <xdr:row>15</xdr:row>
      <xdr:rowOff>63499</xdr:rowOff>
    </xdr:from>
    <xdr:to>
      <xdr:col>1</xdr:col>
      <xdr:colOff>2620583</xdr:colOff>
      <xdr:row>15</xdr:row>
      <xdr:rowOff>63499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D8713C-9CF5-444A-9DAD-BDB054147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071" y="3943349"/>
          <a:ext cx="2571562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44305</xdr:colOff>
      <xdr:row>10</xdr:row>
      <xdr:rowOff>59073</xdr:rowOff>
    </xdr:from>
    <xdr:to>
      <xdr:col>2</xdr:col>
      <xdr:colOff>804826</xdr:colOff>
      <xdr:row>10</xdr:row>
      <xdr:rowOff>59073</xdr:rowOff>
    </xdr:to>
    <xdr:pic>
      <xdr:nvPicPr>
        <xdr:cNvPr id="3" name="Gráfico 2" descr="Flechas con cheurón RTL">
          <a:extLst>
            <a:ext uri="{FF2B5EF4-FFF2-40B4-BE49-F238E27FC236}">
              <a16:creationId xmlns:a16="http://schemas.microsoft.com/office/drawing/2014/main" id="{2426FA3A-A474-4EB5-AE7B-811B604CD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9455" y="2541923"/>
          <a:ext cx="760521" cy="0"/>
        </a:xfrm>
        <a:prstGeom prst="rect">
          <a:avLst/>
        </a:prstGeom>
      </xdr:spPr>
    </xdr:pic>
    <xdr:clientData/>
  </xdr:twoCellAnchor>
  <xdr:twoCellAnchor>
    <xdr:from>
      <xdr:col>4</xdr:col>
      <xdr:colOff>34069</xdr:colOff>
      <xdr:row>3</xdr:row>
      <xdr:rowOff>7639</xdr:rowOff>
    </xdr:from>
    <xdr:to>
      <xdr:col>4</xdr:col>
      <xdr:colOff>913289</xdr:colOff>
      <xdr:row>26</xdr:row>
      <xdr:rowOff>15025</xdr:rowOff>
    </xdr:to>
    <xdr:sp macro="" textlink="">
      <xdr:nvSpPr>
        <xdr:cNvPr id="4" name="Signo menos 3">
          <a:extLst>
            <a:ext uri="{FF2B5EF4-FFF2-40B4-BE49-F238E27FC236}">
              <a16:creationId xmlns:a16="http://schemas.microsoft.com/office/drawing/2014/main" id="{C3DF0BF2-D205-4C88-A699-38C97EDAAEF6}"/>
            </a:ext>
          </a:extLst>
        </xdr:cNvPr>
        <xdr:cNvSpPr/>
      </xdr:nvSpPr>
      <xdr:spPr>
        <a:xfrm rot="5400000">
          <a:off x="3543386" y="2994372"/>
          <a:ext cx="5735086" cy="879220"/>
        </a:xfrm>
        <a:prstGeom prst="mathMinus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 kern="1200"/>
        </a:p>
      </xdr:txBody>
    </xdr:sp>
    <xdr:clientData/>
  </xdr:twoCellAnchor>
  <xdr:twoCellAnchor>
    <xdr:from>
      <xdr:col>3</xdr:col>
      <xdr:colOff>1433973</xdr:colOff>
      <xdr:row>2</xdr:row>
      <xdr:rowOff>155439</xdr:rowOff>
    </xdr:from>
    <xdr:to>
      <xdr:col>4</xdr:col>
      <xdr:colOff>1148043</xdr:colOff>
      <xdr:row>4</xdr:row>
      <xdr:rowOff>22151</xdr:rowOff>
    </xdr:to>
    <xdr:sp macro="" textlink="">
      <xdr:nvSpPr>
        <xdr:cNvPr id="5" name="Signo menos 4">
          <a:extLst>
            <a:ext uri="{FF2B5EF4-FFF2-40B4-BE49-F238E27FC236}">
              <a16:creationId xmlns:a16="http://schemas.microsoft.com/office/drawing/2014/main" id="{BF5B2B9E-95EF-4254-B446-1B5199B459A7}"/>
            </a:ext>
          </a:extLst>
        </xdr:cNvPr>
        <xdr:cNvSpPr/>
      </xdr:nvSpPr>
      <xdr:spPr>
        <a:xfrm rot="5400000" flipH="1">
          <a:off x="6301127" y="-12715"/>
          <a:ext cx="247712" cy="1320620"/>
        </a:xfrm>
        <a:prstGeom prst="mathMinus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 kern="1200"/>
        </a:p>
      </xdr:txBody>
    </xdr:sp>
    <xdr:clientData/>
  </xdr:twoCellAnchor>
  <xdr:twoCellAnchor editAs="oneCell">
    <xdr:from>
      <xdr:col>1</xdr:col>
      <xdr:colOff>76326</xdr:colOff>
      <xdr:row>5</xdr:row>
      <xdr:rowOff>72259</xdr:rowOff>
    </xdr:from>
    <xdr:to>
      <xdr:col>1</xdr:col>
      <xdr:colOff>1437040</xdr:colOff>
      <xdr:row>9</xdr:row>
      <xdr:rowOff>486218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B113B56-BC0A-4706-8F68-E31AD5981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376" y="1005709"/>
          <a:ext cx="1360714" cy="1360109"/>
        </a:xfrm>
        <a:prstGeom prst="rect">
          <a:avLst/>
        </a:prstGeom>
      </xdr:spPr>
    </xdr:pic>
    <xdr:clientData/>
  </xdr:twoCellAnchor>
  <xdr:twoCellAnchor editAs="oneCell">
    <xdr:from>
      <xdr:col>1</xdr:col>
      <xdr:colOff>69129</xdr:colOff>
      <xdr:row>15</xdr:row>
      <xdr:rowOff>214273</xdr:rowOff>
    </xdr:from>
    <xdr:to>
      <xdr:col>2</xdr:col>
      <xdr:colOff>76638</xdr:colOff>
      <xdr:row>22</xdr:row>
      <xdr:rowOff>178469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D5EDB00-41EA-4000-BC97-869124E46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179" y="4094123"/>
          <a:ext cx="2839609" cy="1627896"/>
        </a:xfrm>
        <a:prstGeom prst="rect">
          <a:avLst/>
        </a:prstGeom>
      </xdr:spPr>
    </xdr:pic>
    <xdr:clientData/>
  </xdr:twoCellAnchor>
  <xdr:twoCellAnchor editAs="oneCell">
    <xdr:from>
      <xdr:col>2</xdr:col>
      <xdr:colOff>153413</xdr:colOff>
      <xdr:row>11</xdr:row>
      <xdr:rowOff>134668</xdr:rowOff>
    </xdr:from>
    <xdr:to>
      <xdr:col>2</xdr:col>
      <xdr:colOff>740638</xdr:colOff>
      <xdr:row>13</xdr:row>
      <xdr:rowOff>13384</xdr:rowOff>
    </xdr:to>
    <xdr:pic>
      <xdr:nvPicPr>
        <xdr:cNvPr id="8" name="Gráfico 7" descr="Flechas con cheurón RTL">
          <a:extLst>
            <a:ext uri="{FF2B5EF4-FFF2-40B4-BE49-F238E27FC236}">
              <a16:creationId xmlns:a16="http://schemas.microsoft.com/office/drawing/2014/main" id="{5A820395-9561-46A4-BE96-AD656BE99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258563" y="2808018"/>
          <a:ext cx="587225" cy="583566"/>
        </a:xfrm>
        <a:prstGeom prst="rect">
          <a:avLst/>
        </a:prstGeom>
      </xdr:spPr>
    </xdr:pic>
    <xdr:clientData/>
  </xdr:twoCellAnchor>
  <xdr:twoCellAnchor>
    <xdr:from>
      <xdr:col>1</xdr:col>
      <xdr:colOff>1595320</xdr:colOff>
      <xdr:row>7</xdr:row>
      <xdr:rowOff>246177</xdr:rowOff>
    </xdr:from>
    <xdr:to>
      <xdr:col>2</xdr:col>
      <xdr:colOff>787963</xdr:colOff>
      <xdr:row>9</xdr:row>
      <xdr:rowOff>471713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C18D054-2835-4CAC-9842-D6724E9452D1}"/>
            </a:ext>
          </a:extLst>
        </xdr:cNvPr>
        <xdr:cNvSpPr txBox="1"/>
      </xdr:nvSpPr>
      <xdr:spPr>
        <a:xfrm>
          <a:off x="1868370" y="1541577"/>
          <a:ext cx="2024743" cy="809736"/>
        </a:xfrm>
        <a:prstGeom prst="rect">
          <a:avLst/>
        </a:prstGeom>
        <a:solidFill>
          <a:schemeClr val="accent4"/>
        </a:solidFill>
        <a:ln w="28575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 kern="1200"/>
            <a:t>Escribe acá los</a:t>
          </a:r>
          <a:r>
            <a:rPr lang="es-CO" sz="1600" b="1" kern="1200" baseline="0"/>
            <a:t> años del credito</a:t>
          </a:r>
        </a:p>
        <a:p>
          <a:pPr algn="ctr"/>
          <a:endParaRPr lang="es-CO" sz="1600" b="1" kern="1200"/>
        </a:p>
      </xdr:txBody>
    </xdr:sp>
    <xdr:clientData/>
  </xdr:twoCellAnchor>
  <xdr:twoCellAnchor editAs="oneCell">
    <xdr:from>
      <xdr:col>2</xdr:col>
      <xdr:colOff>492810</xdr:colOff>
      <xdr:row>20</xdr:row>
      <xdr:rowOff>79925</xdr:rowOff>
    </xdr:from>
    <xdr:to>
      <xdr:col>2</xdr:col>
      <xdr:colOff>1080035</xdr:colOff>
      <xdr:row>23</xdr:row>
      <xdr:rowOff>24330</xdr:rowOff>
    </xdr:to>
    <xdr:pic>
      <xdr:nvPicPr>
        <xdr:cNvPr id="10" name="Gráfico 9" descr="Flechas con cheurón RTL">
          <a:extLst>
            <a:ext uri="{FF2B5EF4-FFF2-40B4-BE49-F238E27FC236}">
              <a16:creationId xmlns:a16="http://schemas.microsoft.com/office/drawing/2014/main" id="{853E3B28-85B0-483D-9B90-996D088FA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10800000">
          <a:off x="3597960" y="5159925"/>
          <a:ext cx="587225" cy="598455"/>
        </a:xfrm>
        <a:prstGeom prst="rect">
          <a:avLst/>
        </a:prstGeom>
      </xdr:spPr>
    </xdr:pic>
    <xdr:clientData/>
  </xdr:twoCellAnchor>
  <xdr:twoCellAnchor editAs="oneCell">
    <xdr:from>
      <xdr:col>6</xdr:col>
      <xdr:colOff>89353</xdr:colOff>
      <xdr:row>7</xdr:row>
      <xdr:rowOff>134433</xdr:rowOff>
    </xdr:from>
    <xdr:to>
      <xdr:col>6</xdr:col>
      <xdr:colOff>676578</xdr:colOff>
      <xdr:row>9</xdr:row>
      <xdr:rowOff>159903</xdr:rowOff>
    </xdr:to>
    <xdr:pic>
      <xdr:nvPicPr>
        <xdr:cNvPr id="11" name="Gráfico 10" descr="Flechas con cheurón RTL">
          <a:extLst>
            <a:ext uri="{FF2B5EF4-FFF2-40B4-BE49-F238E27FC236}">
              <a16:creationId xmlns:a16="http://schemas.microsoft.com/office/drawing/2014/main" id="{1214127E-E9AE-434D-926F-F23008284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10800000">
          <a:off x="8820603" y="1442533"/>
          <a:ext cx="587225" cy="596970"/>
        </a:xfrm>
        <a:prstGeom prst="rect">
          <a:avLst/>
        </a:prstGeom>
      </xdr:spPr>
    </xdr:pic>
    <xdr:clientData/>
  </xdr:twoCellAnchor>
  <xdr:twoCellAnchor editAs="oneCell">
    <xdr:from>
      <xdr:col>3</xdr:col>
      <xdr:colOff>1405106</xdr:colOff>
      <xdr:row>25</xdr:row>
      <xdr:rowOff>135107</xdr:rowOff>
    </xdr:from>
    <xdr:to>
      <xdr:col>7</xdr:col>
      <xdr:colOff>539782</xdr:colOff>
      <xdr:row>30</xdr:row>
      <xdr:rowOff>13512</xdr:rowOff>
    </xdr:to>
    <xdr:pic>
      <xdr:nvPicPr>
        <xdr:cNvPr id="12" name="Imagen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3997363-E346-489A-BC5B-314C1F491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35806" y="6237457"/>
          <a:ext cx="4297226" cy="102140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1378086</xdr:colOff>
      <xdr:row>32</xdr:row>
      <xdr:rowOff>54045</xdr:rowOff>
    </xdr:from>
    <xdr:to>
      <xdr:col>7</xdr:col>
      <xdr:colOff>552386</xdr:colOff>
      <xdr:row>36</xdr:row>
      <xdr:rowOff>81067</xdr:rowOff>
    </xdr:to>
    <xdr:pic>
      <xdr:nvPicPr>
        <xdr:cNvPr id="13" name="Imagen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83B0F57-734D-4EEC-8E12-E92A656FB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08786" y="7667695"/>
          <a:ext cx="4336850" cy="985872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67554</xdr:colOff>
      <xdr:row>37</xdr:row>
      <xdr:rowOff>67553</xdr:rowOff>
    </xdr:from>
    <xdr:to>
      <xdr:col>7</xdr:col>
      <xdr:colOff>1734685</xdr:colOff>
      <xdr:row>42</xdr:row>
      <xdr:rowOff>150652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0B1B972-7104-4E2B-A13A-F160F1372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04804" y="8824203"/>
          <a:ext cx="5223131" cy="1003849"/>
        </a:xfrm>
        <a:prstGeom prst="rect">
          <a:avLst/>
        </a:prstGeom>
      </xdr:spPr>
    </xdr:pic>
    <xdr:clientData/>
  </xdr:twoCellAnchor>
  <xdr:twoCellAnchor editAs="oneCell">
    <xdr:from>
      <xdr:col>11</xdr:col>
      <xdr:colOff>256703</xdr:colOff>
      <xdr:row>2</xdr:row>
      <xdr:rowOff>40532</xdr:rowOff>
    </xdr:from>
    <xdr:to>
      <xdr:col>17</xdr:col>
      <xdr:colOff>258819</xdr:colOff>
      <xdr:row>23</xdr:row>
      <xdr:rowOff>175638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F34DBB74-4425-4A7F-B470-8CF0D7722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607703" y="408832"/>
          <a:ext cx="4574116" cy="5500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E83A-29BE-4E0D-A964-D116B6E44790}">
  <dimension ref="B1:AD42"/>
  <sheetViews>
    <sheetView showGridLines="0" showRowColHeaders="0" tabSelected="1" zoomScale="47" zoomScaleNormal="70" workbookViewId="0">
      <selection activeCell="B14" sqref="B14"/>
    </sheetView>
  </sheetViews>
  <sheetFormatPr baseColWidth="10" defaultRowHeight="14.5" x14ac:dyDescent="0.35"/>
  <cols>
    <col min="1" max="1" width="3.90625" style="1" customWidth="1"/>
    <col min="2" max="2" width="40.54296875" style="1" customWidth="1"/>
    <col min="3" max="3" width="17.54296875" style="1" customWidth="1"/>
    <col min="4" max="4" width="23" style="1" bestFit="1" customWidth="1"/>
    <col min="5" max="5" width="19.1796875" style="1" customWidth="1"/>
    <col min="6" max="6" width="20.81640625" style="1" bestFit="1" customWidth="1"/>
    <col min="7" max="7" width="10.90625" style="1"/>
    <col min="8" max="8" width="25.6328125" style="1" bestFit="1" customWidth="1"/>
    <col min="9" max="9" width="10.90625" style="1"/>
    <col min="10" max="10" width="22.08984375" style="1" bestFit="1" customWidth="1"/>
    <col min="11" max="11" width="10.90625" style="1"/>
    <col min="12" max="12" width="10.90625" style="1" customWidth="1"/>
    <col min="13" max="29" width="10.90625" style="1"/>
    <col min="30" max="30" width="13.81640625" style="1" bestFit="1" customWidth="1"/>
    <col min="31" max="16384" width="10.90625" style="1"/>
  </cols>
  <sheetData>
    <row r="1" spans="2:30" x14ac:dyDescent="0.35">
      <c r="L1"/>
      <c r="M1"/>
      <c r="N1"/>
      <c r="O1"/>
      <c r="P1"/>
      <c r="Q1"/>
      <c r="R1"/>
      <c r="S1"/>
      <c r="T1"/>
      <c r="U1"/>
      <c r="V1"/>
      <c r="W1"/>
    </row>
    <row r="2" spans="2:30" x14ac:dyDescent="0.35">
      <c r="L2"/>
      <c r="M2"/>
      <c r="N2"/>
      <c r="O2"/>
      <c r="P2"/>
      <c r="Q2"/>
      <c r="R2"/>
      <c r="S2"/>
      <c r="T2"/>
      <c r="U2"/>
      <c r="V2"/>
      <c r="W2"/>
    </row>
    <row r="3" spans="2:30" ht="15" thickBot="1" x14ac:dyDescent="0.4">
      <c r="L3"/>
      <c r="M3"/>
      <c r="N3"/>
      <c r="O3"/>
      <c r="P3"/>
      <c r="Q3"/>
      <c r="R3"/>
      <c r="S3"/>
      <c r="T3"/>
      <c r="U3"/>
      <c r="V3"/>
      <c r="W3"/>
    </row>
    <row r="4" spans="2:30" ht="15" thickBot="1" x14ac:dyDescent="0.4">
      <c r="B4" s="2"/>
      <c r="C4" s="3"/>
      <c r="D4" s="3"/>
      <c r="E4" s="3"/>
      <c r="F4" s="3"/>
      <c r="G4" s="3"/>
      <c r="H4" s="3"/>
      <c r="I4" s="3"/>
      <c r="J4" s="3"/>
      <c r="K4" s="4"/>
      <c r="L4"/>
      <c r="M4"/>
      <c r="N4"/>
      <c r="O4"/>
      <c r="P4"/>
      <c r="Q4"/>
      <c r="R4"/>
      <c r="S4"/>
      <c r="T4"/>
      <c r="U4"/>
      <c r="V4"/>
      <c r="W4"/>
    </row>
    <row r="5" spans="2:30" x14ac:dyDescent="0.35">
      <c r="B5" s="5"/>
      <c r="C5" s="6"/>
      <c r="D5" s="31" t="s">
        <v>0</v>
      </c>
      <c r="E5" s="32"/>
      <c r="F5" s="32"/>
      <c r="G5" s="32"/>
      <c r="H5" s="32"/>
      <c r="I5" s="33"/>
      <c r="J5" s="6"/>
      <c r="K5" s="7"/>
      <c r="L5"/>
      <c r="M5"/>
      <c r="N5"/>
      <c r="O5"/>
      <c r="P5"/>
      <c r="Q5"/>
      <c r="R5"/>
      <c r="S5"/>
      <c r="T5"/>
      <c r="U5"/>
      <c r="V5"/>
      <c r="W5"/>
      <c r="AD5" s="8"/>
    </row>
    <row r="6" spans="2:30" ht="15" thickBot="1" x14ac:dyDescent="0.4">
      <c r="B6" s="5"/>
      <c r="C6" s="6"/>
      <c r="D6" s="34"/>
      <c r="E6" s="35"/>
      <c r="F6" s="35"/>
      <c r="G6" s="35"/>
      <c r="H6" s="35"/>
      <c r="I6" s="36"/>
      <c r="J6" s="6"/>
      <c r="K6" s="7"/>
      <c r="L6"/>
      <c r="M6"/>
      <c r="N6"/>
      <c r="O6"/>
      <c r="P6"/>
      <c r="Q6"/>
      <c r="R6"/>
      <c r="S6"/>
      <c r="T6"/>
      <c r="U6"/>
      <c r="V6"/>
      <c r="W6"/>
      <c r="AD6" s="9"/>
    </row>
    <row r="7" spans="2:30" x14ac:dyDescent="0.35">
      <c r="B7" s="5"/>
      <c r="C7" s="6"/>
      <c r="D7" s="6"/>
      <c r="E7" s="6"/>
      <c r="F7" s="6"/>
      <c r="G7" s="6"/>
      <c r="H7" s="6"/>
      <c r="I7" s="6"/>
      <c r="J7" s="6"/>
      <c r="K7" s="7"/>
      <c r="L7"/>
      <c r="M7"/>
      <c r="N7"/>
      <c r="O7"/>
      <c r="P7"/>
      <c r="Q7"/>
      <c r="R7"/>
      <c r="S7"/>
      <c r="T7"/>
      <c r="U7"/>
      <c r="V7"/>
      <c r="W7"/>
    </row>
    <row r="8" spans="2:30" ht="18.5" x14ac:dyDescent="0.45">
      <c r="B8" s="5"/>
      <c r="C8" s="10"/>
      <c r="D8" s="10"/>
      <c r="E8" s="10"/>
      <c r="F8" s="37" t="s">
        <v>1</v>
      </c>
      <c r="G8" s="37"/>
      <c r="H8" s="37"/>
      <c r="I8" s="37"/>
      <c r="J8" s="38"/>
      <c r="K8" s="11"/>
      <c r="L8"/>
      <c r="M8"/>
      <c r="N8"/>
      <c r="O8"/>
      <c r="P8"/>
      <c r="Q8"/>
      <c r="R8"/>
      <c r="S8"/>
      <c r="T8"/>
      <c r="U8"/>
      <c r="V8"/>
      <c r="W8"/>
    </row>
    <row r="9" spans="2:30" ht="26.5" thickBot="1" x14ac:dyDescent="0.65">
      <c r="B9" s="5"/>
      <c r="C9" s="10"/>
      <c r="D9" s="10"/>
      <c r="E9" s="10"/>
      <c r="F9" s="42">
        <v>9.5000000000000001E-2</v>
      </c>
      <c r="G9" s="10"/>
      <c r="H9" s="12">
        <v>0.17</v>
      </c>
      <c r="I9" s="10"/>
      <c r="J9" s="42">
        <v>0.24890000000000001</v>
      </c>
      <c r="K9" s="11"/>
      <c r="L9"/>
      <c r="M9"/>
      <c r="N9"/>
      <c r="O9"/>
      <c r="P9"/>
      <c r="Q9"/>
      <c r="R9"/>
      <c r="S9"/>
      <c r="T9"/>
      <c r="U9"/>
      <c r="V9"/>
      <c r="W9"/>
    </row>
    <row r="10" spans="2:30" ht="47.5" thickBot="1" x14ac:dyDescent="0.6">
      <c r="B10" s="5"/>
      <c r="C10" s="10"/>
      <c r="D10" s="13" t="s">
        <v>2</v>
      </c>
      <c r="E10" s="6"/>
      <c r="F10" s="14" t="s">
        <v>3</v>
      </c>
      <c r="G10" s="6"/>
      <c r="H10" s="15" t="s">
        <v>4</v>
      </c>
      <c r="I10" s="6"/>
      <c r="J10" s="14" t="s">
        <v>5</v>
      </c>
      <c r="K10" s="7"/>
      <c r="L10"/>
      <c r="M10"/>
      <c r="N10"/>
      <c r="O10"/>
      <c r="P10"/>
      <c r="Q10"/>
      <c r="R10"/>
      <c r="S10"/>
      <c r="T10"/>
      <c r="U10"/>
      <c r="V10"/>
      <c r="W10"/>
    </row>
    <row r="11" spans="2:30" ht="15" thickBot="1" x14ac:dyDescent="0.4">
      <c r="B11" s="5"/>
      <c r="C11" s="6"/>
      <c r="D11" s="6"/>
      <c r="E11" s="6"/>
      <c r="F11" s="16">
        <f>(1+F9)^(1/12)-1</f>
        <v>7.5915342905825689E-3</v>
      </c>
      <c r="G11" s="6"/>
      <c r="H11" s="16">
        <f>(1+H9)^(1/12)-1</f>
        <v>1.3169611131462311E-2</v>
      </c>
      <c r="I11" s="6"/>
      <c r="J11" s="16">
        <f>(1+J9)^(1/12)-1</f>
        <v>1.8694525225513958E-2</v>
      </c>
      <c r="K11" s="7"/>
      <c r="L11"/>
      <c r="M11"/>
      <c r="N11"/>
      <c r="O11"/>
      <c r="P11"/>
      <c r="Q11"/>
      <c r="R11"/>
      <c r="S11"/>
      <c r="T11"/>
      <c r="U11"/>
      <c r="V11"/>
      <c r="W11"/>
    </row>
    <row r="12" spans="2:30" ht="29" thickBot="1" x14ac:dyDescent="0.7">
      <c r="B12" s="17" t="s">
        <v>6</v>
      </c>
      <c r="C12" s="6"/>
      <c r="D12" s="18" t="s">
        <v>7</v>
      </c>
      <c r="E12" s="6"/>
      <c r="F12" s="19">
        <f>-CUMIPMT($F$11,$B$14,1000000,1,$B$14,0)+1000000</f>
        <v>1248702.3112290537</v>
      </c>
      <c r="G12" s="6"/>
      <c r="H12" s="19">
        <f>-CUMIPMT($H$11,$B$14,1000000,1,$B$14,0)+1000000</f>
        <v>1452827.4872367685</v>
      </c>
      <c r="I12" s="6"/>
      <c r="J12" s="19">
        <f>-CUMIPMT($J$11,$B$14,1000000,1,$B$14,0)+1000000</f>
        <v>1671954.577236241</v>
      </c>
      <c r="K12" s="7"/>
      <c r="L12"/>
      <c r="M12"/>
      <c r="N12"/>
      <c r="O12"/>
      <c r="P12"/>
      <c r="Q12"/>
      <c r="R12"/>
      <c r="S12"/>
      <c r="T12"/>
      <c r="U12"/>
      <c r="V12"/>
      <c r="W12"/>
    </row>
    <row r="13" spans="2:30" ht="26.5" customHeight="1" thickBot="1" x14ac:dyDescent="0.7">
      <c r="B13" s="20">
        <v>5</v>
      </c>
      <c r="C13" s="6"/>
      <c r="D13" s="6"/>
      <c r="E13" s="6"/>
      <c r="F13" s="6"/>
      <c r="G13" s="6"/>
      <c r="H13" s="6"/>
      <c r="I13" s="6"/>
      <c r="J13" s="6"/>
      <c r="K13" s="7"/>
      <c r="L13"/>
      <c r="M13"/>
      <c r="N13"/>
      <c r="O13"/>
      <c r="P13"/>
      <c r="Q13"/>
      <c r="R13"/>
      <c r="S13"/>
      <c r="T13"/>
      <c r="U13"/>
      <c r="V13"/>
      <c r="W13"/>
    </row>
    <row r="14" spans="2:30" ht="24.5" customHeight="1" thickBot="1" x14ac:dyDescent="0.55000000000000004">
      <c r="B14" s="21">
        <f>B13*12</f>
        <v>60</v>
      </c>
      <c r="C14" s="6"/>
      <c r="D14" s="18" t="s">
        <v>8</v>
      </c>
      <c r="E14" s="6"/>
      <c r="F14" s="19">
        <f>-CUMIPMT($F$11,$B$14,5000000,1,$B$14,0)+5000000</f>
        <v>6243511.5561452694</v>
      </c>
      <c r="G14" s="6"/>
      <c r="H14" s="19">
        <f>-CUMIPMT($H$11,$B$14,5000000,1,$B$14,0)+5000000</f>
        <v>7264137.4361838419</v>
      </c>
      <c r="I14" s="6"/>
      <c r="J14" s="19">
        <f>-CUMIPMT($J$11,$B$14,5000000,1,$B$14,0)+5000000</f>
        <v>8359772.8861812036</v>
      </c>
      <c r="K14" s="7"/>
      <c r="L14"/>
      <c r="M14"/>
      <c r="N14"/>
      <c r="O14"/>
      <c r="P14"/>
      <c r="Q14"/>
      <c r="R14"/>
      <c r="S14"/>
      <c r="T14"/>
      <c r="U14"/>
      <c r="V14"/>
      <c r="W14"/>
    </row>
    <row r="15" spans="2:30" ht="15" thickBot="1" x14ac:dyDescent="0.4">
      <c r="B15" s="22"/>
      <c r="C15" s="6"/>
      <c r="D15" s="6"/>
      <c r="E15" s="6"/>
      <c r="F15" s="6"/>
      <c r="G15" s="6"/>
      <c r="H15" s="6"/>
      <c r="I15" s="6"/>
      <c r="J15" s="6"/>
      <c r="K15" s="7"/>
      <c r="L15"/>
      <c r="M15"/>
      <c r="N15"/>
      <c r="O15"/>
      <c r="P15"/>
      <c r="Q15"/>
      <c r="R15"/>
      <c r="S15"/>
      <c r="T15"/>
      <c r="U15"/>
      <c r="V15"/>
      <c r="W15"/>
    </row>
    <row r="16" spans="2:30" ht="21.5" thickBot="1" x14ac:dyDescent="0.55000000000000004">
      <c r="B16" s="22"/>
      <c r="C16" s="6"/>
      <c r="D16" s="18" t="s">
        <v>9</v>
      </c>
      <c r="E16" s="6"/>
      <c r="F16" s="19">
        <f>-CUMIPMT($F$11,$B$14,10000000,1,$B$14,0)+10000000</f>
        <v>12487023.112290539</v>
      </c>
      <c r="G16" s="6"/>
      <c r="H16" s="19">
        <f>-CUMIPMT($H$11,$B$14,10000000,1,$B$14,0)+10000000</f>
        <v>14528274.872367684</v>
      </c>
      <c r="I16" s="6"/>
      <c r="J16" s="19">
        <f>-CUMIPMT($J$11,$B$14,10000000,1,$B$14,0)+10000000</f>
        <v>16719545.772362407</v>
      </c>
      <c r="K16" s="7"/>
      <c r="L16"/>
      <c r="M16"/>
      <c r="N16"/>
      <c r="O16"/>
      <c r="P16"/>
      <c r="Q16"/>
      <c r="R16"/>
      <c r="S16"/>
      <c r="T16"/>
      <c r="U16"/>
      <c r="V16"/>
      <c r="W16"/>
    </row>
    <row r="17" spans="2:23" ht="15" thickBot="1" x14ac:dyDescent="0.4">
      <c r="B17" s="22"/>
      <c r="C17" s="6"/>
      <c r="D17" s="6"/>
      <c r="E17" s="6"/>
      <c r="F17" s="6"/>
      <c r="G17" s="6"/>
      <c r="H17" s="6"/>
      <c r="I17" s="6"/>
      <c r="J17" s="6"/>
      <c r="K17" s="7"/>
      <c r="L17"/>
      <c r="M17"/>
      <c r="N17"/>
      <c r="O17"/>
      <c r="P17"/>
      <c r="Q17"/>
      <c r="R17"/>
      <c r="S17"/>
      <c r="T17"/>
      <c r="U17"/>
      <c r="V17"/>
      <c r="W17"/>
    </row>
    <row r="18" spans="2:23" ht="21.5" thickBot="1" x14ac:dyDescent="0.55000000000000004">
      <c r="B18" s="22"/>
      <c r="C18" s="6"/>
      <c r="D18" s="18" t="s">
        <v>10</v>
      </c>
      <c r="E18" s="6"/>
      <c r="F18" s="19">
        <f>-CUMIPMT($F$11,$B$14,15000000,1,$B$14,0)+15000000</f>
        <v>18730534.668435805</v>
      </c>
      <c r="G18" s="6"/>
      <c r="H18" s="19">
        <f>-CUMIPMT($H$11,$B$14,15000000,1,$B$14,0)+15000000</f>
        <v>21792412.308551528</v>
      </c>
      <c r="I18" s="6"/>
      <c r="J18" s="19">
        <f>-CUMIPMT($J$11,$B$14,15000000,1,$B$14,0)+15000000</f>
        <v>25079318.658543613</v>
      </c>
      <c r="K18" s="7"/>
      <c r="L18"/>
      <c r="M18"/>
      <c r="N18"/>
      <c r="O18"/>
      <c r="P18"/>
      <c r="Q18"/>
      <c r="R18"/>
      <c r="S18"/>
      <c r="T18"/>
      <c r="U18"/>
      <c r="V18"/>
      <c r="W18"/>
    </row>
    <row r="19" spans="2:23" ht="15" thickBot="1" x14ac:dyDescent="0.4">
      <c r="B19" s="22"/>
      <c r="C19" s="6"/>
      <c r="D19" s="6"/>
      <c r="E19" s="6"/>
      <c r="F19" s="6"/>
      <c r="G19" s="6"/>
      <c r="H19" s="6"/>
      <c r="I19" s="6"/>
      <c r="J19" s="6"/>
      <c r="K19" s="7"/>
      <c r="L19"/>
      <c r="M19"/>
      <c r="N19"/>
      <c r="O19"/>
      <c r="P19"/>
      <c r="Q19"/>
      <c r="R19"/>
      <c r="S19"/>
      <c r="T19"/>
      <c r="U19"/>
      <c r="V19"/>
      <c r="W19"/>
    </row>
    <row r="20" spans="2:23" ht="21.5" thickBot="1" x14ac:dyDescent="0.55000000000000004">
      <c r="B20" s="22"/>
      <c r="C20" s="6"/>
      <c r="D20" s="18" t="s">
        <v>11</v>
      </c>
      <c r="E20" s="6"/>
      <c r="F20" s="19">
        <f>-CUMIPMT($F$11,$B$14,20000000,1,$B$14,0)+20000000</f>
        <v>24974046.224581078</v>
      </c>
      <c r="G20" s="6"/>
      <c r="H20" s="19">
        <f>-CUMIPMT($H$11,$B$14,20000000,1,$B$14,0)+20000000</f>
        <v>29056549.744735368</v>
      </c>
      <c r="I20" s="6"/>
      <c r="J20" s="19">
        <f>-CUMIPMT($J$11,$B$14,20000000,1,$B$14,0)+20000000</f>
        <v>33439091.544724815</v>
      </c>
      <c r="K20" s="7"/>
      <c r="L20"/>
      <c r="M20"/>
      <c r="N20"/>
      <c r="O20"/>
      <c r="P20"/>
      <c r="Q20"/>
      <c r="R20"/>
      <c r="S20"/>
      <c r="T20"/>
      <c r="U20"/>
      <c r="V20"/>
      <c r="W20"/>
    </row>
    <row r="21" spans="2:23" ht="15" thickBot="1" x14ac:dyDescent="0.4">
      <c r="B21" s="22"/>
      <c r="C21" s="6"/>
      <c r="D21" s="10"/>
      <c r="E21" s="6"/>
      <c r="F21" s="6"/>
      <c r="G21" s="6"/>
      <c r="H21" s="6"/>
      <c r="I21" s="6"/>
      <c r="J21" s="6"/>
      <c r="K21" s="7"/>
      <c r="L21"/>
      <c r="M21"/>
      <c r="N21"/>
      <c r="O21"/>
      <c r="P21"/>
      <c r="Q21"/>
      <c r="R21"/>
      <c r="S21"/>
      <c r="T21"/>
      <c r="U21"/>
      <c r="V21"/>
      <c r="W21"/>
    </row>
    <row r="22" spans="2:23" ht="21.5" thickBot="1" x14ac:dyDescent="0.55000000000000004">
      <c r="B22" s="22"/>
      <c r="C22" s="6"/>
      <c r="D22" s="23">
        <v>100000000</v>
      </c>
      <c r="E22" s="6"/>
      <c r="F22" s="19">
        <f>-CUMIPMT($F$11,$B$14,D22,1,$B$14,0)+D22</f>
        <v>124870231.12290536</v>
      </c>
      <c r="G22" s="6"/>
      <c r="H22" s="19">
        <f>-CUMIPMT($H$11,$B$14,D22,1,$B$14,0)+D22</f>
        <v>145282748.72367686</v>
      </c>
      <c r="I22" s="6"/>
      <c r="J22" s="19">
        <f>-CUMIPMT($J$11,$B$14,D22,1,$B$14,0)+D22</f>
        <v>167195457.72362411</v>
      </c>
      <c r="K22" s="7"/>
      <c r="L22"/>
      <c r="M22"/>
      <c r="N22"/>
      <c r="O22"/>
      <c r="P22"/>
      <c r="Q22"/>
      <c r="R22"/>
      <c r="S22"/>
      <c r="T22"/>
      <c r="U22"/>
      <c r="V22"/>
      <c r="W22"/>
    </row>
    <row r="23" spans="2:23" ht="15" thickBot="1" x14ac:dyDescent="0.4">
      <c r="B23" s="24"/>
      <c r="C23" s="25"/>
      <c r="D23" s="26"/>
      <c r="E23" s="25"/>
      <c r="F23" s="25"/>
      <c r="G23" s="25"/>
      <c r="H23" s="25"/>
      <c r="I23" s="25"/>
      <c r="J23" s="25"/>
      <c r="K23" s="27"/>
      <c r="L23"/>
      <c r="M23"/>
      <c r="N23"/>
      <c r="O23"/>
      <c r="P23"/>
      <c r="Q23"/>
      <c r="R23"/>
      <c r="S23"/>
      <c r="T23"/>
      <c r="U23"/>
      <c r="V23"/>
      <c r="W23"/>
    </row>
    <row r="24" spans="2:23" x14ac:dyDescent="0.35"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2:23" x14ac:dyDescent="0.35"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2:23" x14ac:dyDescent="0.35">
      <c r="B26"/>
      <c r="C26"/>
      <c r="D26"/>
      <c r="L26"/>
      <c r="M26"/>
      <c r="N26"/>
      <c r="O26"/>
      <c r="P26"/>
      <c r="Q26"/>
      <c r="R26"/>
      <c r="S26"/>
      <c r="T26"/>
      <c r="U26"/>
      <c r="V26"/>
      <c r="W26"/>
    </row>
    <row r="27" spans="2:23" ht="15" thickBot="1" x14ac:dyDescent="0.4">
      <c r="B27"/>
      <c r="C27"/>
      <c r="D27"/>
      <c r="L27"/>
      <c r="M27"/>
      <c r="N27"/>
      <c r="O27"/>
      <c r="P27"/>
      <c r="Q27"/>
      <c r="R27"/>
      <c r="S27"/>
      <c r="T27"/>
      <c r="U27"/>
      <c r="V27"/>
      <c r="W27"/>
    </row>
    <row r="28" spans="2:23" ht="31.5" thickBot="1" x14ac:dyDescent="0.75">
      <c r="B28"/>
      <c r="C28" s="39" t="s">
        <v>3</v>
      </c>
      <c r="D28" s="40"/>
      <c r="E28" s="28"/>
      <c r="L28"/>
      <c r="M28"/>
      <c r="N28"/>
      <c r="O28"/>
      <c r="P28"/>
      <c r="Q28"/>
      <c r="R28"/>
      <c r="S28"/>
      <c r="T28"/>
      <c r="U28"/>
      <c r="V28"/>
      <c r="W28"/>
    </row>
    <row r="29" spans="2:23" x14ac:dyDescent="0.35">
      <c r="B29"/>
      <c r="C29"/>
      <c r="D29"/>
      <c r="E29" s="29"/>
      <c r="F29" s="30"/>
      <c r="G29" s="30"/>
      <c r="H29" s="30"/>
      <c r="I29" s="30"/>
      <c r="J29" s="30"/>
      <c r="K29" s="30"/>
      <c r="L29"/>
      <c r="M29"/>
      <c r="N29"/>
      <c r="O29"/>
      <c r="P29"/>
      <c r="Q29"/>
      <c r="R29"/>
      <c r="S29"/>
      <c r="T29"/>
      <c r="U29"/>
      <c r="V29"/>
      <c r="W29"/>
    </row>
    <row r="30" spans="2:23" x14ac:dyDescent="0.35">
      <c r="B30"/>
      <c r="C30"/>
      <c r="D30"/>
      <c r="L30"/>
      <c r="M30"/>
      <c r="N30"/>
      <c r="O30"/>
      <c r="P30"/>
      <c r="Q30"/>
      <c r="R30"/>
      <c r="S30"/>
      <c r="T30"/>
      <c r="U30"/>
      <c r="V30"/>
      <c r="W30"/>
    </row>
    <row r="31" spans="2:23" x14ac:dyDescent="0.35">
      <c r="B31"/>
      <c r="C31"/>
      <c r="D31"/>
      <c r="L31"/>
      <c r="M31"/>
      <c r="N31"/>
      <c r="O31"/>
      <c r="P31"/>
      <c r="Q31"/>
      <c r="R31"/>
      <c r="S31"/>
      <c r="T31"/>
      <c r="U31"/>
      <c r="V31"/>
      <c r="W31"/>
    </row>
    <row r="32" spans="2:23" x14ac:dyDescent="0.35">
      <c r="B32"/>
      <c r="C32"/>
      <c r="D32"/>
      <c r="L32"/>
      <c r="M32"/>
      <c r="N32"/>
      <c r="O32"/>
      <c r="P32"/>
      <c r="Q32"/>
      <c r="R32"/>
      <c r="S32"/>
      <c r="T32"/>
      <c r="U32"/>
      <c r="V32"/>
      <c r="W32"/>
    </row>
    <row r="33" spans="2:23" x14ac:dyDescent="0.35">
      <c r="B33"/>
      <c r="C33"/>
      <c r="D33"/>
      <c r="L33"/>
      <c r="M33"/>
      <c r="N33"/>
      <c r="O33"/>
      <c r="P33"/>
      <c r="Q33"/>
      <c r="R33"/>
      <c r="S33"/>
      <c r="T33"/>
      <c r="U33"/>
      <c r="V33"/>
      <c r="W33"/>
    </row>
    <row r="34" spans="2:23" ht="15" thickBot="1" x14ac:dyDescent="0.4">
      <c r="B34"/>
      <c r="C34"/>
      <c r="D34"/>
      <c r="E34" s="29"/>
      <c r="F34" s="30"/>
      <c r="L34"/>
      <c r="M34"/>
      <c r="N34"/>
      <c r="O34"/>
      <c r="P34"/>
      <c r="Q34"/>
      <c r="R34"/>
      <c r="S34"/>
      <c r="T34"/>
      <c r="U34"/>
      <c r="V34"/>
      <c r="W34"/>
    </row>
    <row r="35" spans="2:23" ht="31.5" thickBot="1" x14ac:dyDescent="0.75">
      <c r="B35"/>
      <c r="C35" s="39" t="s">
        <v>5</v>
      </c>
      <c r="D35" s="40"/>
      <c r="L35"/>
      <c r="M35"/>
      <c r="N35"/>
      <c r="O35"/>
      <c r="P35"/>
      <c r="Q35"/>
      <c r="R35"/>
      <c r="S35"/>
      <c r="T35"/>
      <c r="U35"/>
      <c r="V35"/>
      <c r="W35"/>
    </row>
    <row r="36" spans="2:23" x14ac:dyDescent="0.35">
      <c r="B36"/>
      <c r="C36"/>
      <c r="D36"/>
      <c r="L36"/>
      <c r="M36"/>
      <c r="N36"/>
      <c r="O36"/>
      <c r="P36"/>
      <c r="Q36"/>
      <c r="R36"/>
      <c r="S36"/>
      <c r="T36"/>
      <c r="U36"/>
      <c r="V36"/>
      <c r="W36"/>
    </row>
    <row r="37" spans="2:23" x14ac:dyDescent="0.35">
      <c r="B37"/>
      <c r="C37"/>
      <c r="D37"/>
      <c r="L37"/>
      <c r="M37"/>
      <c r="N37"/>
      <c r="O37"/>
      <c r="P37"/>
      <c r="Q37"/>
      <c r="R37"/>
      <c r="S37"/>
      <c r="T37"/>
      <c r="U37"/>
      <c r="V37"/>
      <c r="W37"/>
    </row>
    <row r="38" spans="2:23" x14ac:dyDescent="0.35">
      <c r="B38"/>
      <c r="C38"/>
      <c r="D38"/>
      <c r="L38"/>
      <c r="M38"/>
      <c r="N38"/>
      <c r="O38"/>
      <c r="P38"/>
      <c r="Q38"/>
      <c r="R38"/>
      <c r="S38"/>
      <c r="T38"/>
      <c r="U38"/>
      <c r="V38"/>
      <c r="W38"/>
    </row>
    <row r="39" spans="2:23" x14ac:dyDescent="0.35">
      <c r="L39"/>
      <c r="M39"/>
      <c r="N39"/>
      <c r="O39"/>
      <c r="P39"/>
      <c r="Q39"/>
      <c r="R39"/>
      <c r="S39"/>
      <c r="T39"/>
      <c r="U39"/>
      <c r="V39"/>
      <c r="W39"/>
    </row>
    <row r="40" spans="2:23" ht="14.5" customHeight="1" x14ac:dyDescent="0.35">
      <c r="C40" s="41" t="s">
        <v>12</v>
      </c>
      <c r="D40" s="41"/>
      <c r="E40" s="29"/>
      <c r="F40" s="30"/>
      <c r="G40" s="30"/>
    </row>
    <row r="41" spans="2:23" ht="14.5" customHeight="1" x14ac:dyDescent="0.35">
      <c r="C41" s="41"/>
      <c r="D41" s="41"/>
    </row>
    <row r="42" spans="2:23" x14ac:dyDescent="0.35">
      <c r="C42" s="41"/>
      <c r="D42" s="41"/>
    </row>
  </sheetData>
  <sheetProtection algorithmName="SHA-512" hashValue="cvkB62EvFIl0A8h3UzD9SJ9yuEGJKUOqqZkRTwS27tQMrultW/I5OHjPu7H4cTFMQ37bKxQe/zatynVp89HCTw==" saltValue="I4Le4vqU+OBby4o7jXwpBA==" spinCount="100000" sheet="1" objects="1" scenarios="1"/>
  <mergeCells count="5">
    <mergeCell ref="D5:I6"/>
    <mergeCell ref="F8:J8"/>
    <mergeCell ref="C28:D28"/>
    <mergeCell ref="C35:D35"/>
    <mergeCell ref="C40:D42"/>
  </mergeCells>
  <conditionalFormatting sqref="B12">
    <cfRule type="expression" dxfId="28" priority="18" stopIfTrue="1">
      <formula>#REF!&gt;0</formula>
    </cfRule>
  </conditionalFormatting>
  <conditionalFormatting sqref="D10">
    <cfRule type="expression" dxfId="27" priority="29" stopIfTrue="1">
      <formula>#REF!&gt;0</formula>
    </cfRule>
  </conditionalFormatting>
  <conditionalFormatting sqref="D12">
    <cfRule type="expression" dxfId="26" priority="28" stopIfTrue="1">
      <formula>#REF!&gt;0</formula>
    </cfRule>
  </conditionalFormatting>
  <conditionalFormatting sqref="D14">
    <cfRule type="expression" dxfId="25" priority="24" stopIfTrue="1">
      <formula>#REF!&gt;0</formula>
    </cfRule>
  </conditionalFormatting>
  <conditionalFormatting sqref="D16">
    <cfRule type="expression" dxfId="24" priority="23" stopIfTrue="1">
      <formula>#REF!&gt;0</formula>
    </cfRule>
  </conditionalFormatting>
  <conditionalFormatting sqref="D18">
    <cfRule type="expression" dxfId="23" priority="22" stopIfTrue="1">
      <formula>#REF!&gt;0</formula>
    </cfRule>
  </conditionalFormatting>
  <conditionalFormatting sqref="D20">
    <cfRule type="expression" dxfId="22" priority="21" stopIfTrue="1">
      <formula>#REF!&gt;0</formula>
    </cfRule>
  </conditionalFormatting>
  <conditionalFormatting sqref="D22">
    <cfRule type="expression" dxfId="21" priority="19" stopIfTrue="1">
      <formula>#REF!&gt;0</formula>
    </cfRule>
  </conditionalFormatting>
  <conditionalFormatting sqref="F10">
    <cfRule type="expression" dxfId="20" priority="27" stopIfTrue="1">
      <formula>#REF!&gt;0</formula>
    </cfRule>
  </conditionalFormatting>
  <conditionalFormatting sqref="F12">
    <cfRule type="expression" dxfId="19" priority="20" stopIfTrue="1">
      <formula>#REF!&gt;0</formula>
    </cfRule>
  </conditionalFormatting>
  <conditionalFormatting sqref="F14">
    <cfRule type="expression" dxfId="18" priority="17" stopIfTrue="1">
      <formula>#REF!&gt;0</formula>
    </cfRule>
  </conditionalFormatting>
  <conditionalFormatting sqref="F16">
    <cfRule type="expression" dxfId="17" priority="16" stopIfTrue="1">
      <formula>#REF!&gt;0</formula>
    </cfRule>
  </conditionalFormatting>
  <conditionalFormatting sqref="F18">
    <cfRule type="expression" dxfId="16" priority="15" stopIfTrue="1">
      <formula>#REF!&gt;0</formula>
    </cfRule>
  </conditionalFormatting>
  <conditionalFormatting sqref="F20">
    <cfRule type="expression" dxfId="15" priority="14" stopIfTrue="1">
      <formula>#REF!&gt;0</formula>
    </cfRule>
  </conditionalFormatting>
  <conditionalFormatting sqref="F22">
    <cfRule type="expression" dxfId="14" priority="13" stopIfTrue="1">
      <formula>#REF!&gt;0</formula>
    </cfRule>
  </conditionalFormatting>
  <conditionalFormatting sqref="H10">
    <cfRule type="expression" dxfId="13" priority="26" stopIfTrue="1">
      <formula>#REF!&gt;0</formula>
    </cfRule>
  </conditionalFormatting>
  <conditionalFormatting sqref="H12">
    <cfRule type="expression" dxfId="12" priority="12" stopIfTrue="1">
      <formula>#REF!&gt;0</formula>
    </cfRule>
  </conditionalFormatting>
  <conditionalFormatting sqref="H14">
    <cfRule type="expression" dxfId="11" priority="11" stopIfTrue="1">
      <formula>#REF!&gt;0</formula>
    </cfRule>
  </conditionalFormatting>
  <conditionalFormatting sqref="H16">
    <cfRule type="expression" dxfId="10" priority="10" stopIfTrue="1">
      <formula>#REF!&gt;0</formula>
    </cfRule>
  </conditionalFormatting>
  <conditionalFormatting sqref="H18">
    <cfRule type="expression" dxfId="9" priority="9" stopIfTrue="1">
      <formula>#REF!&gt;0</formula>
    </cfRule>
  </conditionalFormatting>
  <conditionalFormatting sqref="H20">
    <cfRule type="expression" dxfId="8" priority="8" stopIfTrue="1">
      <formula>#REF!&gt;0</formula>
    </cfRule>
  </conditionalFormatting>
  <conditionalFormatting sqref="H22">
    <cfRule type="expression" dxfId="7" priority="7" stopIfTrue="1">
      <formula>#REF!&gt;0</formula>
    </cfRule>
  </conditionalFormatting>
  <conditionalFormatting sqref="J10">
    <cfRule type="expression" dxfId="6" priority="25" stopIfTrue="1">
      <formula>#REF!&gt;0</formula>
    </cfRule>
  </conditionalFormatting>
  <conditionalFormatting sqref="J12">
    <cfRule type="expression" dxfId="5" priority="6" stopIfTrue="1">
      <formula>#REF!&gt;0</formula>
    </cfRule>
  </conditionalFormatting>
  <conditionalFormatting sqref="J14">
    <cfRule type="expression" dxfId="4" priority="5" stopIfTrue="1">
      <formula>#REF!&gt;0</formula>
    </cfRule>
  </conditionalFormatting>
  <conditionalFormatting sqref="J16">
    <cfRule type="expression" dxfId="3" priority="4" stopIfTrue="1">
      <formula>#REF!&gt;0</formula>
    </cfRule>
  </conditionalFormatting>
  <conditionalFormatting sqref="J18">
    <cfRule type="expression" dxfId="2" priority="3" stopIfTrue="1">
      <formula>#REF!&gt;0</formula>
    </cfRule>
  </conditionalFormatting>
  <conditionalFormatting sqref="J20">
    <cfRule type="expression" dxfId="1" priority="2" stopIfTrue="1">
      <formula>#REF!&gt;0</formula>
    </cfRule>
  </conditionalFormatting>
  <conditionalFormatting sqref="J22">
    <cfRule type="expression" dxfId="0" priority="1" stopIfTrue="1">
      <formula>#REF!&gt;0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CALCULADORA 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Gonzalez Rojas</dc:creator>
  <cp:lastModifiedBy>Maria Paula Gonzalez Rojas</cp:lastModifiedBy>
  <dcterms:created xsi:type="dcterms:W3CDTF">2025-01-02T06:11:17Z</dcterms:created>
  <dcterms:modified xsi:type="dcterms:W3CDTF">2025-01-03T01:22:50Z</dcterms:modified>
</cp:coreProperties>
</file>