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Research and Market Information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9" i="1" l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D19" i="1"/>
  <c r="E20" i="1"/>
  <c r="J7" i="1"/>
  <c r="J8" i="1"/>
  <c r="J9" i="1"/>
  <c r="J10" i="1"/>
  <c r="J11" i="1"/>
  <c r="J12" i="1"/>
  <c r="J13" i="1"/>
  <c r="J14" i="1"/>
  <c r="J15" i="1"/>
  <c r="J6" i="1"/>
  <c r="I6" i="1" s="1"/>
  <c r="I7" i="1" s="1"/>
  <c r="I8" i="1" s="1"/>
  <c r="I9" i="1" l="1"/>
  <c r="I10" i="1" s="1"/>
  <c r="I11" i="1" s="1"/>
  <c r="I12" i="1" s="1"/>
  <c r="I13" i="1" s="1"/>
  <c r="I14" i="1" s="1"/>
  <c r="I15" i="1" s="1"/>
  <c r="E21" i="1"/>
  <c r="E22" i="1" s="1"/>
  <c r="E23" i="1" s="1"/>
  <c r="E24" i="1" s="1"/>
  <c r="E25" i="1" s="1"/>
  <c r="E26" i="1" s="1"/>
  <c r="E27" i="1" s="1"/>
  <c r="E28" i="1" s="1"/>
  <c r="E29" i="1" s="1"/>
  <c r="H19" i="1" l="1"/>
  <c r="D20" i="1"/>
  <c r="D21" i="1" s="1"/>
  <c r="H21" i="1" l="1"/>
  <c r="D22" i="1"/>
  <c r="H20" i="1"/>
  <c r="I20" i="1" s="1"/>
  <c r="D23" i="1" l="1"/>
  <c r="H22" i="1"/>
  <c r="I22" i="1" s="1"/>
  <c r="I21" i="1"/>
  <c r="H23" i="1" l="1"/>
  <c r="I23" i="1" s="1"/>
  <c r="D24" i="1"/>
  <c r="H24" i="1" l="1"/>
  <c r="I24" i="1" s="1"/>
  <c r="D25" i="1"/>
  <c r="H25" i="1" l="1"/>
  <c r="I25" i="1" s="1"/>
  <c r="D26" i="1"/>
  <c r="D27" i="1" l="1"/>
  <c r="H26" i="1"/>
  <c r="I26" i="1" s="1"/>
  <c r="D28" i="1" l="1"/>
  <c r="H27" i="1"/>
  <c r="I27" i="1" s="1"/>
  <c r="D29" i="1" l="1"/>
  <c r="H29" i="1" s="1"/>
  <c r="H28" i="1"/>
  <c r="I28" i="1" s="1"/>
  <c r="I29" i="1" l="1"/>
  <c r="H30" i="1"/>
  <c r="I30" i="1" l="1"/>
  <c r="K30" i="1"/>
</calcChain>
</file>

<file path=xl/sharedStrings.xml><?xml version="1.0" encoding="utf-8"?>
<sst xmlns="http://schemas.openxmlformats.org/spreadsheetml/2006/main" count="11" uniqueCount="7">
  <si>
    <t>Stocks</t>
  </si>
  <si>
    <t>Private RE</t>
  </si>
  <si>
    <t>Public RE</t>
  </si>
  <si>
    <t>Bonds</t>
  </si>
  <si>
    <t>Annualized Standard Deviation</t>
  </si>
  <si>
    <t>Annualized Return</t>
  </si>
  <si>
    <t>Correlation with 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</si>
</sst>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0"/>
      <name val="Geneva"/>
      <family val="2"/>
    </font>
    <font>
      <sz val="12"/>
      <name val="Times"/>
      <family val="1"/>
    </font>
    <font>
      <sz val="10"/>
      <name val="Arial"/>
      <family val="2"/>
    </font>
    <font>
      <b/>
      <sz val="14"/>
      <name val="Geneva"/>
      <family val="2"/>
    </font>
    <font>
      <sz val="10"/>
      <color indexed="64"/>
      <name val="Arial"/>
      <family val="2"/>
    </font>
    <font>
      <sz val="10"/>
      <name val="Arial"/>
    </font>
    <font>
      <sz val="8"/>
      <color theme="1"/>
      <name val="Arial"/>
      <family val="2"/>
    </font>
    <font>
      <sz val="11"/>
      <color theme="1"/>
      <name val="Tahoma"/>
      <family val="2"/>
    </font>
    <font>
      <b/>
      <sz val="14"/>
      <name val="Tahoma"/>
      <family val="2"/>
    </font>
    <font>
      <sz val="12"/>
      <color rgb="FFFF0000"/>
      <name val="Tahoma"/>
      <family val="2"/>
    </font>
    <font>
      <sz val="12"/>
      <name val="Tahoma"/>
      <family val="2"/>
    </font>
    <font>
      <sz val="11"/>
      <color theme="3"/>
      <name val="Tahoma"/>
      <family val="2"/>
    </font>
    <font>
      <b/>
      <sz val="11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0" fontId="5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7" fillId="0" borderId="0"/>
    <xf numFmtId="0" fontId="7" fillId="0" borderId="0"/>
    <xf numFmtId="0" fontId="5" fillId="0" borderId="0" applyNumberFormat="0" applyFill="0" applyBorder="0" applyAlignment="0" applyProtection="0"/>
    <xf numFmtId="0" fontId="9" fillId="0" borderId="0"/>
    <xf numFmtId="0" fontId="8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1"/>
    <xf numFmtId="0" fontId="4" fillId="0" borderId="0" xfId="1" applyFont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0" fontId="2" fillId="0" borderId="0" xfId="1" applyNumberFormat="1" applyAlignment="1">
      <alignment horizontal="center"/>
    </xf>
    <xf numFmtId="10" fontId="4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10" fontId="4" fillId="0" borderId="0" xfId="12" applyNumberFormat="1" applyFont="1" applyBorder="1" applyAlignment="1">
      <alignment horizontal="center"/>
    </xf>
    <xf numFmtId="164" fontId="0" fillId="0" borderId="0" xfId="16" applyNumberFormat="1" applyFont="1"/>
    <xf numFmtId="10" fontId="0" fillId="0" borderId="0" xfId="17" applyNumberFormat="1" applyFont="1"/>
    <xf numFmtId="0" fontId="10" fillId="0" borderId="1" xfId="0" applyFont="1" applyBorder="1"/>
    <xf numFmtId="0" fontId="11" fillId="0" borderId="2" xfId="1" applyFont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10" fontId="12" fillId="0" borderId="0" xfId="1" applyNumberFormat="1" applyFont="1" applyFill="1" applyBorder="1" applyAlignment="1">
      <alignment horizontal="center"/>
    </xf>
    <xf numFmtId="164" fontId="13" fillId="0" borderId="0" xfId="16" applyNumberFormat="1" applyFont="1" applyFill="1" applyBorder="1" applyAlignment="1">
      <alignment horizontal="center"/>
    </xf>
    <xf numFmtId="0" fontId="10" fillId="0" borderId="0" xfId="0" applyFont="1" applyBorder="1"/>
    <xf numFmtId="0" fontId="10" fillId="0" borderId="5" xfId="0" applyFont="1" applyBorder="1"/>
    <xf numFmtId="164" fontId="14" fillId="0" borderId="0" xfId="16" applyNumberFormat="1" applyFont="1" applyBorder="1"/>
    <xf numFmtId="164" fontId="10" fillId="0" borderId="0" xfId="0" applyNumberFormat="1" applyFont="1" applyBorder="1"/>
    <xf numFmtId="0" fontId="13" fillId="0" borderId="4" xfId="1" applyFont="1" applyBorder="1" applyAlignment="1">
      <alignment horizontal="center"/>
    </xf>
    <xf numFmtId="164" fontId="10" fillId="0" borderId="0" xfId="16" applyNumberFormat="1" applyFont="1" applyBorder="1"/>
    <xf numFmtId="10" fontId="10" fillId="0" borderId="0" xfId="17" applyNumberFormat="1" applyFont="1" applyBorder="1"/>
    <xf numFmtId="0" fontId="13" fillId="0" borderId="4" xfId="1" applyFont="1" applyFill="1" applyBorder="1" applyAlignment="1">
      <alignment horizontal="center"/>
    </xf>
    <xf numFmtId="164" fontId="15" fillId="4" borderId="0" xfId="0" applyNumberFormat="1" applyFont="1" applyFill="1" applyBorder="1"/>
    <xf numFmtId="10" fontId="15" fillId="3" borderId="0" xfId="17" applyNumberFormat="1" applyFont="1" applyFill="1" applyBorder="1"/>
    <xf numFmtId="10" fontId="15" fillId="2" borderId="0" xfId="17" applyNumberFormat="1" applyFont="1" applyFill="1" applyBorder="1"/>
    <xf numFmtId="2" fontId="15" fillId="5" borderId="5" xfId="0" applyNumberFormat="1" applyFont="1" applyFill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</cellXfs>
  <cellStyles count="18">
    <cellStyle name="_x000a_bidires=100_x000d_" xfId="2"/>
    <cellStyle name="Comma 2" xfId="4"/>
    <cellStyle name="Comma 3" xfId="3"/>
    <cellStyle name="Currency" xfId="16" builtinId="4"/>
    <cellStyle name="Currency 2" xfId="5"/>
    <cellStyle name="Normal" xfId="0" builtinId="0"/>
    <cellStyle name="Normal 2" xfId="6"/>
    <cellStyle name="Normal 3" xfId="7"/>
    <cellStyle name="Normal 4" xfId="8"/>
    <cellStyle name="Normal 5" xfId="9"/>
    <cellStyle name="Normal 6" xfId="10"/>
    <cellStyle name="Normal 7" xfId="11"/>
    <cellStyle name="Normal 8" xfId="1"/>
    <cellStyle name="Percent" xfId="17" builtinId="5"/>
    <cellStyle name="Percent 2" xfId="13"/>
    <cellStyle name="Percent 3" xfId="14"/>
    <cellStyle name="Percent 4" xfId="15"/>
    <cellStyle name="Percent 5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31"/>
  <sheetViews>
    <sheetView showGridLines="0" tabSelected="1" topLeftCell="A13" workbookViewId="0">
      <selection activeCell="H18" sqref="H18"/>
    </sheetView>
  </sheetViews>
  <sheetFormatPr defaultRowHeight="15"/>
  <cols>
    <col min="3" max="3" width="7.42578125" customWidth="1"/>
    <col min="4" max="4" width="11.7109375" customWidth="1"/>
    <col min="5" max="5" width="12.5703125" bestFit="1" customWidth="1"/>
    <col min="6" max="6" width="16" customWidth="1"/>
    <col min="7" max="7" width="14.28515625" customWidth="1"/>
    <col min="8" max="8" width="17.7109375" bestFit="1" customWidth="1"/>
    <col min="9" max="9" width="28.85546875" bestFit="1" customWidth="1"/>
    <col min="11" max="11" width="23.28515625" bestFit="1" customWidth="1"/>
  </cols>
  <sheetData>
    <row r="4" spans="3:10" ht="18">
      <c r="C4" s="1"/>
      <c r="D4" s="6" t="s">
        <v>0</v>
      </c>
      <c r="E4" s="6" t="s">
        <v>3</v>
      </c>
      <c r="F4" s="6" t="s">
        <v>2</v>
      </c>
      <c r="G4" s="6" t="s">
        <v>1</v>
      </c>
    </row>
    <row r="5" spans="3:10">
      <c r="C5" s="1"/>
      <c r="D5" s="1"/>
      <c r="E5" s="1"/>
      <c r="F5" s="1"/>
      <c r="G5" s="1"/>
      <c r="I5" s="8">
        <v>10000</v>
      </c>
    </row>
    <row r="6" spans="3:10" ht="15.75">
      <c r="C6" s="2">
        <v>2004</v>
      </c>
      <c r="D6" s="5">
        <v>0.10882047938955197</v>
      </c>
      <c r="E6" s="4">
        <v>4.490683702274547E-2</v>
      </c>
      <c r="F6" s="5">
        <v>0.31577496362137758</v>
      </c>
      <c r="G6" s="7">
        <v>0.14484922310796161</v>
      </c>
      <c r="I6" s="8">
        <f>I5*(1+J6)</f>
        <v>11535.878757854092</v>
      </c>
      <c r="J6" s="9">
        <f t="shared" ref="J6:J15" si="0">(0.25*D6)+(0.25*E6)+(0.25*F6)+(0.25*G6)</f>
        <v>0.15358787578540917</v>
      </c>
    </row>
    <row r="7" spans="3:10" ht="15.75">
      <c r="C7" s="2">
        <v>2005</v>
      </c>
      <c r="D7" s="5">
        <v>4.9119556688679511E-2</v>
      </c>
      <c r="E7" s="4">
        <v>2.8675329597779506E-2</v>
      </c>
      <c r="F7" s="5">
        <v>0.12162834986798918</v>
      </c>
      <c r="G7" s="7">
        <v>0.20062309266179271</v>
      </c>
      <c r="I7" s="8">
        <f>I6*(1+J7)</f>
        <v>12689.600244541289</v>
      </c>
      <c r="J7" s="9">
        <f t="shared" si="0"/>
        <v>0.10001158220406023</v>
      </c>
    </row>
    <row r="8" spans="3:10" ht="15.75">
      <c r="C8" s="2">
        <v>2006</v>
      </c>
      <c r="D8" s="5">
        <v>0.15794243570111566</v>
      </c>
      <c r="E8" s="4">
        <v>1.9610012417568386E-2</v>
      </c>
      <c r="F8" s="5">
        <v>0.35060672079774163</v>
      </c>
      <c r="G8" s="7">
        <v>0.16589339151597612</v>
      </c>
      <c r="I8" s="8">
        <f t="shared" ref="I8:I15" si="1">I7*(1+J8)</f>
        <v>14891.412629688168</v>
      </c>
      <c r="J8" s="9">
        <f t="shared" si="0"/>
        <v>0.17351314010810046</v>
      </c>
    </row>
    <row r="9" spans="3:10" ht="15.75">
      <c r="C9" s="2">
        <v>2007</v>
      </c>
      <c r="D9" s="5">
        <v>5.493962610589409E-2</v>
      </c>
      <c r="E9" s="4">
        <v>0.10209921930012807</v>
      </c>
      <c r="F9" s="5">
        <v>-0.15691743285568177</v>
      </c>
      <c r="G9" s="7">
        <v>0.15837071834916105</v>
      </c>
      <c r="I9" s="8">
        <f t="shared" si="1"/>
        <v>15481.455559633925</v>
      </c>
      <c r="J9" s="9">
        <f t="shared" si="0"/>
        <v>3.9623032724875357E-2</v>
      </c>
    </row>
    <row r="10" spans="3:10" ht="15.75">
      <c r="C10" s="2">
        <v>2008</v>
      </c>
      <c r="D10" s="5">
        <v>-0.36997838899122026</v>
      </c>
      <c r="E10" s="4">
        <v>0.20101279926977011</v>
      </c>
      <c r="F10" s="5">
        <v>-0.37727636441376783</v>
      </c>
      <c r="G10" s="7">
        <v>-6.4601353444671938E-2</v>
      </c>
      <c r="I10" s="8">
        <f t="shared" si="1"/>
        <v>13117.26967958446</v>
      </c>
      <c r="J10" s="9">
        <f t="shared" si="0"/>
        <v>-0.15271082689497245</v>
      </c>
    </row>
    <row r="11" spans="3:10" ht="15.75">
      <c r="C11" s="2">
        <v>2009</v>
      </c>
      <c r="D11" s="5">
        <v>0.26463999999999999</v>
      </c>
      <c r="E11" s="4">
        <v>-0.11116695313259162</v>
      </c>
      <c r="F11" s="5">
        <v>0.27990214734397129</v>
      </c>
      <c r="G11" s="7">
        <v>-0.16857616493396801</v>
      </c>
      <c r="I11" s="8">
        <f t="shared" si="1"/>
        <v>13985.629749065458</v>
      </c>
      <c r="J11" s="9">
        <f t="shared" si="0"/>
        <v>6.6199757319352903E-2</v>
      </c>
    </row>
    <row r="12" spans="3:10" ht="15.75">
      <c r="C12" s="2">
        <v>2010</v>
      </c>
      <c r="D12" s="5">
        <v>0.15063364504652954</v>
      </c>
      <c r="E12" s="4">
        <v>8.4629338803557719E-2</v>
      </c>
      <c r="F12" s="5">
        <v>0.27946967084339197</v>
      </c>
      <c r="G12" s="7">
        <v>0.1310806020239792</v>
      </c>
      <c r="I12" s="8">
        <f t="shared" si="1"/>
        <v>16243.656022937592</v>
      </c>
      <c r="J12" s="9">
        <f t="shared" si="0"/>
        <v>0.16145331417936459</v>
      </c>
    </row>
    <row r="13" spans="3:10" ht="15.75">
      <c r="C13" s="3">
        <v>2011</v>
      </c>
      <c r="D13" s="5">
        <v>2.1117796069203942E-2</v>
      </c>
      <c r="E13" s="4">
        <v>0.15069509281835841</v>
      </c>
      <c r="F13" s="5">
        <v>8.2837181554414552E-2</v>
      </c>
      <c r="G13" s="7">
        <v>0.1426259119109124</v>
      </c>
      <c r="I13" s="8">
        <f t="shared" si="1"/>
        <v>17856.959623816332</v>
      </c>
      <c r="J13" s="9">
        <f t="shared" si="0"/>
        <v>9.9318995588222325E-2</v>
      </c>
    </row>
    <row r="14" spans="3:10" ht="15.75">
      <c r="C14" s="3">
        <v>2012</v>
      </c>
      <c r="D14" s="5">
        <v>0.1600348992262155</v>
      </c>
      <c r="E14" s="4">
        <v>3.7973729520834401E-2</v>
      </c>
      <c r="F14" s="5">
        <v>0.19700809928455035</v>
      </c>
      <c r="G14" s="7">
        <v>0.10542584838516345</v>
      </c>
      <c r="I14" s="8">
        <f t="shared" si="1"/>
        <v>20091.055344094526</v>
      </c>
      <c r="J14" s="9">
        <f t="shared" si="0"/>
        <v>0.12511064410419093</v>
      </c>
    </row>
    <row r="15" spans="3:10" ht="15.75">
      <c r="C15" s="3">
        <v>2013</v>
      </c>
      <c r="D15" s="5">
        <v>0.32388131519889463</v>
      </c>
      <c r="E15" s="5">
        <v>-9.0999999999999998E-2</v>
      </c>
      <c r="F15" s="5">
        <v>2.8557353898024274E-2</v>
      </c>
      <c r="G15" s="5">
        <v>0.10985203461659963</v>
      </c>
      <c r="I15" s="8">
        <f t="shared" si="1"/>
        <v>21955.960863358552</v>
      </c>
      <c r="J15" s="9">
        <f t="shared" si="0"/>
        <v>9.2822675928379644E-2</v>
      </c>
    </row>
    <row r="17" spans="3:11" ht="18">
      <c r="C17" s="10"/>
      <c r="D17" s="11" t="s">
        <v>0</v>
      </c>
      <c r="E17" s="11" t="s">
        <v>3</v>
      </c>
      <c r="F17" s="11" t="s">
        <v>2</v>
      </c>
      <c r="G17" s="11" t="s">
        <v>1</v>
      </c>
      <c r="H17" s="12"/>
      <c r="I17" s="12"/>
      <c r="J17" s="12"/>
      <c r="K17" s="13"/>
    </row>
    <row r="18" spans="3:11" ht="15.75">
      <c r="C18" s="14"/>
      <c r="D18" s="15">
        <v>0.25</v>
      </c>
      <c r="E18" s="15">
        <v>0.25</v>
      </c>
      <c r="F18" s="15">
        <v>0.25</v>
      </c>
      <c r="G18" s="15">
        <v>0.25</v>
      </c>
      <c r="H18" s="16">
        <v>10000</v>
      </c>
      <c r="I18" s="17"/>
      <c r="J18" s="17"/>
      <c r="K18" s="18"/>
    </row>
    <row r="19" spans="3:11">
      <c r="C19" s="14">
        <v>2003</v>
      </c>
      <c r="D19" s="19">
        <f>D18*$H$18</f>
        <v>2500</v>
      </c>
      <c r="E19" s="19">
        <f>E18*$H$18</f>
        <v>2500</v>
      </c>
      <c r="F19" s="19">
        <f>F18*$H$18</f>
        <v>2500</v>
      </c>
      <c r="G19" s="19">
        <f>G18*$H$18</f>
        <v>2500</v>
      </c>
      <c r="H19" s="20">
        <f t="shared" ref="H19:H29" si="2">SUM(D19:G19)</f>
        <v>10000</v>
      </c>
      <c r="I19" s="17"/>
      <c r="J19" s="17"/>
      <c r="K19" s="18"/>
    </row>
    <row r="20" spans="3:11" ht="15.75">
      <c r="C20" s="21">
        <v>2004</v>
      </c>
      <c r="D20" s="22">
        <f>D19*(1+D6)</f>
        <v>2772.05119847388</v>
      </c>
      <c r="E20" s="22">
        <f t="shared" ref="E20:G20" si="3">E19*(1+E6)</f>
        <v>2612.2670925568636</v>
      </c>
      <c r="F20" s="22">
        <f t="shared" si="3"/>
        <v>3289.4374090534438</v>
      </c>
      <c r="G20" s="22">
        <f t="shared" si="3"/>
        <v>2862.1230577699043</v>
      </c>
      <c r="H20" s="20">
        <f t="shared" si="2"/>
        <v>11535.878757854092</v>
      </c>
      <c r="I20" s="23">
        <f>(H20-H19)/H19</f>
        <v>0.15358787578540922</v>
      </c>
      <c r="J20" s="17"/>
      <c r="K20" s="18"/>
    </row>
    <row r="21" spans="3:11" ht="15.75">
      <c r="C21" s="21">
        <v>2005</v>
      </c>
      <c r="D21" s="22">
        <f t="shared" ref="D21:D28" si="4">D20*(1+D7)</f>
        <v>2908.2131244612397</v>
      </c>
      <c r="E21" s="22">
        <f t="shared" ref="E21:E28" si="5">E20*(1+E7)</f>
        <v>2687.1747124333651</v>
      </c>
      <c r="F21" s="22">
        <f t="shared" ref="F21:F28" si="6">F20*(1+F7)</f>
        <v>3689.5262531106478</v>
      </c>
      <c r="G21" s="22">
        <f t="shared" ref="G21:G28" si="7">G20*(1+G7)</f>
        <v>3436.3310371983293</v>
      </c>
      <c r="H21" s="20">
        <f t="shared" si="2"/>
        <v>12721.245127203581</v>
      </c>
      <c r="I21" s="23">
        <f t="shared" ref="I21:I29" si="8">(H21-H20)/H20</f>
        <v>0.10275475273545535</v>
      </c>
      <c r="J21" s="17"/>
      <c r="K21" s="18"/>
    </row>
    <row r="22" spans="3:11" ht="15.75">
      <c r="C22" s="21">
        <v>2006</v>
      </c>
      <c r="D22" s="22">
        <f t="shared" si="4"/>
        <v>3367.5433888765997</v>
      </c>
      <c r="E22" s="22">
        <f t="shared" si="5"/>
        <v>2739.8702419123592</v>
      </c>
      <c r="F22" s="22">
        <f t="shared" si="6"/>
        <v>4983.0989540109504</v>
      </c>
      <c r="G22" s="22">
        <f t="shared" si="7"/>
        <v>4006.3956473307721</v>
      </c>
      <c r="H22" s="20">
        <f t="shared" si="2"/>
        <v>15096.90823213068</v>
      </c>
      <c r="I22" s="23">
        <f t="shared" si="8"/>
        <v>0.18674768713063253</v>
      </c>
      <c r="J22" s="17"/>
      <c r="K22" s="18"/>
    </row>
    <row r="23" spans="3:11" ht="15.75">
      <c r="C23" s="21">
        <v>2007</v>
      </c>
      <c r="D23" s="22">
        <f t="shared" si="4"/>
        <v>3552.5549635568555</v>
      </c>
      <c r="E23" s="22">
        <f t="shared" si="5"/>
        <v>3019.6088545952639</v>
      </c>
      <c r="F23" s="22">
        <f t="shared" si="6"/>
        <v>4201.1638584817192</v>
      </c>
      <c r="G23" s="22">
        <f t="shared" si="7"/>
        <v>4640.8914039894989</v>
      </c>
      <c r="H23" s="20">
        <f t="shared" si="2"/>
        <v>15414.219080623338</v>
      </c>
      <c r="I23" s="23">
        <f t="shared" si="8"/>
        <v>2.1018267026180017E-2</v>
      </c>
      <c r="J23" s="17"/>
      <c r="K23" s="18"/>
    </row>
    <row r="24" spans="3:11" ht="15.75">
      <c r="C24" s="21">
        <v>2008</v>
      </c>
      <c r="D24" s="22">
        <f t="shared" si="4"/>
        <v>2238.186401337327</v>
      </c>
      <c r="E24" s="22">
        <f t="shared" si="5"/>
        <v>3626.588883157242</v>
      </c>
      <c r="F24" s="22">
        <f t="shared" si="6"/>
        <v>2616.1640316472194</v>
      </c>
      <c r="G24" s="22">
        <f t="shared" si="7"/>
        <v>4341.0835381020333</v>
      </c>
      <c r="H24" s="20">
        <f t="shared" si="2"/>
        <v>12822.022854243822</v>
      </c>
      <c r="I24" s="23">
        <f t="shared" si="8"/>
        <v>-0.16816915685583272</v>
      </c>
      <c r="J24" s="17"/>
      <c r="K24" s="18"/>
    </row>
    <row r="25" spans="3:11" ht="15.75">
      <c r="C25" s="21">
        <v>2009</v>
      </c>
      <c r="D25" s="22">
        <f t="shared" si="4"/>
        <v>2830.5000505872372</v>
      </c>
      <c r="E25" s="22">
        <f t="shared" si="5"/>
        <v>3223.4320467521229</v>
      </c>
      <c r="F25" s="22">
        <f t="shared" si="6"/>
        <v>3348.4339619093375</v>
      </c>
      <c r="G25" s="22">
        <f t="shared" si="7"/>
        <v>3609.2803235908118</v>
      </c>
      <c r="H25" s="20">
        <f t="shared" si="2"/>
        <v>13011.64638283951</v>
      </c>
      <c r="I25" s="23">
        <f t="shared" si="8"/>
        <v>1.4788893355694398E-2</v>
      </c>
      <c r="J25" s="17"/>
      <c r="K25" s="18"/>
    </row>
    <row r="26" spans="3:11" ht="15.75">
      <c r="C26" s="21">
        <v>2010</v>
      </c>
      <c r="D26" s="22">
        <f t="shared" si="4"/>
        <v>3256.868590511579</v>
      </c>
      <c r="E26" s="22">
        <f t="shared" si="5"/>
        <v>3496.228969546954</v>
      </c>
      <c r="F26" s="22">
        <f t="shared" si="6"/>
        <v>4284.2196990849752</v>
      </c>
      <c r="G26" s="22">
        <f t="shared" si="7"/>
        <v>4082.3869612803978</v>
      </c>
      <c r="H26" s="20">
        <f t="shared" si="2"/>
        <v>15119.704220423906</v>
      </c>
      <c r="I26" s="23">
        <f t="shared" si="8"/>
        <v>0.16201315156893759</v>
      </c>
      <c r="J26" s="17"/>
      <c r="K26" s="18"/>
    </row>
    <row r="27" spans="3:11" ht="15.75">
      <c r="C27" s="24">
        <v>2011</v>
      </c>
      <c r="D27" s="22">
        <f t="shared" si="4"/>
        <v>3325.6464772301983</v>
      </c>
      <c r="E27" s="22">
        <f t="shared" si="5"/>
        <v>4023.0935186270658</v>
      </c>
      <c r="F27" s="22">
        <f t="shared" si="6"/>
        <v>4639.1123841170775</v>
      </c>
      <c r="G27" s="22">
        <f t="shared" si="7"/>
        <v>4664.6411244062328</v>
      </c>
      <c r="H27" s="20">
        <f t="shared" si="2"/>
        <v>16652.493504380574</v>
      </c>
      <c r="I27" s="23">
        <f t="shared" si="8"/>
        <v>0.10137693579257691</v>
      </c>
      <c r="J27" s="17"/>
      <c r="K27" s="18"/>
    </row>
    <row r="28" spans="3:11" ht="15.75">
      <c r="C28" s="24">
        <v>2012</v>
      </c>
      <c r="D28" s="22">
        <f t="shared" si="4"/>
        <v>3857.8659760757519</v>
      </c>
      <c r="E28" s="22">
        <f t="shared" si="5"/>
        <v>4175.8653837404318</v>
      </c>
      <c r="F28" s="22">
        <f t="shared" si="6"/>
        <v>5553.0550972794017</v>
      </c>
      <c r="G28" s="22">
        <f t="shared" si="7"/>
        <v>5156.4148723590824</v>
      </c>
      <c r="H28" s="20">
        <f t="shared" si="2"/>
        <v>18743.20132945467</v>
      </c>
      <c r="I28" s="23">
        <f t="shared" si="8"/>
        <v>0.12554923528564166</v>
      </c>
      <c r="J28" s="17"/>
      <c r="K28" s="18"/>
    </row>
    <row r="29" spans="3:11" ht="15.75">
      <c r="C29" s="24">
        <v>2013</v>
      </c>
      <c r="D29" s="22">
        <f t="shared" ref="D29" si="9">D28*(1+D15)</f>
        <v>5107.3566822682333</v>
      </c>
      <c r="E29" s="22">
        <f t="shared" ref="E29" si="10">E28*(1+E15)</f>
        <v>3795.8616338200527</v>
      </c>
      <c r="F29" s="22">
        <f t="shared" ref="F29" si="11">F28*(1+F15)</f>
        <v>5711.6356569076379</v>
      </c>
      <c r="G29" s="22">
        <f t="shared" ref="G29" si="12">G28*(1+G15)</f>
        <v>5722.8575374150214</v>
      </c>
      <c r="H29" s="25">
        <f t="shared" si="2"/>
        <v>20337.711510410943</v>
      </c>
      <c r="I29" s="23">
        <f t="shared" si="8"/>
        <v>8.5071389509673745E-2</v>
      </c>
      <c r="J29" s="17"/>
      <c r="K29" s="18"/>
    </row>
    <row r="30" spans="3:11">
      <c r="C30" s="14"/>
      <c r="D30" s="17"/>
      <c r="E30" s="17"/>
      <c r="F30" s="17"/>
      <c r="G30" s="17"/>
      <c r="H30" s="26">
        <f>(H29/H19)^(1/(C29-C19))-1</f>
        <v>7.356960758336939E-2</v>
      </c>
      <c r="I30" s="27">
        <f>STDEV(I20:I29)</f>
        <v>0.10322982941834129</v>
      </c>
      <c r="J30" s="17"/>
      <c r="K30" s="28">
        <f>CORREL(D6:D15,I20:I29)</f>
        <v>0.68977294286219537</v>
      </c>
    </row>
    <row r="31" spans="3:11">
      <c r="C31" s="29"/>
      <c r="D31" s="30"/>
      <c r="E31" s="30"/>
      <c r="F31" s="30"/>
      <c r="G31" s="30"/>
      <c r="H31" s="30" t="s">
        <v>5</v>
      </c>
      <c r="I31" s="30" t="s">
        <v>4</v>
      </c>
      <c r="J31" s="30"/>
      <c r="K31" s="31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Fiscelli</dc:creator>
  <cp:lastModifiedBy>Chris Fiscelli</cp:lastModifiedBy>
  <dcterms:created xsi:type="dcterms:W3CDTF">2014-01-30T20:52:19Z</dcterms:created>
  <dcterms:modified xsi:type="dcterms:W3CDTF">2014-11-11T16:39:00Z</dcterms:modified>
</cp:coreProperties>
</file>